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57" i="371" l="1"/>
  <c r="V57" i="371" s="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U54" i="371" s="1"/>
  <c r="S54" i="371"/>
  <c r="V54" i="371" s="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U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U27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1" i="371" l="1"/>
  <c r="V37" i="371"/>
  <c r="V47" i="371"/>
  <c r="U56" i="371"/>
  <c r="U39" i="371"/>
  <c r="U51" i="371"/>
  <c r="U57" i="371"/>
  <c r="U9" i="371"/>
  <c r="U15" i="371"/>
  <c r="C26" i="419"/>
  <c r="L26" i="419" l="1"/>
  <c r="L25" i="419"/>
  <c r="G26" i="419"/>
  <c r="L28" i="419" l="1"/>
  <c r="L27" i="419"/>
  <c r="G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J21" i="419" l="1"/>
  <c r="J22" i="419" s="1"/>
  <c r="I21" i="419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G23" i="419"/>
  <c r="I18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J6" i="419"/>
  <c r="I6" i="419"/>
  <c r="H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<sst xmlns="http://schemas.openxmlformats.org/spreadsheetml/2006/main" count="35934" uniqueCount="6621">
  <si>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</si>
  <si>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</si>
  <si>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</si>
  <si>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</si>
  <si>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</si>
  <si>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</si>
  <si>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</si>
  <si>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</si>
  <si>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</si>
  <si>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</si>
  <si>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</si>
  <si>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</si>
  <si>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</si>
  <si>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</si>
  <si>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</si>
  <si>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</si>
  <si>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</si>
  <si>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</si>
  <si>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</si>
  <si>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</si>
  <si>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</si>
  <si>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</si>
  <si>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</si>
  <si>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</si>
  <si>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</si>
  <si>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</si>
  <si>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</si>
  <si>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</si>
  <si>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</si>
  <si>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</si>
  <si>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</si>
  <si>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</si>
  <si>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</si>
  <si>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</si>
  <si>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</si>
  <si>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</si>
  <si>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</si>
  <si>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</si>
  <si>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</si>
  <si>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</si>
  <si>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</si>
  <si>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</si>
  <si>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</si>
  <si>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</si>
  <si>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</si>
  <si>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</si>
  <si>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</si>
  <si>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</si>
  <si>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</si>
  <si>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</si>
  <si>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</si>
  <si>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</si>
  <si>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</si>
  <si>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</si>
  <si>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</si>
  <si>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</si>
  <si>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</si>
  <si>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</si>
  <si>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</si>
  <si>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</si>
  <si>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</si>
  <si>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</si>
  <si>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</si>
  <si>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</si>
  <si>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</si>
  <si>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</si>
  <si>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</si>
  <si>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</si>
  <si>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</si>
  <si>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</si>
  <si>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</si>
  <si>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</si>
  <si>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</si>
  <si>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</si>
  <si>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</si>
  <si>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</si>
  <si>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</si>
  <si>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</si>
  <si>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</si>
  <si>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</si>
  <si>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</si>
  <si>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</si>
  <si>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</si>
  <si>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</si>
  <si>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</si>
  <si>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</si>
  <si>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</si>
  <si>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</si>
  <si>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</si>
  <si>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</si>
  <si>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</si>
  <si>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</si>
  <si>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</si>
  <si>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</si>
  <si>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</si>
  <si>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</si>
  <si>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</si>
  <si>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</si>
  <si>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</si>
  <si>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</si>
  <si>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</si>
  <si>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</si>
  <si>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</si>
  <si>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</si>
  <si>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</si>
  <si>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</si>
  <si>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</si>
  <si>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</si>
  <si>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</si>
  <si>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</si>
  <si>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</si>
  <si>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</si>
  <si>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</si>
  <si>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</si>
  <si>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</si>
  <si>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</si>
  <si>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</si>
  <si>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</si>
  <si>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</si>
  <si>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</si>
  <si>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</si>
  <si>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</si>
  <si>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</si>
  <si>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</si>
  <si>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</si>
  <si>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</si>
  <si>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</si>
  <si>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</si>
  <si>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</si>
  <si>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</si>
  <si>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</si>
  <si>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</si>
  <si>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</si>
  <si>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</si>
  <si>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</si>
  <si>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</si>
  <si>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</si>
  <si>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</si>
  <si>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</si>
  <si>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</si>
  <si>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</si>
  <si>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</si>
  <si>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</si>
  <si>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</si>
  <si>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</si>
  <si>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</si>
  <si>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</si>
  <si>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</si>
  <si>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</si>
  <si>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</si>
  <si>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</si>
  <si>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</si>
  <si>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</si>
  <si>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</si>
  <si>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</si>
  <si>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</si>
  <si>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</si>
  <si>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</si>
  <si>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</si>
  <si>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</si>
  <si>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</si>
  <si>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</si>
  <si>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</si>
  <si>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</si>
  <si>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</si>
  <si>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</si>
  <si>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</si>
  <si>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</si>
  <si>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</si>
  <si>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</si>
  <si>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</si>
  <si>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</si>
  <si>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</si>
  <si>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</si>
  <si>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</si>
  <si>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</si>
  <si>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</si>
  <si>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</si>
  <si>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</si>
  <si>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</si>
  <si>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</si>
  <si>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</si>
  <si>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</si>
  <si>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</si>
  <si>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</si>
  <si>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</si>
  <si>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</si>
  <si>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</si>
  <si>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</si>
  <si>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</si>
  <si>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</si>
  <si>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</si>
  <si>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</si>
  <si>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</si>
  <si>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</si>
  <si>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</si>
  <si>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</si>
  <si>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</si>
  <si>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</si>
  <si>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</si>
  <si>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</si>
  <si>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</si>
  <si>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</si>
  <si>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</si>
  <si>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</si>
  <si>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</si>
  <si>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</si>
  <si>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</si>
  <si>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</si>
  <si>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</si>
  <si>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</si>
  <si>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</si>
  <si>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</si>
  <si>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</si>
  <si>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</si>
  <si>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</si>
  <si>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</si>
  <si>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</si>
  <si>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</si>
  <si>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</si>
  <si>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</si>
  <si>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</si>
  <si>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</si>
  <si>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</si>
  <si>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</si>
  <si>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</si>
  <si>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</si>
  <si>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</si>
  <si>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</si>
  <si>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</si>
  <si>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</si>
  <si>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</si>
  <si>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</si>
  <si>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</si>
  <si>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</si>
  <si>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</si>
  <si>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</si>
  <si>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</si>
  <si>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</si>
  <si>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</si>
  <si>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</si>
  <si>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</si>
  <si>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</si>
  <si>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</si>
  <si>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</si>
  <si>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</si>
  <si>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</si>
  <si>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</si>
  <si>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</si>
  <si>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</si>
  <si>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</si>
  <si>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</si>
  <si>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</si>
  <si>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</si>
  <si>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</si>
  <si>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</si>
  <si>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</si>
  <si>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</si>
  <si>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</si>
  <si>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</si>
  <si>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</si>
  <si>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</si>
  <si>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</si>
  <si>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</si>
  <si>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</si>
  <si>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</si>
  <si>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</si>
  <si>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</si>
  <si>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</si>
  <si>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</si>
  <si>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</si>
  <si>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</si>
  <si>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</si>
  <si>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</si>
  <si>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</si>
  <si>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</si>
  <si>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</si>
  <si>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</si>
  <si>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</si>
  <si>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</si>
  <si>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</si>
  <si>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</si>
  <si>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</si>
  <si>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</si>
  <si>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</si>
  <si>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</si>
  <si>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</si>
  <si>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</si>
  <si>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</si>
  <si>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</si>
  <si>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</si>
  <si>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</si>
  <si>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</si>
  <si>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</si>
  <si>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</si>
  <si>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</si>
  <si>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</si>
  <si>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</si>
  <si>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</si>
  <si>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</si>
  <si>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</si>
  <si>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</si>
  <si>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</si>
  <si>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</si>
  <si>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</si>
  <si>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</si>
  <si>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</si>
  <si>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</si>
  <si>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</si>
  <si>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</si>
  <si>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</si>
  <si>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</si>
  <si>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</si>
  <si>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</si>
  <si>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</si>
  <si>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</si>
  <si>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</si>
  <si>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</si>
  <si>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</si>
  <si>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</si>
  <si>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</si>
  <si>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</si>
  <si>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</si>
  <si>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</si>
  <si>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</si>
  <si>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</si>
  <si>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</si>
  <si>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</si>
  <si>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</si>
  <si>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</si>
  <si>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</si>
  <si>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</si>
  <si>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</si>
  <si>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</si>
  <si>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</si>
  <si>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</si>
  <si>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</si>
  <si>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</si>
  <si>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</si>
  <si>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</si>
  <si>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</si>
  <si>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</si>
  <si>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</si>
  <si>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</si>
  <si>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</si>
  <si>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</si>
  <si>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</si>
  <si>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</si>
  <si>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</si>
  <si>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</si>
  <si>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</si>
  <si>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</si>
  <si>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</si>
  <si>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</si>
  <si>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</si>
  <si>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</si>
  <si>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</si>
  <si>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</si>
  <si>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</si>
  <si>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</si>
  <si>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</si>
  <si>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</si>
  <si>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</si>
  <si>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</si>
  <si>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</si>
  <si>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</si>
  <si>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</si>
  <si>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</si>
  <si>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</si>
  <si>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</si>
  <si>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</si>
  <si>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</si>
  <si>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</si>
  <si>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</si>
  <si>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</si>
  <si>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</si>
  <si>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</si>
  <si>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</si>
  <si>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</si>
  <si>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</si>
  <si>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</si>
  <si>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</si>
  <si>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</si>
  <si>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</si>
  <si>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</si>
  <si>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</si>
  <si>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</si>
  <si>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</si>
  <si>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</si>
  <si>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</si>
  <si>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</si>
  <si>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</si>
  <si>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</si>
  <si>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</si>
  <si>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</si>
  <si>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</si>
  <si>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</si>
  <si>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</si>
  <si>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</si>
  <si>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</si>
  <si>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</si>
  <si>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</si>
  <si>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</si>
  <si>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</si>
  <si>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</si>
  <si>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</si>
  <si>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</si>
  <si>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</si>
  <si>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</si>
  <si>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</si>
  <si>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</si>
  <si>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</si>
  <si>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</si>
  <si>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</si>
  <si>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</si>
  <si>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</si>
  <si>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</si>
  <si>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</si>
  <si>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</si>
  <si>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</si>
  <si>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</si>
  <si>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</si>
  <si>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</si>
  <si>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</si>
  <si>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</si>
  <si>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</si>
  <si>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</si>
  <si>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</si>
  <si>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</si>
  <si>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</si>
  <si>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</si>
  <si>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</si>
  <si>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</si>
  <si>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</si>
  <si>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</si>
  <si>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</si>
  <si>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</si>
  <si>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</si>
  <si>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</si>
  <si>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</si>
  <si>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</si>
  <si>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</si>
  <si>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</si>
  <si>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</si>
  <si>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</si>
  <si>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</si>
  <si>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</si>
  <si>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</si>
  <si>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</si>
  <si>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</si>
  <si>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</si>
  <si>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</si>
  <si>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</si>
  <si>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</si>
  <si>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</si>
  <si>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</si>
  <si>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</si>
  <si>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</si>
  <si>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</si>
  <si>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</si>
  <si>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</si>
  <si>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</si>
  <si>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</si>
  <si>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</si>
  <si>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</si>
  <si>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</si>
  <si>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</si>
  <si>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</si>
  <si>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</si>
  <si>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</si>
  <si>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</si>
  <si>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</si>
  <si>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</si>
  <si>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</si>
  <si>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</si>
  <si>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</si>
  <si>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</si>
  <si>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</si>
  <si>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</si>
  <si>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</si>
  <si>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</si>
  <si>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</si>
  <si>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</si>
  <si>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</si>
  <si>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</si>
  <si>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</si>
  <si>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</si>
  <si>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</si>
  <si>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</si>
  <si>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</si>
  <si>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</si>
  <si>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</si>
  <si>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</si>
  <si>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</si>
  <si>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</si>
  <si>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</si>
  <si>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</si>
  <si>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</si>
  <si>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</si>
  <si>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</si>
  <si>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</si>
  <si>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</si>
  <si>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</si>
  <si>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</si>
  <si>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</si>
  <si>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</si>
  <si>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</si>
  <si>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</si>
  <si>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</si>
  <si>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</si>
  <si>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</si>
  <si>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</si>
  <si>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</si>
  <si>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</si>
  <si>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</si>
  <si>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</si>
  <si>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</si>
  <si>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</si>
  <si>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</si>
  <si>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</si>
  <si>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</si>
  <si>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</si>
  <si>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</si>
  <si>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</si>
  <si>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</si>
  <si>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</si>
  <si>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</si>
  <si>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</si>
  <si>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</si>
  <si>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</si>
  <si>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</si>
  <si>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</si>
  <si>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</si>
  <si>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</si>
  <si>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</si>
  <si>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</si>
  <si>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</si>
  <si>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</si>
  <si>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</si>
  <si>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</si>
  <si>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</si>
  <si>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</si>
  <si>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</si>
  <si>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</si>
  <si>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</si>
  <si>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</si>
  <si>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</si>
  <si>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</si>
  <si>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</si>
  <si>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</si>
  <si>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</si>
  <si>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</si>
  <si>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</si>
  <si>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</si>
  <si>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</si>
  <si>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</si>
  <si>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</si>
  <si>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</si>
  <si>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</si>
  <si>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</si>
  <si>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</si>
  <si>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</si>
  <si>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</si>
  <si>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</si>
  <si>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</si>
  <si>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</si>
  <si>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</si>
  <si>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</si>
  <si>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</si>
  <si>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</si>
  <si>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</si>
  <si>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</si>
  <si>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</si>
  <si>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</si>
  <si>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</si>
  <si>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</si>
  <si>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</si>
  <si>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</si>
  <si>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</si>
  <si>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</si>
  <si>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</si>
  <si>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</si>
  <si>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</si>
  <si>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</si>
  <si>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</si>
  <si>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167547</t>
  </si>
  <si>
    <t>67547</t>
  </si>
  <si>
    <t>ALMIRAL</t>
  </si>
  <si>
    <t>INJ 10X3ML/75MG</t>
  </si>
  <si>
    <t>185812</t>
  </si>
  <si>
    <t>85812</t>
  </si>
  <si>
    <t>LIDOCAIN</t>
  </si>
  <si>
    <t>INJ 10X2ML 2%</t>
  </si>
  <si>
    <t>102439</t>
  </si>
  <si>
    <t>2439</t>
  </si>
  <si>
    <t>MARCAINE 0.5%</t>
  </si>
  <si>
    <t>INJ SOL5X20ML/100MG</t>
  </si>
  <si>
    <t>840893</t>
  </si>
  <si>
    <t>0</t>
  </si>
  <si>
    <t>IR SOL.PHENOLI  6%</t>
  </si>
  <si>
    <t>IR 2 ml</t>
  </si>
  <si>
    <t>849383</t>
  </si>
  <si>
    <t>KL GEL</t>
  </si>
  <si>
    <t>197125</t>
  </si>
  <si>
    <t>LEVOBUPIVACAINE KABI 5 MG/ML</t>
  </si>
  <si>
    <t>INJ+INF SOL 5X10ML</t>
  </si>
  <si>
    <t>P</t>
  </si>
  <si>
    <t>109709</t>
  </si>
  <si>
    <t>9709</t>
  </si>
  <si>
    <t>SOLU-MEDROL</t>
  </si>
  <si>
    <t>INJ SIC 1X40MG+1ML</t>
  </si>
  <si>
    <t>132090</t>
  </si>
  <si>
    <t>32090</t>
  </si>
  <si>
    <t>TRALGIT 50 INJ</t>
  </si>
  <si>
    <t>INJ SOL 5X1ML/50MG</t>
  </si>
  <si>
    <t>190044</t>
  </si>
  <si>
    <t>90044</t>
  </si>
  <si>
    <t>DEPO-MEDROL</t>
  </si>
  <si>
    <t>INJ 1X1ML/40MG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</si>
  <si>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</si>
  <si>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</si>
  <si>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</si>
  <si>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</si>
  <si>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</si>
  <si>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</si>
  <si>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</si>
  <si>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</si>
  <si>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</si>
  <si>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</si>
  <si>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</si>
  <si>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</si>
  <si>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126103</t>
  </si>
  <si>
    <t>26103</t>
  </si>
  <si>
    <t>KEPPRA 100 MG/ML</t>
  </si>
  <si>
    <t>IVN INF CNC SOL 10X500MG/5ML</t>
  </si>
  <si>
    <t>849950</t>
  </si>
  <si>
    <t>138974</t>
  </si>
  <si>
    <t>ESCITALOPRAM MYLAN 10 MG</t>
  </si>
  <si>
    <t>POR TBL FLM 30X10MG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</si>
  <si>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</si>
  <si>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</si>
  <si>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</si>
  <si>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</si>
  <si>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</si>
  <si>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</si>
  <si>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</si>
  <si>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</si>
  <si>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</si>
  <si>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</si>
  <si>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</si>
  <si>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</si>
  <si>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</si>
  <si>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</si>
  <si>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</si>
  <si>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</si>
  <si>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</si>
  <si>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</si>
  <si>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</si>
  <si>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</si>
  <si>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</si>
  <si>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</si>
  <si>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</si>
  <si>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</si>
  <si>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</si>
  <si>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</si>
  <si>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</si>
  <si>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</si>
  <si>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</si>
  <si>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</si>
  <si>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</si>
  <si>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</si>
  <si>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</si>
  <si>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</si>
  <si>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</si>
  <si>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</si>
  <si>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</si>
  <si>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</si>
  <si>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</si>
  <si>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</si>
  <si>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</si>
  <si>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</si>
  <si>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</si>
  <si>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</si>
  <si>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</si>
  <si>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</si>
  <si>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</si>
  <si>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</si>
  <si>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</si>
  <si>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</si>
  <si>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</si>
  <si>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</si>
  <si>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</si>
  <si>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</si>
  <si>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</si>
  <si>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</si>
  <si>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</si>
  <si>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</si>
  <si>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</si>
  <si>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</si>
  <si>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</si>
  <si>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</si>
  <si>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</si>
  <si>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</si>
  <si>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</si>
  <si>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</si>
  <si>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</si>
  <si>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</si>
  <si>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</si>
  <si>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</si>
  <si>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</si>
  <si>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</si>
  <si>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</si>
  <si>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</si>
  <si>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</si>
  <si>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</si>
  <si>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</si>
  <si>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</si>
  <si>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</si>
  <si>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</si>
  <si>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</si>
  <si>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</si>
  <si>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</si>
  <si>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</si>
  <si>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</si>
  <si>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</si>
  <si>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</si>
  <si>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</si>
  <si>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</si>
  <si>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</si>
  <si>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</si>
  <si>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</si>
  <si>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</si>
  <si>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</si>
  <si>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</si>
  <si>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</si>
  <si>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</si>
  <si>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</si>
  <si>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</si>
  <si>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</si>
  <si>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</si>
  <si>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</si>
  <si>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</si>
  <si>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</si>
  <si>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</si>
  <si>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</si>
  <si>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</si>
  <si>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</si>
  <si>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</si>
  <si>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</si>
  <si>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</si>
  <si>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</si>
  <si>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</si>
  <si>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</si>
  <si>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</si>
  <si>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</si>
  <si>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</si>
  <si>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</si>
  <si>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</si>
  <si>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</si>
  <si>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</si>
  <si>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</si>
  <si>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</si>
  <si>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</si>
  <si>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</si>
  <si>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</si>
  <si>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</si>
  <si>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</si>
  <si>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</si>
  <si>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</si>
  <si>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</si>
  <si>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</si>
  <si>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</si>
  <si>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</si>
  <si>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</si>
  <si>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</si>
  <si>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</si>
  <si>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</si>
  <si>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</si>
  <si>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</si>
  <si>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</si>
  <si>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</si>
  <si>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</si>
  <si>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</si>
  <si>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</si>
  <si>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</si>
  <si>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</si>
  <si>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</si>
  <si>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</si>
  <si>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</si>
  <si>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</si>
  <si>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</si>
  <si>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</si>
  <si>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</si>
  <si>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</si>
  <si>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</si>
  <si>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</si>
  <si>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</si>
  <si>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</si>
  <si>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</si>
  <si>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</si>
  <si>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</si>
  <si>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</si>
  <si>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</si>
  <si>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</si>
  <si>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</si>
  <si>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</si>
  <si>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</si>
  <si>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</si>
  <si>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</si>
  <si>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</si>
  <si>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</si>
  <si>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</si>
  <si>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</si>
  <si>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</si>
  <si>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</si>
  <si>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</si>
  <si>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</si>
  <si>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</si>
  <si>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</si>
  <si>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</si>
  <si>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</si>
  <si>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</si>
  <si>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</si>
  <si>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</si>
  <si>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</si>
  <si>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</si>
  <si>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</si>
  <si>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</si>
  <si>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</si>
  <si>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</si>
  <si>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</si>
  <si>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</si>
  <si>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</si>
  <si>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</si>
  <si>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</si>
  <si>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</si>
  <si>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</si>
  <si>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</si>
  <si>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</si>
  <si>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</si>
  <si>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</si>
  <si>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</si>
  <si>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</si>
  <si>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</si>
  <si>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</si>
  <si>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</si>
  <si>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</si>
  <si>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</si>
  <si>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</si>
  <si>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</si>
  <si>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</si>
  <si>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</si>
  <si>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</si>
  <si>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</si>
  <si>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</si>
  <si>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</si>
  <si>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</si>
  <si>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</si>
  <si>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</si>
  <si>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</si>
  <si>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</si>
  <si>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</si>
  <si>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</si>
  <si>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</si>
  <si>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</si>
  <si>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</si>
  <si>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</si>
  <si>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</si>
  <si>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</si>
  <si>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</si>
  <si>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</si>
  <si>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</si>
  <si>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</si>
  <si>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</si>
  <si>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</si>
  <si>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</si>
  <si>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</si>
  <si>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</si>
  <si>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</si>
  <si>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</si>
  <si>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</si>
  <si>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</si>
  <si>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</si>
  <si>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</si>
  <si>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</si>
  <si>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</si>
  <si>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</si>
  <si>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</si>
  <si>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</si>
  <si>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</si>
  <si>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</si>
  <si>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</si>
  <si>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</si>
  <si>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</si>
  <si>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</si>
  <si>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</si>
  <si>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</si>
  <si>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</si>
  <si>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</si>
  <si>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</si>
  <si>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</si>
  <si>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</si>
  <si>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</si>
  <si>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</si>
  <si>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</si>
  <si>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</si>
  <si>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</si>
  <si>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</si>
  <si>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</si>
  <si>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</si>
  <si>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196696</t>
  </si>
  <si>
    <t>96696</t>
  </si>
  <si>
    <t>INDAP</t>
  </si>
  <si>
    <t>CPS 30X2.5MG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</si>
  <si>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</si>
  <si>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</si>
  <si>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</si>
  <si>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</si>
  <si>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</si>
  <si>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</si>
  <si>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</si>
  <si>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</si>
  <si>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</si>
  <si>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</si>
  <si>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</si>
  <si>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</si>
  <si>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</si>
  <si>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</si>
  <si>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</si>
  <si>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</si>
  <si>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</si>
  <si>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</si>
  <si>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</si>
  <si>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</si>
  <si>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</si>
  <si>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</si>
  <si>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</si>
  <si>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</si>
  <si>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</si>
  <si>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</si>
  <si>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</si>
  <si>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</si>
  <si>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</si>
  <si>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</si>
  <si>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</si>
  <si>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</si>
  <si>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</si>
  <si>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</si>
  <si>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</si>
  <si>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</si>
  <si>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</si>
  <si>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</si>
  <si>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</si>
  <si>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</si>
  <si>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</si>
  <si>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</si>
  <si>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</si>
  <si>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</si>
  <si>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</si>
  <si>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</si>
  <si>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</si>
  <si>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</si>
  <si>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</si>
  <si>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TIAPRIDAL</t>
  </si>
  <si>
    <t>INJ SOL 12X2ML/100MG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</si>
  <si>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</si>
  <si>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</si>
  <si>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</si>
  <si>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</si>
  <si>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</si>
  <si>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</si>
  <si>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</si>
  <si>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</si>
  <si>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</si>
  <si>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</si>
  <si>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</si>
  <si>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</si>
  <si>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</si>
  <si>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</si>
  <si>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</si>
  <si>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</si>
  <si>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</si>
  <si>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</si>
  <si>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</si>
  <si>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</si>
  <si>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</si>
  <si>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</si>
  <si>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</si>
  <si>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</si>
  <si>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</si>
  <si>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</si>
  <si>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</si>
  <si>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</si>
  <si>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</si>
  <si>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</si>
  <si>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</si>
  <si>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</si>
  <si>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</si>
  <si>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</si>
  <si>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</si>
  <si>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</si>
  <si>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</si>
  <si>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</si>
  <si>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</si>
  <si>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</si>
  <si>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</si>
  <si>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</si>
  <si>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</si>
  <si>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</si>
  <si>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</si>
  <si>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</si>
  <si>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</si>
  <si>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</si>
  <si>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</si>
  <si>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</si>
  <si>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</si>
  <si>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</si>
  <si>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</si>
  <si>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</si>
  <si>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</si>
  <si>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</si>
  <si>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</si>
  <si>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</si>
  <si>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</si>
  <si>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</si>
  <si>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</si>
  <si>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</si>
  <si>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</si>
  <si>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</si>
  <si>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</si>
  <si>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</si>
  <si>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</si>
  <si>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</si>
  <si>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</si>
  <si>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</si>
  <si>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</si>
  <si>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</si>
  <si>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</si>
  <si>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</si>
  <si>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</si>
  <si>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</si>
  <si>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</si>
  <si>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</si>
  <si>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</si>
  <si>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125925</t>
  </si>
  <si>
    <t>25925</t>
  </si>
  <si>
    <t>ZYPREXA 5 MG</t>
  </si>
  <si>
    <t>POR TBL FLM 28X5MG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</si>
  <si>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</si>
  <si>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</si>
  <si>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</si>
  <si>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</si>
  <si>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</si>
  <si>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</si>
  <si>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</si>
  <si>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</si>
  <si>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</si>
  <si>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</si>
  <si>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</si>
  <si>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</si>
  <si>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158287</t>
  </si>
  <si>
    <t>58287</t>
  </si>
  <si>
    <t>ADDAMEL N</t>
  </si>
  <si>
    <t>INF CNC 20X10ML</t>
  </si>
  <si>
    <t>162858</t>
  </si>
  <si>
    <t>ASPIRIN PROTECT 100</t>
  </si>
  <si>
    <t>POR TBL ENT 28X100MG</t>
  </si>
  <si>
    <t>163425</t>
  </si>
  <si>
    <t>POR TBL ENT 50X100MG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</si>
  <si>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</si>
  <si>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</si>
  <si>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</si>
  <si>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</si>
  <si>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</si>
  <si>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</si>
  <si>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</si>
  <si>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</si>
  <si>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</si>
  <si>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</si>
  <si>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</si>
  <si>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</si>
  <si>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</si>
  <si>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</si>
  <si>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</si>
  <si>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</si>
  <si>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</si>
  <si>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</si>
  <si>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</si>
  <si>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</si>
  <si>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</si>
  <si>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</si>
  <si>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</si>
  <si>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</si>
  <si>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</si>
  <si>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</si>
  <si>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</si>
  <si>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</si>
  <si>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</si>
  <si>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</si>
  <si>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</si>
  <si>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</si>
  <si>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</si>
  <si>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</si>
  <si>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</si>
  <si>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</si>
  <si>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</si>
  <si>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</si>
  <si>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</si>
  <si>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</si>
  <si>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</si>
  <si>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</si>
  <si>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</si>
  <si>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</si>
  <si>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</si>
  <si>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</si>
  <si>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</si>
  <si>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</si>
  <si>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</si>
  <si>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</si>
  <si>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</si>
  <si>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</si>
  <si>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</si>
  <si>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</si>
  <si>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</si>
  <si>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</si>
  <si>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</si>
  <si>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</si>
  <si>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</si>
  <si>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</si>
  <si>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</si>
  <si>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</si>
  <si>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</si>
  <si>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</si>
  <si>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</si>
  <si>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</si>
  <si>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</si>
  <si>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</si>
  <si>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</si>
  <si>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</si>
  <si>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</si>
  <si>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920170</t>
  </si>
  <si>
    <t>DZ TRIXO 500 ML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</si>
  <si>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</si>
  <si>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</si>
  <si>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</si>
  <si>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</si>
  <si>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</si>
  <si>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</si>
  <si>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</si>
  <si>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</si>
  <si>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</si>
  <si>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</si>
  <si>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</si>
  <si>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</si>
  <si>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</si>
  <si>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</si>
  <si>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</si>
  <si>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</si>
  <si>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</si>
  <si>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</si>
  <si>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</si>
  <si>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</si>
  <si>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</si>
  <si>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</si>
  <si>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</si>
  <si>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</si>
  <si>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</si>
  <si>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</si>
  <si>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</si>
  <si>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</si>
  <si>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</si>
  <si>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</si>
  <si>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</si>
  <si>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</si>
  <si>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</si>
  <si>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</si>
  <si>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</si>
  <si>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</si>
  <si>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</si>
  <si>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</si>
  <si>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</si>
  <si>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</si>
  <si>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</si>
  <si>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</si>
  <si>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</si>
  <si>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</si>
  <si>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</si>
  <si>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</si>
  <si>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</si>
  <si>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</si>
  <si>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</si>
  <si>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</si>
  <si>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</si>
  <si>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</si>
  <si>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</si>
  <si>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</si>
  <si>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</si>
  <si>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</si>
  <si>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</si>
  <si>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</si>
  <si>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</si>
  <si>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</si>
  <si>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</si>
  <si>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</si>
  <si>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</si>
  <si>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</si>
  <si>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</si>
  <si>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</si>
  <si>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</si>
  <si>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</si>
  <si>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</si>
  <si>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</si>
  <si>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</si>
  <si>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</si>
  <si>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</si>
  <si>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</si>
  <si>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</si>
  <si>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</si>
  <si>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</si>
  <si>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198876</t>
  </si>
  <si>
    <t>98876</t>
  </si>
  <si>
    <t>INF SOL 20X500ML</t>
  </si>
  <si>
    <t>900321</t>
  </si>
  <si>
    <t>KL PRIPRAVEK</t>
  </si>
  <si>
    <t>100512</t>
  </si>
  <si>
    <t>512</t>
  </si>
  <si>
    <t>NATRIUM CHLORATUM BIOTIKA 10%</t>
  </si>
  <si>
    <t>INJ 10X5ML 10%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</si>
  <si>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</si>
  <si>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</si>
  <si>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</si>
  <si>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</si>
  <si>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</si>
  <si>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</si>
  <si>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</si>
  <si>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</si>
  <si>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</si>
  <si>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</si>
  <si>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</si>
  <si>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</si>
  <si>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</si>
  <si>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</si>
  <si>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</si>
  <si>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</si>
  <si>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</si>
  <si>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</si>
  <si>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</si>
  <si>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</si>
  <si>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</si>
  <si>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</si>
  <si>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</si>
  <si>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</si>
  <si>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</si>
  <si>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</si>
  <si>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</si>
  <si>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</si>
  <si>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</si>
  <si>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</si>
  <si>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</si>
  <si>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</si>
  <si>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</si>
  <si>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</si>
  <si>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</si>
  <si>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</si>
  <si>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</si>
  <si>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</si>
  <si>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</si>
  <si>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</si>
  <si>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</si>
  <si>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</si>
  <si>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</si>
  <si>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</si>
  <si>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</si>
  <si>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</si>
  <si>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</si>
  <si>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</si>
  <si>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</si>
  <si>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</si>
  <si>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</si>
  <si>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</si>
  <si>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842351</t>
  </si>
  <si>
    <t>3929</t>
  </si>
  <si>
    <t>Stopangin sol. 250ml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</si>
  <si>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</si>
  <si>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</si>
  <si>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</si>
  <si>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</si>
  <si>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</si>
  <si>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</si>
  <si>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</si>
  <si>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</si>
  <si>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155379</t>
  </si>
  <si>
    <t>FERINJECT</t>
  </si>
  <si>
    <t>INJ SOL 1X10ML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</si>
  <si>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</si>
  <si>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</si>
  <si>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</si>
  <si>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</si>
  <si>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</si>
  <si>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</si>
  <si>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</si>
  <si>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</si>
  <si>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</si>
  <si>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</si>
  <si>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</si>
  <si>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</si>
  <si>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</si>
  <si>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</si>
  <si>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</si>
  <si>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</si>
  <si>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</si>
  <si>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</si>
  <si>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</si>
  <si>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</si>
  <si>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</si>
  <si>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</si>
  <si>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</si>
  <si>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</si>
  <si>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159392</t>
  </si>
  <si>
    <t>59392</t>
  </si>
  <si>
    <t>BROMHEXIN - EGIS</t>
  </si>
  <si>
    <t>SOL 1X60ML/120MG</t>
  </si>
  <si>
    <t>180988</t>
  </si>
  <si>
    <t>GENTADEX 5 MG/ML + 1 MG/ML</t>
  </si>
  <si>
    <t>OPH GTT SOL 1X5ML</t>
  </si>
  <si>
    <t>185266</t>
  </si>
  <si>
    <t>FLUDROCORTISON SQUIBB</t>
  </si>
  <si>
    <t>TBL 100X0.1MG</t>
  </si>
  <si>
    <t>187299</t>
  </si>
  <si>
    <t>87299</t>
  </si>
  <si>
    <t>IMUNOR</t>
  </si>
  <si>
    <t>LYO 4X10MG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</si>
  <si>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</si>
  <si>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</si>
  <si>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</si>
  <si>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</si>
  <si>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</si>
  <si>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</si>
  <si>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</si>
  <si>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846537</t>
  </si>
  <si>
    <t>103395</t>
  </si>
  <si>
    <t>CARDURA XL 4 MG</t>
  </si>
  <si>
    <t>POR TBL RET 30X4MG PA</t>
  </si>
  <si>
    <t>848725</t>
  </si>
  <si>
    <t>107677</t>
  </si>
  <si>
    <t>KALIUMCHLORID 7.45% BRAUN</t>
  </si>
  <si>
    <t>INF CNC SOL 20X100ML</t>
  </si>
  <si>
    <t>900518</t>
  </si>
  <si>
    <t>KL UNG.LENIENS, 500G</t>
  </si>
  <si>
    <t>920356</t>
  </si>
  <si>
    <t>KL SOL.BORGLYCEROLI  3% 100 G</t>
  </si>
  <si>
    <t>501065</t>
  </si>
  <si>
    <t>KL SIGNATURY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</si>
  <si>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</si>
  <si>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</si>
  <si>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</si>
  <si>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</si>
  <si>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</si>
  <si>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</si>
  <si>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</si>
  <si>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184785</t>
  </si>
  <si>
    <t>84785</t>
  </si>
  <si>
    <t>VIDISIC</t>
  </si>
  <si>
    <t>GEL OPH 3X10GM</t>
  </si>
  <si>
    <t>192198</t>
  </si>
  <si>
    <t>ELOCOM</t>
  </si>
  <si>
    <t>DRM CRM 1X15GM 0.1%</t>
  </si>
  <si>
    <t>500224</t>
  </si>
  <si>
    <t>Parodontax Extra 300ml ústní voda</t>
  </si>
  <si>
    <t>845813</t>
  </si>
  <si>
    <t>Deca durabolin 50mg amp.1x1ml - MIMOŘÁDNÝ DOVOZ!!</t>
  </si>
  <si>
    <t>921542</t>
  </si>
  <si>
    <t>KL UNG.LENIENS, 300G</t>
  </si>
  <si>
    <t>98901</t>
  </si>
  <si>
    <t>GLUKÓZA 5% VIAFLO</t>
  </si>
  <si>
    <t>175025</t>
  </si>
  <si>
    <t>75025</t>
  </si>
  <si>
    <t>THIAMIN LECIVA</t>
  </si>
  <si>
    <t>TBL 20X50MG(BLISTR)</t>
  </si>
  <si>
    <t>988330</t>
  </si>
  <si>
    <t>HBF Borová mast 30g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</si>
  <si>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</si>
  <si>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</si>
  <si>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</si>
  <si>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</si>
  <si>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</si>
  <si>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</si>
  <si>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</si>
  <si>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</si>
  <si>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</si>
  <si>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</si>
  <si>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</si>
  <si>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</si>
  <si>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</si>
  <si>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</si>
  <si>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</si>
  <si>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</si>
  <si>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</si>
  <si>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</si>
  <si>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</si>
  <si>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</si>
  <si>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</si>
  <si>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</si>
  <si>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</si>
  <si>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</si>
  <si>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</si>
  <si>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</si>
  <si>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</si>
  <si>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</si>
  <si>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</si>
  <si>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</si>
  <si>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</si>
  <si>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</si>
  <si>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</si>
  <si>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</si>
  <si>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</si>
  <si>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</si>
  <si>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921230</t>
  </si>
  <si>
    <t>KL VASELINUM ALBUM, 20G</t>
  </si>
  <si>
    <t>136398</t>
  </si>
  <si>
    <t>MESTINON</t>
  </si>
  <si>
    <t>POR TBL OBD 150X60MG</t>
  </si>
  <si>
    <t>702489</t>
  </si>
  <si>
    <t>Emspoma M 300ml/chladivá</t>
  </si>
  <si>
    <t>850675</t>
  </si>
  <si>
    <t>Menalind professional tělové mléko 500ml</t>
  </si>
  <si>
    <t>121393</t>
  </si>
  <si>
    <t>21393</t>
  </si>
  <si>
    <t>PATENTBLAU V</t>
  </si>
  <si>
    <t>INJ 5X2ML/50MG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</si>
  <si>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</si>
  <si>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</si>
  <si>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</si>
  <si>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</si>
  <si>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</si>
  <si>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</si>
  <si>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</si>
  <si>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</si>
  <si>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</si>
  <si>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</si>
  <si>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100699</t>
  </si>
  <si>
    <t>699</t>
  </si>
  <si>
    <t>CHOLAGOL</t>
  </si>
  <si>
    <t>GTT 1X10ML</t>
  </si>
  <si>
    <t>100616</t>
  </si>
  <si>
    <t>616</t>
  </si>
  <si>
    <t>INJ 10X2ML/100MG</t>
  </si>
  <si>
    <t>192414</t>
  </si>
  <si>
    <t>92414</t>
  </si>
  <si>
    <t>SEPTONEX</t>
  </si>
  <si>
    <t>SPR 1X45ML</t>
  </si>
  <si>
    <t>846094</t>
  </si>
  <si>
    <t>129023</t>
  </si>
  <si>
    <t>PROPOFOL-LIPURO 1% (10MG/ML) 5X20ML</t>
  </si>
  <si>
    <t xml:space="preserve">INJ+INF EML 5X20ML/200MG 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</si>
  <si>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</si>
  <si>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</si>
  <si>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</si>
  <si>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</si>
  <si>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</si>
  <si>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</si>
  <si>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</si>
  <si>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</si>
  <si>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</si>
  <si>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</si>
  <si>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</si>
  <si>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</si>
  <si>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</si>
  <si>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</si>
  <si>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</si>
  <si>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</si>
  <si>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</si>
  <si>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DRM SOL 1X20ML 0.1%</t>
  </si>
  <si>
    <t>127698</t>
  </si>
  <si>
    <t>27698</t>
  </si>
  <si>
    <t>TAMIFLU 75 MG</t>
  </si>
  <si>
    <t>POR CPS DUR 10X75MG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</si>
  <si>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</si>
  <si>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</si>
  <si>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</si>
  <si>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</si>
  <si>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</si>
  <si>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</si>
  <si>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</si>
  <si>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</si>
  <si>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</si>
  <si>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</si>
  <si>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</si>
  <si>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</si>
  <si>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</si>
  <si>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</si>
  <si>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395850</t>
  </si>
  <si>
    <t>OptiLube lubrikační gel</t>
  </si>
  <si>
    <t>tuba 113g</t>
  </si>
  <si>
    <t>802327</t>
  </si>
  <si>
    <t>49781</t>
  </si>
  <si>
    <t>LITHIUM CHLORID 0.15 MMOL/ML LCO</t>
  </si>
  <si>
    <t>840813</t>
  </si>
  <si>
    <t>135844</t>
  </si>
  <si>
    <t>VOLUVEN 10% 500 ML</t>
  </si>
  <si>
    <t>INF. 10X500 ML</t>
  </si>
  <si>
    <t>850305</t>
  </si>
  <si>
    <t>Biopron9 tob.120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</si>
  <si>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</si>
  <si>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</si>
  <si>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</si>
  <si>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</si>
  <si>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</si>
  <si>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</si>
  <si>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110602</t>
  </si>
  <si>
    <t>10602</t>
  </si>
  <si>
    <t>TANTUM VERDE SPRAY</t>
  </si>
  <si>
    <t>ORM SPR 30ML 0.15%</t>
  </si>
  <si>
    <t>114989</t>
  </si>
  <si>
    <t>14989</t>
  </si>
  <si>
    <t>RIVOTRIL</t>
  </si>
  <si>
    <t>INJ 5X1ML/1MG+SOLV.</t>
  </si>
  <si>
    <t>159976</t>
  </si>
  <si>
    <t>59976</t>
  </si>
  <si>
    <t>ENAP 2.5MG</t>
  </si>
  <si>
    <t>TBL 30X2.5MG</t>
  </si>
  <si>
    <t>921545</t>
  </si>
  <si>
    <t>KL SOL.JARISCH 500 g FAGRON</t>
  </si>
  <si>
    <t>119570</t>
  </si>
  <si>
    <t>19570</t>
  </si>
  <si>
    <t>LAGOSA</t>
  </si>
  <si>
    <t>DRG 50X150MG</t>
  </si>
  <si>
    <t>13440</t>
  </si>
  <si>
    <t>RINGERŮV ROZTOK VIAFLO</t>
  </si>
  <si>
    <t>159750</t>
  </si>
  <si>
    <t>MÁTOVÝ ČAJ LEROS</t>
  </si>
  <si>
    <t>SPC 20X2.0GM(SÁČKY)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</si>
  <si>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</si>
  <si>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</si>
  <si>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</si>
  <si>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</si>
  <si>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</si>
  <si>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</si>
  <si>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</si>
  <si>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921536</t>
  </si>
  <si>
    <t>KL RICINI OL. 500 g</t>
  </si>
  <si>
    <t>147544</t>
  </si>
  <si>
    <t>47544</t>
  </si>
  <si>
    <t>POR TBL PRO30X150MG</t>
  </si>
  <si>
    <t>396374</t>
  </si>
  <si>
    <t>KL SOL.ACIDI BORICI 3% 500G</t>
  </si>
  <si>
    <t>FAGRON, KULICH</t>
  </si>
  <si>
    <t>197776</t>
  </si>
  <si>
    <t>97776</t>
  </si>
  <si>
    <t>ZOFRAN ZYDIS 4 MG</t>
  </si>
  <si>
    <t>TBL SOL 10X4MG</t>
  </si>
  <si>
    <t>143997</t>
  </si>
  <si>
    <t>43997</t>
  </si>
  <si>
    <t>BROMHEXIN 8 KM KAPKY</t>
  </si>
  <si>
    <t>GTT 1X100ML 8MG/ML</t>
  </si>
  <si>
    <t>847521</t>
  </si>
  <si>
    <t>Leros Meduňka n.s.</t>
  </si>
  <si>
    <t>20x1g</t>
  </si>
  <si>
    <t>14567</t>
  </si>
  <si>
    <t>TIMOHEXAL 0,5%</t>
  </si>
  <si>
    <t>OPH GTT SOL 3X5ML</t>
  </si>
  <si>
    <t>157123</t>
  </si>
  <si>
    <t>METHOTREXAT EBEWE 10 MG TABLETY</t>
  </si>
  <si>
    <t>POR TBL NOB 50X10MG</t>
  </si>
  <si>
    <t>157871</t>
  </si>
  <si>
    <t>PARACETAMOL KABI 10 MG/ML</t>
  </si>
  <si>
    <t>INF SOL 10X50ML/500MG</t>
  </si>
  <si>
    <t>198190</t>
  </si>
  <si>
    <t>98190</t>
  </si>
  <si>
    <t>CYTEAL</t>
  </si>
  <si>
    <t>LIQ 1X250ML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</si>
  <si>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</si>
  <si>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</si>
  <si>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</si>
  <si>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</si>
  <si>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</si>
  <si>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</si>
  <si>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</si>
  <si>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</si>
  <si>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</si>
  <si>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</si>
  <si>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</si>
  <si>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</si>
  <si>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841318</t>
  </si>
  <si>
    <t>HBF Calcium panthotenát mast 100ml</t>
  </si>
  <si>
    <t>201992</t>
  </si>
  <si>
    <t>DETRALEX</t>
  </si>
  <si>
    <t>POR TBL FLM 120X500MG</t>
  </si>
  <si>
    <t>202701</t>
  </si>
  <si>
    <t>POR TBL ENT 90X20MG</t>
  </si>
  <si>
    <t>198054</t>
  </si>
  <si>
    <t>SANVAL 10 MG</t>
  </si>
  <si>
    <t>POR TBL FLM 20X10MG</t>
  </si>
  <si>
    <t>186204</t>
  </si>
  <si>
    <t>ISOPTIN 80 MG</t>
  </si>
  <si>
    <t>POR TBL FLM 50X80MG</t>
  </si>
  <si>
    <t>168650</t>
  </si>
  <si>
    <t>DEXDOR</t>
  </si>
  <si>
    <t>INF CNC SOL 5X2ML</t>
  </si>
  <si>
    <t>989970</t>
  </si>
  <si>
    <t>168651</t>
  </si>
  <si>
    <t>INF CNC SOL 25X2ML</t>
  </si>
  <si>
    <t>190968</t>
  </si>
  <si>
    <t>TRIPLIXAM 10 MG/2,5 MG/5 MG</t>
  </si>
  <si>
    <t>190973</t>
  </si>
  <si>
    <t>TRIPLIXAM 10 MG/2,5 MG/10 MG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</si>
  <si>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</si>
  <si>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</si>
  <si>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</si>
  <si>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</si>
  <si>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</si>
  <si>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</si>
  <si>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</si>
  <si>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</si>
  <si>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</si>
  <si>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</si>
  <si>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</si>
  <si>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</si>
  <si>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</si>
  <si>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203323</t>
  </si>
  <si>
    <t>DRM UNG 1X100GM 10%</t>
  </si>
  <si>
    <t>990413</t>
  </si>
  <si>
    <t>Catapresan inj.10x1ml/0.15mg</t>
  </si>
  <si>
    <t>215172</t>
  </si>
  <si>
    <t>KREON 25 000</t>
  </si>
  <si>
    <t>POR CPS ETD 50</t>
  </si>
  <si>
    <t>990504</t>
  </si>
  <si>
    <t>Parodontax úst.voda Extra 0.2%</t>
  </si>
  <si>
    <t xml:space="preserve"> 300ml duopack</t>
  </si>
  <si>
    <t>161371</t>
  </si>
  <si>
    <t>SUXAMETHONIUM CHLORID VUAB 100 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</si>
  <si>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</si>
  <si>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</si>
  <si>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</si>
  <si>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</si>
  <si>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</si>
  <si>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</si>
  <si>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</si>
  <si>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</si>
  <si>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</si>
  <si>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170533</t>
  </si>
  <si>
    <t>70533</t>
  </si>
  <si>
    <t>SUP 1X16MG</t>
  </si>
  <si>
    <t>129025</t>
  </si>
  <si>
    <t>INJ+INF EML 10X50ML/500MG</t>
  </si>
  <si>
    <t>215474</t>
  </si>
  <si>
    <t>EBRANTIL I.V.50</t>
  </si>
  <si>
    <t>INJ SOL 5X10ML/50MG</t>
  </si>
  <si>
    <t>214628</t>
  </si>
  <si>
    <t>VASOCARDIN 50</t>
  </si>
  <si>
    <t>POR TBL NOB 50X50MG</t>
  </si>
  <si>
    <t>202873</t>
  </si>
  <si>
    <t>HELICID 40 MG</t>
  </si>
  <si>
    <t>POR CPS ETD 7X4X40MG</t>
  </si>
  <si>
    <t>501555</t>
  </si>
  <si>
    <t>KL UNG. FRAMYKOIN 10G</t>
  </si>
  <si>
    <t>990916</t>
  </si>
  <si>
    <t>Dantrolen i.v. lag. 12x20mg</t>
  </si>
  <si>
    <t>990927</t>
  </si>
  <si>
    <t>Klysma salinické 135ml</t>
  </si>
  <si>
    <t>990947</t>
  </si>
  <si>
    <t>Klysma salinické 10x135ml</t>
  </si>
  <si>
    <t>214598</t>
  </si>
  <si>
    <t>FLAVOBION</t>
  </si>
  <si>
    <t>POR TBL FLM 50X70MG</t>
  </si>
  <si>
    <t>501567</t>
  </si>
  <si>
    <t>KL UNG.FRAMYKOIN</t>
  </si>
  <si>
    <t>10G</t>
  </si>
  <si>
    <t>990977</t>
  </si>
  <si>
    <t>VitA-POS oční mast 5g</t>
  </si>
  <si>
    <t>115268</t>
  </si>
  <si>
    <t>MEDUŇKOVÝ ČAJ Megafyt</t>
  </si>
  <si>
    <t xml:space="preserve">POR SPC 20x15mg </t>
  </si>
  <si>
    <t>501495</t>
  </si>
  <si>
    <t>RP CPS NITROFURANTOIN 100MG</t>
  </si>
  <si>
    <t>50 CPS</t>
  </si>
  <si>
    <t>843323</t>
  </si>
  <si>
    <t>Apotheke Ostropestřec 20x1,5g</t>
  </si>
  <si>
    <t>185625</t>
  </si>
  <si>
    <t>BRUFEN 400</t>
  </si>
  <si>
    <t>990465</t>
  </si>
  <si>
    <t>DrKonrad Cutozinc 10% spray 100ml</t>
  </si>
  <si>
    <t>197323</t>
  </si>
  <si>
    <t>ADDAVEN</t>
  </si>
  <si>
    <t>IVN INF CNC SOL 20X10ML</t>
  </si>
  <si>
    <t>846099</t>
  </si>
  <si>
    <t>Ostropestřec mariánský plod LEROS</t>
  </si>
  <si>
    <t>150g sypaný</t>
  </si>
  <si>
    <t>176584</t>
  </si>
  <si>
    <t>MEDUŇKOVÁ NAŤ LEROS</t>
  </si>
  <si>
    <t>SPC 1X50GM</t>
  </si>
  <si>
    <t>394129</t>
  </si>
  <si>
    <t>Pentacarinat 300inj sicc.5 x 300mg</t>
  </si>
  <si>
    <t>29938</t>
  </si>
  <si>
    <t>INF CNC SOL 10X5ML II</t>
  </si>
  <si>
    <t>215851</t>
  </si>
  <si>
    <t>TRANSMETIL 500 MG TABLETY</t>
  </si>
  <si>
    <t>POR TBL ENT 10X500MG</t>
  </si>
  <si>
    <t>132670</t>
  </si>
  <si>
    <t>MILURIT 100</t>
  </si>
  <si>
    <t>POR TBL NOB 50X100MG</t>
  </si>
  <si>
    <t>216471</t>
  </si>
  <si>
    <t>CYCLO 3 FORT</t>
  </si>
  <si>
    <t>POR CPS DUR 30 II</t>
  </si>
  <si>
    <t>501583</t>
  </si>
  <si>
    <t>BODYSUN mycí a čistící pěna spray 500ml</t>
  </si>
  <si>
    <t>215605</t>
  </si>
  <si>
    <t>187156</t>
  </si>
  <si>
    <t>ANESIA 10 MG/ML INJEKČNÍ/INFUZNÍ EMULZE</t>
  </si>
  <si>
    <t>IVN INJ+INF EML 10X50ML</t>
  </si>
  <si>
    <t>56972</t>
  </si>
  <si>
    <t>TRITACE 1,25 MG</t>
  </si>
  <si>
    <t>POR TBL NOB 20X1.25MG</t>
  </si>
  <si>
    <t>56976</t>
  </si>
  <si>
    <t>TRITACE 2,5 MG</t>
  </si>
  <si>
    <t>POR TBL NOB 20X2.5MG</t>
  </si>
  <si>
    <t>113767</t>
  </si>
  <si>
    <t>13767</t>
  </si>
  <si>
    <t>CORDARONE</t>
  </si>
  <si>
    <t>POR TBL NOB30X200MG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</si>
  <si>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</si>
  <si>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</si>
  <si>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</si>
  <si>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</si>
  <si>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</si>
  <si>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</si>
  <si>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</si>
  <si>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</si>
  <si>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</si>
  <si>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</si>
  <si>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</si>
  <si>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</si>
  <si>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</si>
  <si>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</si>
  <si>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</si>
  <si>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</si>
  <si>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</si>
  <si>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</si>
  <si>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</si>
  <si>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</si>
  <si>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</si>
  <si>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</si>
  <si>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</si>
  <si>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</si>
  <si>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</si>
  <si>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</si>
  <si>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</si>
  <si>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</si>
  <si>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</si>
  <si>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</si>
  <si>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</si>
  <si>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844738</t>
  </si>
  <si>
    <t>101227</t>
  </si>
  <si>
    <t>PRESTARIUM NEO FORTE</t>
  </si>
  <si>
    <t>846338</t>
  </si>
  <si>
    <t>122685</t>
  </si>
  <si>
    <t>PRESTARIUM NEO COMBI 5mg/1,25mg</t>
  </si>
  <si>
    <t>848765</t>
  </si>
  <si>
    <t>107938</t>
  </si>
  <si>
    <t>INJ SOL 6X3ML/150MG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</si>
  <si>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</si>
  <si>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</si>
  <si>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</si>
  <si>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</si>
  <si>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</si>
  <si>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</si>
  <si>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</si>
  <si>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</si>
  <si>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</si>
  <si>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</si>
  <si>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</si>
  <si>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</si>
  <si>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</si>
  <si>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</si>
  <si>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</si>
  <si>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</si>
  <si>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</si>
  <si>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</si>
  <si>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</si>
  <si>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</si>
  <si>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</si>
  <si>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</si>
  <si>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</si>
  <si>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</si>
  <si>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</si>
  <si>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</si>
  <si>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</si>
  <si>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</si>
  <si>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</si>
  <si>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</si>
  <si>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</si>
  <si>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</si>
  <si>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</si>
  <si>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</si>
  <si>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</si>
  <si>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</si>
  <si>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</si>
  <si>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</si>
  <si>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</si>
  <si>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</si>
  <si>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</si>
  <si>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</si>
  <si>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</si>
  <si>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</si>
  <si>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849187</t>
  </si>
  <si>
    <t>111902</t>
  </si>
  <si>
    <t>NITRESAN 20 MG</t>
  </si>
  <si>
    <t>POR TBL NOB 30X20MG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</si>
  <si>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</si>
  <si>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</si>
  <si>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</si>
  <si>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</si>
  <si>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</si>
  <si>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</si>
  <si>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</si>
  <si>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</si>
  <si>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</si>
  <si>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</si>
  <si>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</si>
  <si>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</si>
  <si>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</si>
  <si>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</si>
  <si>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</si>
  <si>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</si>
  <si>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</si>
  <si>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</si>
  <si>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</si>
  <si>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</si>
  <si>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</si>
  <si>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</si>
  <si>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</si>
  <si>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</si>
  <si>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</si>
  <si>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</si>
  <si>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</si>
  <si>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</si>
  <si>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</si>
  <si>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</si>
  <si>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</si>
  <si>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</si>
  <si>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</si>
  <si>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</si>
  <si>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</si>
  <si>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</si>
  <si>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</si>
  <si>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</si>
  <si>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</si>
  <si>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</si>
  <si>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</si>
  <si>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</si>
  <si>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</si>
  <si>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</si>
  <si>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</si>
  <si>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</si>
  <si>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</si>
  <si>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</si>
  <si>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140362</t>
  </si>
  <si>
    <t>40362</t>
  </si>
  <si>
    <t>NIMBEX</t>
  </si>
  <si>
    <t>INJ SOL 5X10ML/20MG</t>
  </si>
  <si>
    <t>144641</t>
  </si>
  <si>
    <t>44641</t>
  </si>
  <si>
    <t>ZELDOX 60 MG</t>
  </si>
  <si>
    <t>CPS 30X60MG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</si>
  <si>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</si>
  <si>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</si>
  <si>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</si>
  <si>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</si>
  <si>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</si>
  <si>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</si>
  <si>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</si>
  <si>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184245</t>
  </si>
  <si>
    <t>LETROX 75</t>
  </si>
  <si>
    <t>POR TBL NOB 100X75MCG II</t>
  </si>
  <si>
    <t>115247</t>
  </si>
  <si>
    <t>15247</t>
  </si>
  <si>
    <t>SANDOSTATIN 0.2 MG/ML</t>
  </si>
  <si>
    <t>INJ SOL 1X5ML/1MG</t>
  </si>
  <si>
    <t>203097</t>
  </si>
  <si>
    <t>AMOKSIKLAV 1 G</t>
  </si>
  <si>
    <t>POR TBL FLM 21X1GM</t>
  </si>
  <si>
    <t>213477</t>
  </si>
  <si>
    <t>214427</t>
  </si>
  <si>
    <t>187427</t>
  </si>
  <si>
    <t>LETROX 100</t>
  </si>
  <si>
    <t>POR TBL NOB 100X100RG II</t>
  </si>
  <si>
    <t>50113006</t>
  </si>
  <si>
    <t>33525</t>
  </si>
  <si>
    <t>PULMOCARE 500 ML PŘÍCHUŤ VANILKA</t>
  </si>
  <si>
    <t>POR SOL 1X500ML</t>
  </si>
  <si>
    <t>153980</t>
  </si>
  <si>
    <t>OXEPA</t>
  </si>
  <si>
    <t>841569</t>
  </si>
  <si>
    <t>Fresubin hepa 15x500ml</t>
  </si>
  <si>
    <t>846016</t>
  </si>
  <si>
    <t>Nutrison Advanced Protison 500ml</t>
  </si>
  <si>
    <t>1X500ML</t>
  </si>
  <si>
    <t>990223</t>
  </si>
  <si>
    <t>NEPRO HP 500ml vanilková</t>
  </si>
  <si>
    <t>397803</t>
  </si>
  <si>
    <t>Fresubin 2 kcal HP Fibre 500ml</t>
  </si>
  <si>
    <t>217052</t>
  </si>
  <si>
    <t>NUTRISON ENERGY MULTI FIBRE</t>
  </si>
  <si>
    <t>POR SOL 8X1000ML</t>
  </si>
  <si>
    <t>217054</t>
  </si>
  <si>
    <t>NUTRISON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</si>
  <si>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</si>
  <si>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</si>
  <si>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</si>
  <si>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</si>
  <si>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</si>
  <si>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</si>
  <si>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</si>
  <si>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33531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</si>
  <si>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</si>
  <si>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</si>
  <si>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</si>
  <si>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</si>
  <si>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</si>
  <si>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</si>
  <si>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</si>
  <si>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</si>
  <si>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</si>
  <si>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</si>
  <si>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</si>
  <si>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</si>
  <si>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</si>
  <si>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</si>
  <si>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</si>
  <si>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</si>
  <si>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</si>
  <si>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</si>
  <si>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</si>
  <si>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</si>
  <si>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</si>
  <si>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</si>
  <si>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</si>
  <si>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</si>
  <si>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</si>
  <si>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</si>
  <si>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</si>
  <si>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</si>
  <si>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</si>
  <si>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</si>
  <si>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</si>
  <si>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</si>
  <si>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</si>
  <si>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</si>
  <si>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</si>
  <si>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</si>
  <si>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</si>
  <si>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</si>
  <si>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</si>
  <si>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</si>
  <si>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</si>
  <si>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</si>
  <si>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</si>
  <si>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</si>
  <si>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</si>
  <si>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</si>
  <si>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</si>
  <si>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33851</t>
  </si>
  <si>
    <t>NUTRIDRINK PROTEIN S PŘÍCHUTÍ VANILKOVOU</t>
  </si>
  <si>
    <t>33858</t>
  </si>
  <si>
    <t>NUTRIDRINK JUICE STYLE S PŘÍCHUTÍ JAHODOVOU</t>
  </si>
  <si>
    <t>33936</t>
  </si>
  <si>
    <t>NUTRIDRINK S PŘÍCHUTÍ BANÁNOVOU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</si>
  <si>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</si>
  <si>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</si>
  <si>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</si>
  <si>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</si>
  <si>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</si>
  <si>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</si>
  <si>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</si>
  <si>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</si>
  <si>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</si>
  <si>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</si>
  <si>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</si>
  <si>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</si>
  <si>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</si>
  <si>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</si>
  <si>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</si>
  <si>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</si>
  <si>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101076</t>
  </si>
  <si>
    <t>1076</t>
  </si>
  <si>
    <t>OPHTHALMO-FRAMYKOIN</t>
  </si>
  <si>
    <t>102427</t>
  </si>
  <si>
    <t>2427</t>
  </si>
  <si>
    <t>ENTIZOL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</si>
  <si>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</si>
  <si>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</si>
  <si>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</si>
  <si>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</si>
  <si>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</si>
  <si>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</si>
  <si>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</si>
  <si>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</si>
  <si>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</si>
  <si>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</si>
  <si>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</si>
  <si>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</si>
  <si>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</si>
  <si>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</si>
  <si>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</si>
  <si>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</si>
  <si>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</si>
  <si>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</si>
  <si>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</si>
  <si>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</si>
  <si>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</si>
  <si>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</si>
  <si>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</si>
  <si>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</si>
  <si>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</si>
  <si>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</si>
  <si>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</si>
  <si>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</si>
  <si>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</si>
  <si>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</si>
  <si>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849206</t>
  </si>
  <si>
    <t>162809</t>
  </si>
  <si>
    <t>Avelox 400mg/250ml inf.sol.1x250ml/400mg</t>
  </si>
  <si>
    <t>111706</t>
  </si>
  <si>
    <t>11706</t>
  </si>
  <si>
    <t>141515</t>
  </si>
  <si>
    <t>41515</t>
  </si>
  <si>
    <t>PIMAFUCORT</t>
  </si>
  <si>
    <t>CRM 1X15GM</t>
  </si>
  <si>
    <t>141146</t>
  </si>
  <si>
    <t>41146</t>
  </si>
  <si>
    <t>MACMIROR COMPLEX</t>
  </si>
  <si>
    <t>SUP VAG 12</t>
  </si>
  <si>
    <t>105113</t>
  </si>
  <si>
    <t>5113</t>
  </si>
  <si>
    <t>TARGOCID 400MG</t>
  </si>
  <si>
    <t>INJ SIC 1X400MG+SOL</t>
  </si>
  <si>
    <t>187200</t>
  </si>
  <si>
    <t>87200</t>
  </si>
  <si>
    <t>MAXIPIME 2GM</t>
  </si>
  <si>
    <t>INJ SIC 1X2GM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</si>
  <si>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</si>
  <si>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</si>
  <si>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</si>
  <si>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</si>
  <si>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</si>
  <si>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</si>
  <si>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</si>
  <si>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</si>
  <si>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</si>
  <si>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</si>
  <si>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</si>
  <si>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</si>
  <si>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</si>
  <si>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</si>
  <si>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</si>
  <si>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</si>
  <si>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</si>
  <si>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</si>
  <si>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</si>
  <si>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</si>
  <si>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</si>
  <si>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</si>
  <si>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</si>
  <si>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</si>
  <si>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</si>
  <si>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</si>
  <si>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</si>
  <si>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</si>
  <si>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</si>
  <si>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</si>
  <si>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</si>
  <si>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</si>
  <si>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</si>
  <si>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</si>
  <si>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</si>
  <si>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</si>
  <si>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</si>
  <si>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</si>
  <si>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</si>
  <si>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</si>
  <si>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</si>
  <si>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</si>
  <si>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</si>
  <si>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</si>
  <si>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</si>
  <si>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</si>
  <si>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</si>
  <si>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</si>
  <si>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</si>
  <si>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</si>
  <si>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</si>
  <si>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</si>
  <si>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</si>
  <si>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</si>
  <si>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</si>
  <si>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</si>
  <si>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201961</t>
  </si>
  <si>
    <t>AMPICILIN 1,0 BIOTIKA</t>
  </si>
  <si>
    <t>INJ PLV SOL 10X1000MG</t>
  </si>
  <si>
    <t>195147</t>
  </si>
  <si>
    <t>AMIKACIN MEDOPHARM 500 MG/2 ML</t>
  </si>
  <si>
    <t>INJ+INF SOL 10X2ML/500MG</t>
  </si>
  <si>
    <t>203855</t>
  </si>
  <si>
    <t>IMS+IVN INJ PLV SOL 10X1GM</t>
  </si>
  <si>
    <t>183821</t>
  </si>
  <si>
    <t>ACEFA 1 G</t>
  </si>
  <si>
    <t>IMS+IVN INJ+INF PLV SOL 1X1GM</t>
  </si>
  <si>
    <t>216183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</si>
  <si>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</si>
  <si>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</si>
  <si>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</si>
  <si>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</si>
  <si>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</si>
  <si>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</si>
  <si>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</si>
  <si>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</si>
  <si>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</si>
  <si>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</si>
  <si>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</si>
  <si>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</si>
  <si>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</si>
  <si>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</si>
  <si>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</si>
  <si>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</si>
  <si>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</si>
  <si>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</si>
  <si>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</si>
  <si>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</si>
  <si>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</si>
  <si>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</si>
  <si>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</si>
  <si>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</si>
  <si>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</si>
  <si>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</si>
  <si>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</si>
  <si>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</si>
  <si>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</si>
  <si>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</si>
  <si>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</si>
  <si>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</si>
  <si>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</si>
  <si>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</si>
  <si>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</si>
  <si>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</si>
  <si>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</si>
  <si>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</si>
  <si>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</si>
  <si>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</si>
  <si>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103023</t>
  </si>
  <si>
    <t>3023</t>
  </si>
  <si>
    <t>SURAL</t>
  </si>
  <si>
    <t>TBL 100X400MG</t>
  </si>
  <si>
    <t>198417</t>
  </si>
  <si>
    <t>ABELCET</t>
  </si>
  <si>
    <t>INF CNC DIS 10X20ML/100MG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</si>
  <si>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</si>
  <si>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</si>
  <si>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</si>
  <si>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</si>
  <si>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</si>
  <si>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</si>
  <si>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</si>
  <si>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</si>
  <si>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</si>
  <si>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</si>
  <si>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29980</t>
  </si>
  <si>
    <t>FLEBOGAMMA 10g DIF Grifols</t>
  </si>
  <si>
    <t>29979</t>
  </si>
  <si>
    <t>FLEBOGAMMA 5g DIFGrifols</t>
  </si>
  <si>
    <t>26042</t>
  </si>
  <si>
    <t>KIOVIG 10 g CZ Baxter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</si>
  <si>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</si>
  <si>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</si>
  <si>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</si>
  <si>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</si>
  <si>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</si>
  <si>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</si>
  <si>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</si>
  <si>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</si>
  <si>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</si>
  <si>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0167960</t>
  </si>
  <si>
    <t>FLEBOGAMMA DIF 100 MG/ML</t>
  </si>
  <si>
    <t>INF SOL 1X50MLX100MG/ML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</si>
  <si>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</si>
  <si>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</si>
  <si>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</si>
  <si>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</si>
  <si>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</si>
  <si>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</si>
  <si>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</si>
  <si>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</si>
  <si>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</si>
  <si>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</si>
  <si>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</si>
  <si>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</si>
  <si>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</si>
  <si>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</si>
  <si>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</si>
  <si>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</si>
  <si>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</si>
  <si>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</si>
  <si>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</si>
  <si>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</si>
  <si>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</si>
  <si>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</si>
  <si>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</si>
  <si>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</si>
  <si>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</si>
  <si>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</si>
  <si>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</si>
  <si>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</si>
  <si>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</si>
  <si>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</si>
  <si>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</si>
  <si>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</si>
  <si>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</si>
  <si>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</si>
  <si>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</si>
  <si>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</si>
  <si>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396914</t>
  </si>
  <si>
    <t>52301</t>
  </si>
  <si>
    <t>AMINOPLASMAL HEPA-10%</t>
  </si>
  <si>
    <t>INF 10X500ML</t>
  </si>
  <si>
    <t>397297</t>
  </si>
  <si>
    <t>192101</t>
  </si>
  <si>
    <t>INTRALIPID 20 %</t>
  </si>
  <si>
    <t>INF 10X100ML-VAK</t>
  </si>
  <si>
    <t>151118</t>
  </si>
  <si>
    <t>IR  SMOFKABIVEN ELECTROLYTE FREE 4x1970</t>
  </si>
  <si>
    <t>4x1970 ml</t>
  </si>
  <si>
    <t>101125</t>
  </si>
  <si>
    <t>1125</t>
  </si>
  <si>
    <t>INJ 10X1ML/10MG</t>
  </si>
  <si>
    <t>186990</t>
  </si>
  <si>
    <t>86990</t>
  </si>
  <si>
    <t>ARDEAOSMOSOL MA 15 (Mannitol)</t>
  </si>
  <si>
    <t>100811</t>
  </si>
  <si>
    <t>811</t>
  </si>
  <si>
    <t>SANORIN</t>
  </si>
  <si>
    <t>LIQ 10ML 0.05%</t>
  </si>
  <si>
    <t>104071</t>
  </si>
  <si>
    <t>4071</t>
  </si>
  <si>
    <t>DITHIADEN</t>
  </si>
  <si>
    <t>INJ 10X2ML</t>
  </si>
  <si>
    <t>109414</t>
  </si>
  <si>
    <t>119687</t>
  </si>
  <si>
    <t>NASIVIN 0,05%</t>
  </si>
  <si>
    <t>NAS GTT SOL 10ML</t>
  </si>
  <si>
    <t>844764</t>
  </si>
  <si>
    <t>105943</t>
  </si>
  <si>
    <t>TETRASPAN 10%</t>
  </si>
  <si>
    <t>101681</t>
  </si>
  <si>
    <t>1681</t>
  </si>
  <si>
    <t>EMLA KREM 5%</t>
  </si>
  <si>
    <t>CRM 1X30GM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</si>
  <si>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</si>
  <si>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</si>
  <si>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</si>
  <si>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</si>
  <si>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</si>
  <si>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</si>
  <si>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</si>
  <si>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</si>
  <si>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</si>
  <si>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902074</t>
  </si>
  <si>
    <t>85278</t>
  </si>
  <si>
    <t>VOLULYTE 6%</t>
  </si>
  <si>
    <t>113441</t>
  </si>
  <si>
    <t>13441</t>
  </si>
  <si>
    <t>118656</t>
  </si>
  <si>
    <t>NALBUPHIN ORPHA</t>
  </si>
  <si>
    <t>INJ SOL 10X2ML</t>
  </si>
  <si>
    <t>161490</t>
  </si>
  <si>
    <t>REMIFENTANIL B. BRAUN 2 MG</t>
  </si>
  <si>
    <t>INJ+INF PLV CSL 5X2MG</t>
  </si>
  <si>
    <t>190021</t>
  </si>
  <si>
    <t>90021</t>
  </si>
  <si>
    <t>MARCAINE SPINAL O.5%</t>
  </si>
  <si>
    <t>INJ 5X4ML 5MG/ML</t>
  </si>
  <si>
    <t>846826</t>
  </si>
  <si>
    <t>125002</t>
  </si>
  <si>
    <t>ESMERON INJ.SOL.10X5ML</t>
  </si>
  <si>
    <t>847180</t>
  </si>
  <si>
    <t>500225</t>
  </si>
  <si>
    <t>Bridion 100mg/ml inj.10x2ml/200mg</t>
  </si>
  <si>
    <t>13807</t>
  </si>
  <si>
    <t>4188</t>
  </si>
  <si>
    <t>SUPRANE</t>
  </si>
  <si>
    <t>INH LIQ VAP 1X240ML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</si>
  <si>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</si>
  <si>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</si>
  <si>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</si>
  <si>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</si>
  <si>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</si>
  <si>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</si>
  <si>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</si>
  <si>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</si>
  <si>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</si>
  <si>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</si>
  <si>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</si>
  <si>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</si>
  <si>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</si>
  <si>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</si>
  <si>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</si>
  <si>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</si>
  <si>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</si>
  <si>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</si>
  <si>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</si>
  <si>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</si>
  <si>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</si>
  <si>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842703</t>
  </si>
  <si>
    <t>Hypromeloza -P 10ml</t>
  </si>
  <si>
    <t>187158</t>
  </si>
  <si>
    <t>ANESIA 10 MG/ML INJ/INF EML.</t>
  </si>
  <si>
    <t>INJ+INF EML 5X20ML/200MG</t>
  </si>
  <si>
    <t>23987</t>
  </si>
  <si>
    <t>DZ OCTENISEPT drm. sol. 250 ml</t>
  </si>
  <si>
    <t>DRM SOL 1X250ML</t>
  </si>
  <si>
    <t>161489</t>
  </si>
  <si>
    <t>REMIFENTANIL B. BRAUN 1 MG</t>
  </si>
  <si>
    <t>INJ+INF PLV CSL 5X1MG</t>
  </si>
  <si>
    <t>990695</t>
  </si>
  <si>
    <t>Indulona Měsíčková 85ml</t>
  </si>
  <si>
    <t>990718</t>
  </si>
  <si>
    <t>Indulona Olivová 85ml</t>
  </si>
  <si>
    <t>990723</t>
  </si>
  <si>
    <t>Indulona Original 85ml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</si>
  <si>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</si>
  <si>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</si>
  <si>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</si>
  <si>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</si>
  <si>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</si>
  <si>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</si>
  <si>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154269</t>
  </si>
  <si>
    <t>INH LIQ VAP 6X240ML</t>
  </si>
  <si>
    <t>501596</t>
  </si>
  <si>
    <t>ECOLAV Výplach očí 100ml</t>
  </si>
  <si>
    <t>100 ml</t>
  </si>
  <si>
    <t>131934</t>
  </si>
  <si>
    <t>31934</t>
  </si>
  <si>
    <t>VENTOLIN INHALER N</t>
  </si>
  <si>
    <t>INHSUSPSS200X100RG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</si>
  <si>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</si>
  <si>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</si>
  <si>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</si>
  <si>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</si>
  <si>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</si>
  <si>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</si>
  <si>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</si>
  <si>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</si>
  <si>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</si>
  <si>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</si>
  <si>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</si>
  <si>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</si>
  <si>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</si>
  <si>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</si>
  <si>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</si>
  <si>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</si>
  <si>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</si>
  <si>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INJ SOL 5X2.5ML/5MG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</si>
  <si>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</si>
  <si>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</si>
  <si>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</si>
  <si>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</si>
  <si>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</si>
  <si>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</si>
  <si>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</si>
  <si>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111635</t>
  </si>
  <si>
    <t>11635</t>
  </si>
  <si>
    <t>ONDANSETRON SANDOZ 8 MG POT TBL</t>
  </si>
  <si>
    <t>POR TBL FLM 10X8MG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</si>
  <si>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</si>
  <si>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</si>
  <si>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</si>
  <si>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</si>
  <si>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</si>
  <si>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</si>
  <si>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113024</t>
  </si>
  <si>
    <t>13024</t>
  </si>
  <si>
    <t>SEVORANE</t>
  </si>
  <si>
    <t>INH SOL 1X250ML</t>
  </si>
  <si>
    <t>847713</t>
  </si>
  <si>
    <t>125526</t>
  </si>
  <si>
    <t>POR TBL FLM 100X400MG</t>
  </si>
  <si>
    <t>395851</t>
  </si>
  <si>
    <t>OptiLube Active lubrikační gel</t>
  </si>
  <si>
    <t>stříkačka 11ml</t>
  </si>
  <si>
    <t>107678</t>
  </si>
  <si>
    <t>INF CNC SOL 20X20ML</t>
  </si>
  <si>
    <t>110502</t>
  </si>
  <si>
    <t>10502</t>
  </si>
  <si>
    <t>ENTEROL</t>
  </si>
  <si>
    <t>POR CPS DUR10X250MG</t>
  </si>
  <si>
    <t>100810</t>
  </si>
  <si>
    <t>810</t>
  </si>
  <si>
    <t>SANORIN EMULSIO</t>
  </si>
  <si>
    <t>GTT NAS 10ML 0.1%</t>
  </si>
  <si>
    <t>105496</t>
  </si>
  <si>
    <t>5496</t>
  </si>
  <si>
    <t>ZODAC</t>
  </si>
  <si>
    <t>TBL OBD 60X10MG</t>
  </si>
  <si>
    <t>119686</t>
  </si>
  <si>
    <t>NASIVIN 0,01%</t>
  </si>
  <si>
    <t>NAS GTT SOL 1X5ML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</si>
  <si>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</si>
  <si>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</si>
  <si>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</si>
  <si>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</si>
  <si>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</si>
  <si>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</si>
  <si>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</si>
  <si>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</si>
  <si>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</si>
  <si>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</si>
  <si>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</si>
  <si>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</si>
  <si>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</si>
  <si>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Lékárna - parenter. výživa</t>
  </si>
  <si>
    <t>0766 - KAR - pracoviště DK COS</t>
  </si>
  <si>
    <t>0731 - Klinika anesteziologie a resuscitace, JIP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</si>
  <si>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</si>
  <si>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</si>
  <si>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</si>
  <si>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</si>
  <si>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</si>
  <si>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</si>
  <si>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J01MA01 - Ofloxacin</t>
  </si>
  <si>
    <t>J01GB06 - Amikacin</t>
  </si>
  <si>
    <t>N03AX14 - Levetiracetam</t>
  </si>
  <si>
    <t>J01GB03 - Gentamicin</t>
  </si>
  <si>
    <t>N05CD08 - Midazolam</t>
  </si>
  <si>
    <t>J01CR01 - Ampicilin a enzymový inhibitor</t>
  </si>
  <si>
    <t>J01DB04 - Cefazolin</t>
  </si>
  <si>
    <t>J02AC01 - Flukonazol</t>
  </si>
  <si>
    <t>B01AC04 - Klopidogrel</t>
  </si>
  <si>
    <t>N02AX02 - Tramadol</t>
  </si>
  <si>
    <t>C09AA04 - Perindopril</t>
  </si>
  <si>
    <t>J01XA01 - Vankomycin</t>
  </si>
  <si>
    <t>C09AA05 - Ramipril</t>
  </si>
  <si>
    <t>M03AC04 - Atrakurium</t>
  </si>
  <si>
    <t>C09BA04 - Perindopril a diuretika</t>
  </si>
  <si>
    <t>A02BC02 - Pantoprazol</t>
  </si>
  <si>
    <t>C09BB04 - Perindopril a amlodipin</t>
  </si>
  <si>
    <t>J01MA03 - Pefloxacin</t>
  </si>
  <si>
    <t>C10AA05 - Atorvastatin</t>
  </si>
  <si>
    <t>J01XD01 - Metronidazol</t>
  </si>
  <si>
    <t>C10AA07 - Rosuvastatin</t>
  </si>
  <si>
    <t>J02AX06 - Anidulafungin</t>
  </si>
  <si>
    <t>H01CB02 - Oktreotid</t>
  </si>
  <si>
    <t>C02AC05 - Moxonidin</t>
  </si>
  <si>
    <t>H02AB04 - Methylprednisolon</t>
  </si>
  <si>
    <t>C08CA08 - Nitrendipin</t>
  </si>
  <si>
    <t>H03AA01 - Levothyroxin, sodná sůl</t>
  </si>
  <si>
    <t>B01AB06 - Nadroparin</t>
  </si>
  <si>
    <t>J01AA12 - Tigecyklin</t>
  </si>
  <si>
    <t>C01BD01 - Amiodaron</t>
  </si>
  <si>
    <t>J01CA01 - Ampicilin</t>
  </si>
  <si>
    <t>J01MA14 - Moxifloxacin</t>
  </si>
  <si>
    <t>A04AA01 - Ondansetron</t>
  </si>
  <si>
    <t>J01XB01 - Kolistin</t>
  </si>
  <si>
    <t>J01CR02 - Amoxicilin a enzymový inhibitor</t>
  </si>
  <si>
    <t>J01XX08 - Linezolid</t>
  </si>
  <si>
    <t>J01CR05 - Piperacilin a enzymový inhibitor</t>
  </si>
  <si>
    <t>J02AC03 - Vorikonazol</t>
  </si>
  <si>
    <t>N03AX12 - Gabapentin</t>
  </si>
  <si>
    <t>L03AA02 - Filgrastim</t>
  </si>
  <si>
    <t>A06AD11 - Laktulóza</t>
  </si>
  <si>
    <t>M03AC11 - Cisatrakurium</t>
  </si>
  <si>
    <t>A07DA - Antipropulziva</t>
  </si>
  <si>
    <t>N01AH03 - Sufentanyl</t>
  </si>
  <si>
    <t>N06AX11 - Mirtazapin</t>
  </si>
  <si>
    <t>N03AG01 - Kyselina valproová</t>
  </si>
  <si>
    <t>R03AC02 - Salbutamol</t>
  </si>
  <si>
    <t>A10AB05 - Inzulin aspart</t>
  </si>
  <si>
    <t>N05AE04 - Ziprasidon</t>
  </si>
  <si>
    <t>J01DC02 - Cefuroxim</t>
  </si>
  <si>
    <t>N06AB04 - Citalopram</t>
  </si>
  <si>
    <t>J01DD01 - Cefotaxim</t>
  </si>
  <si>
    <t>N07CA01 - Betahistin</t>
  </si>
  <si>
    <t>J01DD02 - Ceftazidim</t>
  </si>
  <si>
    <t>R06AE07 - Cetirizin</t>
  </si>
  <si>
    <t>J01DD04 - Ceftriaxon</t>
  </si>
  <si>
    <t>A03FA07 - Itopridum</t>
  </si>
  <si>
    <t>J01DH02 - Meropenem</t>
  </si>
  <si>
    <t>J01FA09 - Klarithromycin</t>
  </si>
  <si>
    <t>H02AB04</t>
  </si>
  <si>
    <t>DEPO-MEDROL 40 MG/ML</t>
  </si>
  <si>
    <t>INJ SUS 1X1MLX40MG/ML</t>
  </si>
  <si>
    <t>SOLU-MEDROL 40 MG/ML</t>
  </si>
  <si>
    <t>INJ PSO LQF 40MG+1MLX40MG/ML</t>
  </si>
  <si>
    <t>N02AX02</t>
  </si>
  <si>
    <t>INJ SOL 5X1MLX50MG/ML</t>
  </si>
  <si>
    <t>A02BC02</t>
  </si>
  <si>
    <t>A03FA07</t>
  </si>
  <si>
    <t>TBL FLM 40X50MG</t>
  </si>
  <si>
    <t>A06AD11</t>
  </si>
  <si>
    <t>SIR 1X200MLX0,667GM/ML</t>
  </si>
  <si>
    <t>A07DA</t>
  </si>
  <si>
    <t>TBL NOB 20X2,5MG/0,025MG</t>
  </si>
  <si>
    <t>A10AB05</t>
  </si>
  <si>
    <t>NOVORAPID 100 JEDNOTEK/ML</t>
  </si>
  <si>
    <t>INJ SOL 1X10MLX100UT/ML</t>
  </si>
  <si>
    <t>B01AB06</t>
  </si>
  <si>
    <t>INJ SOL 10X5MLX9500IU/ML</t>
  </si>
  <si>
    <t>B01AC04</t>
  </si>
  <si>
    <t>TBL FLM 28X75MG</t>
  </si>
  <si>
    <t>C01BD01</t>
  </si>
  <si>
    <t>INJ SOL 6X3MLX50MG/ML</t>
  </si>
  <si>
    <t>TBL NOB 30X200MG</t>
  </si>
  <si>
    <t>C02AC05</t>
  </si>
  <si>
    <t>MOXOSTAD 0,3 MG</t>
  </si>
  <si>
    <t>TBL FLM 30X0,3MG</t>
  </si>
  <si>
    <t>C08CA08</t>
  </si>
  <si>
    <t>TBL NOB 30X20MG</t>
  </si>
  <si>
    <t>C09AA04</t>
  </si>
  <si>
    <t>TBL FLM 30X10MG</t>
  </si>
  <si>
    <t>TBL NOB 30X4MG</t>
  </si>
  <si>
    <t>C09AA05</t>
  </si>
  <si>
    <t>TBL NOB 20X1,25MG</t>
  </si>
  <si>
    <t>C09BA04</t>
  </si>
  <si>
    <t>PRESTARIUM NEO COMBI 5 MG/1,25 MG</t>
  </si>
  <si>
    <t>TBL FLM 30X5MG/1,25MG</t>
  </si>
  <si>
    <t>C09BB04</t>
  </si>
  <si>
    <t>TBL NOB 30X10MG/10MG</t>
  </si>
  <si>
    <t>C10AA05</t>
  </si>
  <si>
    <t>TBL FLM 30X80MG</t>
  </si>
  <si>
    <t>SORTIS 10 MG</t>
  </si>
  <si>
    <t>SORTIS 20 MG</t>
  </si>
  <si>
    <t>TBL FLM 30X20MG</t>
  </si>
  <si>
    <t>SORTIS 40 MG</t>
  </si>
  <si>
    <t>TBL FLM 30X40MG</t>
  </si>
  <si>
    <t>C10AA07</t>
  </si>
  <si>
    <t>H01CB02</t>
  </si>
  <si>
    <t>SANDOSTATIN 0,1 MG/ML</t>
  </si>
  <si>
    <t>INJ SOL+INF CNC SOL 5X1ML</t>
  </si>
  <si>
    <t>SANDOSTATIN 0,2 MG/ML</t>
  </si>
  <si>
    <t>INJ SOL+INF CNC SOL 1X5ML</t>
  </si>
  <si>
    <t>SOLU-MEDROL 62,5 MG/ML</t>
  </si>
  <si>
    <t>INJ PSO LQF 250MG+4ML</t>
  </si>
  <si>
    <t>INJ PSO LQF 500MG+8ML</t>
  </si>
  <si>
    <t>H03AA01</t>
  </si>
  <si>
    <t>TBL NOB 100X88RG II</t>
  </si>
  <si>
    <t>TBL NOB 100X75RG II</t>
  </si>
  <si>
    <t>TBL NOB 100X100RG II</t>
  </si>
  <si>
    <t>EUTHYROX 75 MIKROGRAMŮ</t>
  </si>
  <si>
    <t>TBL NOB 100X75RG</t>
  </si>
  <si>
    <t>EUTHYROX 50 MIKROGRAMŮ</t>
  </si>
  <si>
    <t>TBL NOB 100X50RG</t>
  </si>
  <si>
    <t>J01AA12</t>
  </si>
  <si>
    <t>INF PLV SOL 10X50MG</t>
  </si>
  <si>
    <t>J01CA01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</si>
  <si>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</si>
  <si>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</si>
  <si>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</si>
  <si>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</si>
  <si>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</si>
  <si>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TBL FLM 21X875MG/125MG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</si>
  <si>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</si>
  <si>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</si>
  <si>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</si>
  <si>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</si>
  <si>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</si>
  <si>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</si>
  <si>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J01DB04</t>
  </si>
  <si>
    <t>J01DC02</t>
  </si>
  <si>
    <t>INJ+INF PLV SOL 10X1,5GM</t>
  </si>
  <si>
    <t>J01DD01</t>
  </si>
  <si>
    <t>J01DD02</t>
  </si>
  <si>
    <t>CEFTAZIDIM KABI 2 G</t>
  </si>
  <si>
    <t>J01DD04</t>
  </si>
  <si>
    <t>J01DH02</t>
  </si>
  <si>
    <t>J01FA09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</si>
  <si>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</si>
  <si>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</si>
  <si>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</si>
  <si>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</si>
  <si>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</si>
  <si>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</si>
  <si>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</si>
  <si>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</si>
  <si>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J01MA03</t>
  </si>
  <si>
    <t>ABAKTAL 400 MG/5 ML</t>
  </si>
  <si>
    <t>INF SOL 10X5MLX80MG/ML</t>
  </si>
  <si>
    <t>J01MA14</t>
  </si>
  <si>
    <t>AVELOX 400 MG/250 ML INFUZNÍ ROZTOK</t>
  </si>
  <si>
    <t>INF SOL 1X1,6MG/ML</t>
  </si>
  <si>
    <t>J01XA01</t>
  </si>
  <si>
    <t>J01XB01</t>
  </si>
  <si>
    <t>COLOMYCIN INJEKCE 1 000 000 MEZINÁRODNÍCH JEDNOTEK</t>
  </si>
  <si>
    <t>INJ PLV SOL+SOL NEB 10X1MUX1MU</t>
  </si>
  <si>
    <t>J01XD01</t>
  </si>
  <si>
    <t>METRONIDAZOLE 0,5%-POLPHARMA</t>
  </si>
  <si>
    <t>INF SOL 1X100MLX5MG/ML</t>
  </si>
  <si>
    <t>J01XX08</t>
  </si>
  <si>
    <t>INF SOL 10X300MLX2MG/ML</t>
  </si>
  <si>
    <t>J02AC01</t>
  </si>
  <si>
    <t>INF SOL 10X200MLX2MG/ML</t>
  </si>
  <si>
    <t>J02AC03</t>
  </si>
  <si>
    <t>J02AX06</t>
  </si>
  <si>
    <t>INF PLV CSL 1X100MG</t>
  </si>
  <si>
    <t>L03AA02</t>
  </si>
  <si>
    <t>INJ+INF SOL ISP 5X0,5MLX48MU I</t>
  </si>
  <si>
    <t>M03AC11</t>
  </si>
  <si>
    <t>INJ SOL 5X10MLX2MG/ML</t>
  </si>
  <si>
    <t>N01AH03</t>
  </si>
  <si>
    <t>SUFENTANIL TORREX 50 MIKROGRAMŮ/ML</t>
  </si>
  <si>
    <t>INJ SOL 5X5MLX50RG/ML</t>
  </si>
  <si>
    <t>N03AG01</t>
  </si>
  <si>
    <t>INJ PSO LQF 4+4X4MLX100MG/ML</t>
  </si>
  <si>
    <t>DEPAKINE CHRONO 500 MG SÉCABLE</t>
  </si>
  <si>
    <t>N03AX12</t>
  </si>
  <si>
    <t>NEURONTIN 100 MG</t>
  </si>
  <si>
    <t>CPS DUR 20X100MG</t>
  </si>
  <si>
    <t>NEURONTIN 300 MG</t>
  </si>
  <si>
    <t>CPS DUR 50X300MG</t>
  </si>
  <si>
    <t>N03AX14</t>
  </si>
  <si>
    <t>INF CNC SOL 10X5MLX100MG/ML I</t>
  </si>
  <si>
    <t>N05AE04</t>
  </si>
  <si>
    <t>CPS DUR 30X60MG</t>
  </si>
  <si>
    <t>N05CD08</t>
  </si>
  <si>
    <t>MIDAZOLAM TORREX 5 MG/ML</t>
  </si>
  <si>
    <t>INJ SOL 10X1MLX5MG/ML</t>
  </si>
  <si>
    <t>INJ SOL 10X10MLX5MG/ML</t>
  </si>
  <si>
    <t>INJ SOL 5X3MLX5MG/ML</t>
  </si>
  <si>
    <t>N06AB04</t>
  </si>
  <si>
    <t>N06AX11</t>
  </si>
  <si>
    <t>N07CA01</t>
  </si>
  <si>
    <t>TBL NOB 60X16MG</t>
  </si>
  <si>
    <t>R03AC02</t>
  </si>
  <si>
    <t>INH SOL 1X20MLX5MG/ML</t>
  </si>
  <si>
    <t>V06XX</t>
  </si>
  <si>
    <t>NUTRISON PROTEIN PLUS MULTI FIBRE</t>
  </si>
  <si>
    <t>PLV SOL 1X225GM</t>
  </si>
  <si>
    <t>NUTRISON ADVANCED DIASON LOW ENERGY</t>
  </si>
  <si>
    <t>NUTRIDRINK CREME S PŘÍCHUTÍ LESNÍHO OVOCE</t>
  </si>
  <si>
    <t>NUTRIDRINK BALÍČEK 5 + 1</t>
  </si>
  <si>
    <t>A04AA01</t>
  </si>
  <si>
    <t>ONDANSETRON SANDOZ 8 MG POTAHOVANÉ TABLETY</t>
  </si>
  <si>
    <t>TBL FLM 10X8MG</t>
  </si>
  <si>
    <t>ONDANSETRON B. BRAUN 2 MG/ML INJEKČNÍ ROZTOK</t>
  </si>
  <si>
    <t>INJ SOL 20X4MLX2MG/ML II</t>
  </si>
  <si>
    <t>INJ SOL 5X4MLX2MG/ML</t>
  </si>
  <si>
    <t>M03AC04</t>
  </si>
  <si>
    <t>INJ SOL 5X5MLX10MG/ML</t>
  </si>
  <si>
    <t>INJ SOL 5X2,5MLX2MG/ML</t>
  </si>
  <si>
    <t>N01AB08</t>
  </si>
  <si>
    <t>INH LIQ VAP 1X250MLX100%</t>
  </si>
  <si>
    <t>SUFENTANIL TORREX 5 MIKROGRAMŮ/ML</t>
  </si>
  <si>
    <t>INJ SOL 5X2MLX5RG/ML</t>
  </si>
  <si>
    <t>INJ SOL 5X10MLX5RG/ML</t>
  </si>
  <si>
    <t>MIDAZOLAM TORREX 1 MG/ML</t>
  </si>
  <si>
    <t>INJ SOL 10X2MLX1MG/ML</t>
  </si>
  <si>
    <t>INJ SOL 10X5MLX1MG/ML</t>
  </si>
  <si>
    <t>INH SUS PSS 200DÁVX100RG/DÁV</t>
  </si>
  <si>
    <t>INH SOL 1X250MLX100%</t>
  </si>
  <si>
    <t>R06AE07</t>
  </si>
  <si>
    <t>TBL FLM 60X10MG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</si>
  <si>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</si>
  <si>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</si>
  <si>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</si>
  <si>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</si>
  <si>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</si>
  <si>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</si>
  <si>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</si>
  <si>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</si>
  <si>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</si>
  <si>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</si>
  <si>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</si>
  <si>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</si>
  <si>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</si>
  <si>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</si>
  <si>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</si>
  <si>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</si>
  <si>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</si>
  <si>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</si>
  <si>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Axmann Karel</t>
  </si>
  <si>
    <t>Cvrkal Pavel</t>
  </si>
  <si>
    <t>Dostálová Kateřina</t>
  </si>
  <si>
    <t>Doubravská Lenka</t>
  </si>
  <si>
    <t>Fritscherová Šárka</t>
  </si>
  <si>
    <t>Gabrhelík Tomáš</t>
  </si>
  <si>
    <t>Görcs Roland</t>
  </si>
  <si>
    <t>Havlíková Jana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</si>
  <si>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</si>
  <si>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</si>
  <si>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</si>
  <si>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</si>
  <si>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</si>
  <si>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</si>
  <si>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</si>
  <si>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</si>
  <si>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</si>
  <si>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</si>
  <si>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Rešková Ivana</t>
  </si>
  <si>
    <t>Sedlák Ctirad</t>
  </si>
  <si>
    <t>Špaňhel Jiří</t>
  </si>
  <si>
    <t>Vlček Jiří</t>
  </si>
  <si>
    <t>Vychodilová Ivana</t>
  </si>
  <si>
    <t>Hudeček Martin</t>
  </si>
  <si>
    <t>Drašková Michaela</t>
  </si>
  <si>
    <t>Amanatidu Anny</t>
  </si>
  <si>
    <t>Fritschová Eva</t>
  </si>
  <si>
    <t>Bertová Barbora</t>
  </si>
  <si>
    <t>Skácel Monika</t>
  </si>
  <si>
    <t>Frančáková Jana</t>
  </si>
  <si>
    <t>Uvízl Radovan</t>
  </si>
  <si>
    <t>Krch David</t>
  </si>
  <si>
    <t>Hrnčiříková Pavla</t>
  </si>
  <si>
    <t>Zlámalová Jolana</t>
  </si>
  <si>
    <t>Cetirizin</t>
  </si>
  <si>
    <t>66030</t>
  </si>
  <si>
    <t>Klarithromycin</t>
  </si>
  <si>
    <t>32546</t>
  </si>
  <si>
    <t>KLACID SR</t>
  </si>
  <si>
    <t>TBL RET 14X500MG DOUBLE BLI</t>
  </si>
  <si>
    <t>Levocetirizin</t>
  </si>
  <si>
    <t>124343</t>
  </si>
  <si>
    <t>CEZERA 5 MG</t>
  </si>
  <si>
    <t>TBL FLM 30X5MG I</t>
  </si>
  <si>
    <t>Omeprazol</t>
  </si>
  <si>
    <t>25366</t>
  </si>
  <si>
    <t>CPS ETD 90X20MG</t>
  </si>
  <si>
    <t>Pseudoefedrin, kombinace</t>
  </si>
  <si>
    <t>202896</t>
  </si>
  <si>
    <t>CLARINASE REPETABS</t>
  </si>
  <si>
    <t>TBL PRO 30X120MG/5MG II</t>
  </si>
  <si>
    <t>Perindopril a amlodipin</t>
  </si>
  <si>
    <t>124133</t>
  </si>
  <si>
    <t>TBL NOB 90X10MG/10MG</t>
  </si>
  <si>
    <t>Bisoprolol</t>
  </si>
  <si>
    <t>94164</t>
  </si>
  <si>
    <t>CONCOR 5</t>
  </si>
  <si>
    <t>TBL FLM 30X5MG</t>
  </si>
  <si>
    <t>Chinapril a diuretika</t>
  </si>
  <si>
    <t>76710</t>
  </si>
  <si>
    <t>ACCUZIDE 10</t>
  </si>
  <si>
    <t>TBL FLM 100X10MG/12,5MG</t>
  </si>
  <si>
    <t>Kodein</t>
  </si>
  <si>
    <t>90</t>
  </si>
  <si>
    <t>CODEIN SLOVAKOFARMA 30 MG</t>
  </si>
  <si>
    <t>TBL NOB 10X30MG</t>
  </si>
  <si>
    <t>Nimesulid</t>
  </si>
  <si>
    <t>POR GRA SUS 30X100MG I</t>
  </si>
  <si>
    <t>191949</t>
  </si>
  <si>
    <t>TBL RET 14X120MG/5MG I</t>
  </si>
  <si>
    <t>Zolpidem</t>
  </si>
  <si>
    <t>16286</t>
  </si>
  <si>
    <t>STILNOX</t>
  </si>
  <si>
    <t>TBL FLM 20X10MG</t>
  </si>
  <si>
    <t>Citalopram</t>
  </si>
  <si>
    <t>94948</t>
  </si>
  <si>
    <t>SEROPRAM 20 MG</t>
  </si>
  <si>
    <t>TBL FLM 28X20MG</t>
  </si>
  <si>
    <t>Dosulepin</t>
  </si>
  <si>
    <t>4207</t>
  </si>
  <si>
    <t>PROTHIADEN 25</t>
  </si>
  <si>
    <t>TBL OBD 30X25MG</t>
  </si>
  <si>
    <t>Erdostein</t>
  </si>
  <si>
    <t>199680</t>
  </si>
  <si>
    <t>ERDOMED</t>
  </si>
  <si>
    <t>CPS DUR 60X300MG</t>
  </si>
  <si>
    <t>Chlorid draselný</t>
  </si>
  <si>
    <t>17189</t>
  </si>
  <si>
    <t>KALIUM CHLORATUM BIOMEDICA</t>
  </si>
  <si>
    <t>TBL ENT 100X500MG</t>
  </si>
  <si>
    <t>Cholekalciferol</t>
  </si>
  <si>
    <t>POR GTT SOL 1X10MLX0,5MG/ML</t>
  </si>
  <si>
    <t>12892</t>
  </si>
  <si>
    <t>TBL NOB 30X100MG</t>
  </si>
  <si>
    <t>Pantoprazol</t>
  </si>
  <si>
    <t>119688</t>
  </si>
  <si>
    <t>CONTROLOC 40 MG</t>
  </si>
  <si>
    <t>TBL ENT 100X40MG I</t>
  </si>
  <si>
    <t>Prednison</t>
  </si>
  <si>
    <t>2963</t>
  </si>
  <si>
    <t>PREDNISON 20 LÉČIVA</t>
  </si>
  <si>
    <t>TBL NOB 20X20MG</t>
  </si>
  <si>
    <t>Sulfamethoxazol a trimethoprim</t>
  </si>
  <si>
    <t>75023</t>
  </si>
  <si>
    <t>TBL NOB 20X800MG/160MG</t>
  </si>
  <si>
    <t>Tofisopam</t>
  </si>
  <si>
    <t>3796</t>
  </si>
  <si>
    <t>GRANDAXIN</t>
  </si>
  <si>
    <t>TBL NOB 20X50MG</t>
  </si>
  <si>
    <t>Tramadol, kombinace</t>
  </si>
  <si>
    <t>17926</t>
  </si>
  <si>
    <t>ZALDIAR</t>
  </si>
  <si>
    <t>TBL FLM 30X37,5MG/325MG</t>
  </si>
  <si>
    <t>179327</t>
  </si>
  <si>
    <t>DORETA 75 MG/650 MG</t>
  </si>
  <si>
    <t>TBL FLM 30X75MG/650MG I</t>
  </si>
  <si>
    <t>Vápník, kombinace s vitaminem D a/nebo jinými léčivy</t>
  </si>
  <si>
    <t>164888</t>
  </si>
  <si>
    <t>CALTRATE 600 MG/400 IU D3 POTAHOVANÁ TABLETA</t>
  </si>
  <si>
    <t>TBL FLM 90X600MG/400IU</t>
  </si>
  <si>
    <t>Amoxicilin a enzymový inhibitor</t>
  </si>
  <si>
    <t>99366</t>
  </si>
  <si>
    <t>AMOKSIKLAV 457 MG/5 ML</t>
  </si>
  <si>
    <t>POR PLV SUS 70ML</t>
  </si>
  <si>
    <t>132654</t>
  </si>
  <si>
    <t>TBL FLM 14X875MG/125MG</t>
  </si>
  <si>
    <t>132711</t>
  </si>
  <si>
    <t>AUGMENTIN 1 G</t>
  </si>
  <si>
    <t>Hydrokortison-butyrát</t>
  </si>
  <si>
    <t>62047</t>
  </si>
  <si>
    <t>LOCOID LIPOCREAM 0,1%</t>
  </si>
  <si>
    <t>CRM 30GMX1MG/GM</t>
  </si>
  <si>
    <t>9305</t>
  </si>
  <si>
    <t>LOCOID 0,1%</t>
  </si>
  <si>
    <t>62806</t>
  </si>
  <si>
    <t>XYZAL 0,5 MG/ML PERORÁLNÍ ROZTOK</t>
  </si>
  <si>
    <t>POR SOL 1X200MLX0,5MG/ML</t>
  </si>
  <si>
    <t>Měkký parafin a tukové produkty</t>
  </si>
  <si>
    <t>CRM 1X100GM</t>
  </si>
  <si>
    <t>Urea</t>
  </si>
  <si>
    <t>16462</t>
  </si>
  <si>
    <t>EXCIPIAL U LIPOLOTIO</t>
  </si>
  <si>
    <t>DRM EML 200MLX40MG/ML</t>
  </si>
  <si>
    <t>Diklofenak</t>
  </si>
  <si>
    <t>119672</t>
  </si>
  <si>
    <t>DICLOFENAC DUO PHARMASWISS 75 MG</t>
  </si>
  <si>
    <t>CPS RDR 30X75MG I</t>
  </si>
  <si>
    <t>Hořčík (různé sole v kombinaci)</t>
  </si>
  <si>
    <t>POR GRA SOL SCC 30X365MG</t>
  </si>
  <si>
    <t>25363</t>
  </si>
  <si>
    <t>HELICID 10 ZENTIVA</t>
  </si>
  <si>
    <t>CPS ETD 90X10MG</t>
  </si>
  <si>
    <t>Vinpocetin</t>
  </si>
  <si>
    <t>10253</t>
  </si>
  <si>
    <t>CAVINTON FORTE</t>
  </si>
  <si>
    <t>TBL NOB 90X10MG</t>
  </si>
  <si>
    <t>198058</t>
  </si>
  <si>
    <t>TBL FLM 100X10MG</t>
  </si>
  <si>
    <t>Betamethason a antibiotika</t>
  </si>
  <si>
    <t>83973</t>
  </si>
  <si>
    <t>FUCICORT</t>
  </si>
  <si>
    <t>CRM 15GMX20MG/1MG/1G</t>
  </si>
  <si>
    <t>Jiná</t>
  </si>
  <si>
    <t>84245</t>
  </si>
  <si>
    <t>Jiný</t>
  </si>
  <si>
    <t>Jiná antihistaminika pro systémovou aplikaci</t>
  </si>
  <si>
    <t>2479</t>
  </si>
  <si>
    <t>TBL NOB 20X2MG</t>
  </si>
  <si>
    <t>Kyselina askorbová (vitamin C)</t>
  </si>
  <si>
    <t>ACIDUM ASCORBICUM BIOTIKA</t>
  </si>
  <si>
    <t>INJ SOL 5X5MLX100MG/ML</t>
  </si>
  <si>
    <t>Levothyroxin, sodná sůl</t>
  </si>
  <si>
    <t>47141</t>
  </si>
  <si>
    <t>LETROX 50</t>
  </si>
  <si>
    <t>POR TBL NOB 100X50RG I</t>
  </si>
  <si>
    <t>Mirtazapin</t>
  </si>
  <si>
    <t>17685</t>
  </si>
  <si>
    <t>MIRZATEN 30 MG</t>
  </si>
  <si>
    <t>TBL FLM 30X30MG</t>
  </si>
  <si>
    <t>25365</t>
  </si>
  <si>
    <t>CPS ETD 28X20MG</t>
  </si>
  <si>
    <t>269</t>
  </si>
  <si>
    <t>PREDNISON 5 LÉČIVA</t>
  </si>
  <si>
    <t>TBL NOB 20X5MG</t>
  </si>
  <si>
    <t>Cefotaxim</t>
  </si>
  <si>
    <t>Bromazepam</t>
  </si>
  <si>
    <t>TBL NOB 30X3MG</t>
  </si>
  <si>
    <t>Dihydrokodein</t>
  </si>
  <si>
    <t>41821</t>
  </si>
  <si>
    <t>DHC CONTINUS 120 MG</t>
  </si>
  <si>
    <t>TBL RET 60X120MG</t>
  </si>
  <si>
    <t>41822</t>
  </si>
  <si>
    <t>Piroxikam</t>
  </si>
  <si>
    <t>49522</t>
  </si>
  <si>
    <t>FLAMEXIN</t>
  </si>
  <si>
    <t>Rosuvastatin</t>
  </si>
  <si>
    <t>148072</t>
  </si>
  <si>
    <t>ROSUCARD 20 MG POTAHOVANÉ TABLETY</t>
  </si>
  <si>
    <t>Tizanidin</t>
  </si>
  <si>
    <t>16051</t>
  </si>
  <si>
    <t>SIRDALUD 2 MG</t>
  </si>
  <si>
    <t>TBL NOB 30X2MG</t>
  </si>
  <si>
    <t>Tramadol</t>
  </si>
  <si>
    <t>42780</t>
  </si>
  <si>
    <t>TRALGIT SR 200</t>
  </si>
  <si>
    <t>TBL PRO 30X200MG</t>
  </si>
  <si>
    <t>Azithromycin</t>
  </si>
  <si>
    <t>45010</t>
  </si>
  <si>
    <t>AZITROMYCIN SANDOZ 500 MG</t>
  </si>
  <si>
    <t>TBL FLM 3X500MG</t>
  </si>
  <si>
    <t>17170</t>
  </si>
  <si>
    <t>BELOGENT KRÉM</t>
  </si>
  <si>
    <t>CRM 30GMX0,5MG/1MG/GM</t>
  </si>
  <si>
    <t>17433</t>
  </si>
  <si>
    <t>TBL FLM 60X20MG</t>
  </si>
  <si>
    <t>Dexamethason</t>
  </si>
  <si>
    <t>21698</t>
  </si>
  <si>
    <t>DEXAMETHASONE WZF POLFA</t>
  </si>
  <si>
    <t>OPH GTT SUS 1X5MLX1MG/ML PE</t>
  </si>
  <si>
    <t>Dexamethason a antiinfektiva</t>
  </si>
  <si>
    <t>2546</t>
  </si>
  <si>
    <t>MAXITROL</t>
  </si>
  <si>
    <t>OPH GTT SUS 1X5ML</t>
  </si>
  <si>
    <t>57866</t>
  </si>
  <si>
    <t>TOBRADEX</t>
  </si>
  <si>
    <t>OPH GTT SUS 5MLX3MG/1MG/ML</t>
  </si>
  <si>
    <t>Esomeprazol</t>
  </si>
  <si>
    <t>180063</t>
  </si>
  <si>
    <t>HELIDES 40 MG ENTEROSOLVENTNÍ TVRDÉ TOBOLKY</t>
  </si>
  <si>
    <t>CPS ETD 90X40MG</t>
  </si>
  <si>
    <t>Indometacin</t>
  </si>
  <si>
    <t>Kyselina acetylsalicylová</t>
  </si>
  <si>
    <t>151142</t>
  </si>
  <si>
    <t>ANOPYRIN 100 MG</t>
  </si>
  <si>
    <t>Kyselina tiaprofenová</t>
  </si>
  <si>
    <t>96484</t>
  </si>
  <si>
    <t>SURGAM LÉČIVA</t>
  </si>
  <si>
    <t>TBL NOB 20X300MG</t>
  </si>
  <si>
    <t>12893</t>
  </si>
  <si>
    <t>TBL NOB 60X100MG</t>
  </si>
  <si>
    <t>115318</t>
  </si>
  <si>
    <t>122114</t>
  </si>
  <si>
    <t>APO-OME 20</t>
  </si>
  <si>
    <t>CPS ETD 100X20MG</t>
  </si>
  <si>
    <t>Salbutamol</t>
  </si>
  <si>
    <t>Itopridum</t>
  </si>
  <si>
    <t>166760</t>
  </si>
  <si>
    <t>TBL FLM 100X50MG</t>
  </si>
  <si>
    <t>Acebutolol</t>
  </si>
  <si>
    <t>125523</t>
  </si>
  <si>
    <t>APO-ACEBUTOL</t>
  </si>
  <si>
    <t>TBL FLM 100X400MG</t>
  </si>
  <si>
    <t>Hydrochlorothiazid a kalium šetřící diuretika</t>
  </si>
  <si>
    <t>TBL NOB 30X5MG/50MG</t>
  </si>
  <si>
    <t>76708</t>
  </si>
  <si>
    <t>TBL FLM 30X10MG/12,5MG</t>
  </si>
  <si>
    <t>TBL ENT 28X100MG</t>
  </si>
  <si>
    <t>Metoprolol</t>
  </si>
  <si>
    <t>132559</t>
  </si>
  <si>
    <t>TBL NOB 50X50MG</t>
  </si>
  <si>
    <t>122110</t>
  </si>
  <si>
    <t>CPS ETD 7X20MG</t>
  </si>
  <si>
    <t>Ramipril</t>
  </si>
  <si>
    <t>51712</t>
  </si>
  <si>
    <t>RAMIPRIL ACTAVIS 10 MG</t>
  </si>
  <si>
    <t>TBL NOB 30X10MG</t>
  </si>
  <si>
    <t>Jiná antibiotika pro lokální aplikaci</t>
  </si>
  <si>
    <t>55760</t>
  </si>
  <si>
    <t>PAMYCON NA PŘÍPRAVU KAPEK</t>
  </si>
  <si>
    <t>DRM PLV SOL 10</t>
  </si>
  <si>
    <t>132601</t>
  </si>
  <si>
    <t>132764</t>
  </si>
  <si>
    <t>132802</t>
  </si>
  <si>
    <t>Eletriptan</t>
  </si>
  <si>
    <t>59768</t>
  </si>
  <si>
    <t>RELPAX 80 MG</t>
  </si>
  <si>
    <t>TBL FLM 2X80MG I</t>
  </si>
  <si>
    <t>59769</t>
  </si>
  <si>
    <t>TBL FLM 2X80MG II</t>
  </si>
  <si>
    <t>9307</t>
  </si>
  <si>
    <t>LOCOID 0,1% LOTION</t>
  </si>
  <si>
    <t>DRM SOL 30MLX1MG/ML</t>
  </si>
  <si>
    <t>137175</t>
  </si>
  <si>
    <t>TBL FLM 50X5MG II</t>
  </si>
  <si>
    <t>Makrogol</t>
  </si>
  <si>
    <t>POR PLV SOL 4X64GM</t>
  </si>
  <si>
    <t>Medroxyprogesteron a estrogen</t>
  </si>
  <si>
    <t>14628</t>
  </si>
  <si>
    <t>DIVINA</t>
  </si>
  <si>
    <t>TBL NOB 3X21</t>
  </si>
  <si>
    <t>BETALOC SR 200 MG</t>
  </si>
  <si>
    <t>TBL PRO 100X200MG</t>
  </si>
  <si>
    <t>Perindopril</t>
  </si>
  <si>
    <t>101233</t>
  </si>
  <si>
    <t>TBL FLM 90X10MG</t>
  </si>
  <si>
    <t>Perindopril a diuretika</t>
  </si>
  <si>
    <t>162012</t>
  </si>
  <si>
    <t>PRESTARIUM NEO COMBI 10 MG/2,5 MG</t>
  </si>
  <si>
    <t>TBL FLM 90X10MG/2,5MG</t>
  </si>
  <si>
    <t>Ramipril a diuretika</t>
  </si>
  <si>
    <t>51405</t>
  </si>
  <si>
    <t>AMPRILAN H 5 MG/25 MG</t>
  </si>
  <si>
    <t>TBL NOB 30X5MG/25MG</t>
  </si>
  <si>
    <t>5951</t>
  </si>
  <si>
    <t>Atorvastatin</t>
  </si>
  <si>
    <t>19591</t>
  </si>
  <si>
    <t>TORVACARD 10</t>
  </si>
  <si>
    <t>TBL FLM 90X10MG BLI AL</t>
  </si>
  <si>
    <t>212694</t>
  </si>
  <si>
    <t>SUMAMED 500 MG</t>
  </si>
  <si>
    <t>Indapamid</t>
  </si>
  <si>
    <t>INDAP 2,5 MG</t>
  </si>
  <si>
    <t>TBL NOB 3X10X2,5MG</t>
  </si>
  <si>
    <t>158279</t>
  </si>
  <si>
    <t>INDAP 0,625 MG</t>
  </si>
  <si>
    <t>TBL NOB 3X10X0,625MG</t>
  </si>
  <si>
    <t>Sotalol</t>
  </si>
  <si>
    <t>49014</t>
  </si>
  <si>
    <t>TBL NOB 100X80MG</t>
  </si>
  <si>
    <t>49012</t>
  </si>
  <si>
    <t>TBL NOB 20X80MG</t>
  </si>
  <si>
    <t>Telmisartan a amlodipin</t>
  </si>
  <si>
    <t>167855</t>
  </si>
  <si>
    <t>TBL NOB 90X1X80MG/5MG</t>
  </si>
  <si>
    <t>Enoxaparin</t>
  </si>
  <si>
    <t>115401</t>
  </si>
  <si>
    <t>CLEXANE</t>
  </si>
  <si>
    <t>INJ SOL ISP 10X0,4MLX100MG/ML</t>
  </si>
  <si>
    <t>125287</t>
  </si>
  <si>
    <t>INJ SOL ISP 50X0,4MLX100MG/ML</t>
  </si>
  <si>
    <t>Furosemid</t>
  </si>
  <si>
    <t>TBL NOB 50X40MG</t>
  </si>
  <si>
    <t>56805</t>
  </si>
  <si>
    <t>TBL NOB 100X40MG</t>
  </si>
  <si>
    <t>Ibuprofen</t>
  </si>
  <si>
    <t>Kaptopril</t>
  </si>
  <si>
    <t>107856</t>
  </si>
  <si>
    <t>TENSIOMIN 50 MG</t>
  </si>
  <si>
    <t>TBL NOB 30X50MG</t>
  </si>
  <si>
    <t>Karvedilol</t>
  </si>
  <si>
    <t>102596</t>
  </si>
  <si>
    <t>CARVESAN 6,25</t>
  </si>
  <si>
    <t>TBL NOB 30X6,25MG</t>
  </si>
  <si>
    <t>102600</t>
  </si>
  <si>
    <t>TBL NOB 100X6,25MG</t>
  </si>
  <si>
    <t>Ketoprofen</t>
  </si>
  <si>
    <t>16287</t>
  </si>
  <si>
    <t>FASTUM GEL</t>
  </si>
  <si>
    <t>GEL 100GMX25MG/GM</t>
  </si>
  <si>
    <t>Memantin</t>
  </si>
  <si>
    <t>26504</t>
  </si>
  <si>
    <t>TBL FLM 30X10MG I</t>
  </si>
  <si>
    <t>26505</t>
  </si>
  <si>
    <t>TBL FLM 50X10MG I</t>
  </si>
  <si>
    <t>Mesalazin</t>
  </si>
  <si>
    <t>192090</t>
  </si>
  <si>
    <t>PENTASA SLOW RELEASE TABLETS 500 MG</t>
  </si>
  <si>
    <t>TBL RET 100X500MG</t>
  </si>
  <si>
    <t>86616</t>
  </si>
  <si>
    <t>TBL PRO 100X500MG</t>
  </si>
  <si>
    <t>49114</t>
  </si>
  <si>
    <t>CONTROLOC 20 MG</t>
  </si>
  <si>
    <t>TBL ENT 56X20MG</t>
  </si>
  <si>
    <t>Spironolakton</t>
  </si>
  <si>
    <t>VEROSPIRON 50 MG</t>
  </si>
  <si>
    <t>CPS DUR 30X50MG</t>
  </si>
  <si>
    <t>Sultamicilin</t>
  </si>
  <si>
    <t>17149</t>
  </si>
  <si>
    <t>TBL FLM 12X375MG</t>
  </si>
  <si>
    <t>214604</t>
  </si>
  <si>
    <t>HYPNOGEN</t>
  </si>
  <si>
    <t>Tamsulosin a solifenacin</t>
  </si>
  <si>
    <t>197785</t>
  </si>
  <si>
    <t>URIZIA 6 MG/0,4 MG TABLETY S ŘÍZENÝM UVOLŇOVÁNÍM</t>
  </si>
  <si>
    <t>TBL RET 60X6MG/0,4MG</t>
  </si>
  <si>
    <t>155686</t>
  </si>
  <si>
    <t>ZYRTEC</t>
  </si>
  <si>
    <t>155685</t>
  </si>
  <si>
    <t>TBL FLM 50X10MG</t>
  </si>
  <si>
    <t>Hydrogenované námelové alkaloidy</t>
  </si>
  <si>
    <t>91032</t>
  </si>
  <si>
    <t>SECATOXIN FORTE</t>
  </si>
  <si>
    <t>POR GTT SOL 25MLX2,5MG/ML</t>
  </si>
  <si>
    <t>Klíšťová encefalitida, inaktivovaný celý virus</t>
  </si>
  <si>
    <t>55111</t>
  </si>
  <si>
    <t>FSME-IMMUN 0,5 ML</t>
  </si>
  <si>
    <t>INJ SUS ISP 1X0,5ML+INTJX0,5ML</t>
  </si>
  <si>
    <t>Levodopa a inhibitor dekarboxylázy</t>
  </si>
  <si>
    <t>45239</t>
  </si>
  <si>
    <t>TBL NOB 30X100MG/25MG</t>
  </si>
  <si>
    <t>Pitofenon a analgetika</t>
  </si>
  <si>
    <t>163145</t>
  </si>
  <si>
    <t>99600</t>
  </si>
  <si>
    <t>95560</t>
  </si>
  <si>
    <t>CPS DUR 30X300MG</t>
  </si>
  <si>
    <t>124346</t>
  </si>
  <si>
    <t>TBL FLM 90X5MG I</t>
  </si>
  <si>
    <t>Aceklofenak</t>
  </si>
  <si>
    <t>191730</t>
  </si>
  <si>
    <t>BIOFENAC 100 MG POTAHOVANÉ TABLETY</t>
  </si>
  <si>
    <t>TBL FLM 60X100MG</t>
  </si>
  <si>
    <t>Alprazolam</t>
  </si>
  <si>
    <t>90957</t>
  </si>
  <si>
    <t>XANAX 0,25 MG</t>
  </si>
  <si>
    <t>TBL NOB 30X0,25MG</t>
  </si>
  <si>
    <t>Jiná imunostimulancia</t>
  </si>
  <si>
    <t>17802</t>
  </si>
  <si>
    <t>BRONCHO-VAXOM PRO ADULTIS</t>
  </si>
  <si>
    <t>CPS DUR 30X7MG</t>
  </si>
  <si>
    <t>Klotrimazol</t>
  </si>
  <si>
    <t>13798</t>
  </si>
  <si>
    <t>CANESTEN KRÉM</t>
  </si>
  <si>
    <t>CRM 20GMX10MG/GM</t>
  </si>
  <si>
    <t>187425</t>
  </si>
  <si>
    <t>TBL NOB 100X50RG II</t>
  </si>
  <si>
    <t>109415</t>
  </si>
  <si>
    <t>NOLPAZA 40 MG ENTEROSOLVENTNÍ TABLETY</t>
  </si>
  <si>
    <t>TBL ENT 84X40MG</t>
  </si>
  <si>
    <t>109416</t>
  </si>
  <si>
    <t>TBL ENT 100X40MG</t>
  </si>
  <si>
    <t>125102</t>
  </si>
  <si>
    <t>TBL ENT 100X1X40MG</t>
  </si>
  <si>
    <t>6264</t>
  </si>
  <si>
    <t>SUMETROLIM</t>
  </si>
  <si>
    <t>TBL NOB 20X400MG/80MG</t>
  </si>
  <si>
    <t>Tiaprid</t>
  </si>
  <si>
    <t>48578</t>
  </si>
  <si>
    <t>TBL NOB 50X100MG</t>
  </si>
  <si>
    <t>42776</t>
  </si>
  <si>
    <t>TRALGIT SR 150</t>
  </si>
  <si>
    <t>TBL PRO 30X150MG</t>
  </si>
  <si>
    <t>59672</t>
  </si>
  <si>
    <t>TRALGIT SR 100</t>
  </si>
  <si>
    <t>TBL PRO 30X100MG</t>
  </si>
  <si>
    <t>Triamcinolon</t>
  </si>
  <si>
    <t>162502</t>
  </si>
  <si>
    <t>TRIAMCINOLON TEVA</t>
  </si>
  <si>
    <t>DRM EML 30GMX1MG/GM</t>
  </si>
  <si>
    <t>Triamcinolon a antiseptika</t>
  </si>
  <si>
    <t>4178</t>
  </si>
  <si>
    <t>TRIAMCINOLON E LÉČIVA</t>
  </si>
  <si>
    <t>UNG 1X20GMX1MG/10MG/GM</t>
  </si>
  <si>
    <t>Tribenosid</t>
  </si>
  <si>
    <t>107936</t>
  </si>
  <si>
    <t>GLYVENOL 400</t>
  </si>
  <si>
    <t>CPS MOL 120X400MG</t>
  </si>
  <si>
    <t>163149</t>
  </si>
  <si>
    <t>Amlodipin</t>
  </si>
  <si>
    <t>181129</t>
  </si>
  <si>
    <t>AMLODIPIN ACCORD 5 MG TABLETY</t>
  </si>
  <si>
    <t>TBL NOB 50X5MG</t>
  </si>
  <si>
    <t>45011</t>
  </si>
  <si>
    <t>TBL FLM 6X500MG</t>
  </si>
  <si>
    <t>Cefuroxim</t>
  </si>
  <si>
    <t>47728</t>
  </si>
  <si>
    <t>ZINNAT 500 MG</t>
  </si>
  <si>
    <t>TBL FLM 14X500MG</t>
  </si>
  <si>
    <t>Desloratadin</t>
  </si>
  <si>
    <t>28833</t>
  </si>
  <si>
    <t>AERIUS 2,5 MG</t>
  </si>
  <si>
    <t>POR TBL DIS 60X2,5MG</t>
  </si>
  <si>
    <t>Fentermin</t>
  </si>
  <si>
    <t>97374</t>
  </si>
  <si>
    <t>ADIPEX RETARD</t>
  </si>
  <si>
    <t>CPS RML 100X15MG</t>
  </si>
  <si>
    <t>1066</t>
  </si>
  <si>
    <t>UNG 10GMX250IU/100IU/GM</t>
  </si>
  <si>
    <t>47727</t>
  </si>
  <si>
    <t>TBL FLM 10X500MG</t>
  </si>
  <si>
    <t>Mupirocin</t>
  </si>
  <si>
    <t>90778</t>
  </si>
  <si>
    <t>BACTROBAN</t>
  </si>
  <si>
    <t>UNG 15GMX20MG/GM</t>
  </si>
  <si>
    <t>59662</t>
  </si>
  <si>
    <t>TBL NOB 6X100MG</t>
  </si>
  <si>
    <t>Sodná sůl metamizolu</t>
  </si>
  <si>
    <t>NOVALGIN TABLETY</t>
  </si>
  <si>
    <t>TBL FLM 20X500MG</t>
  </si>
  <si>
    <t>Meningococcus B, multikomponentní vakcína</t>
  </si>
  <si>
    <t>193805</t>
  </si>
  <si>
    <t>BEXSERO</t>
  </si>
  <si>
    <t>INJ SUS 1X0,5ML+1J</t>
  </si>
  <si>
    <t>Betaxolol</t>
  </si>
  <si>
    <t>49910</t>
  </si>
  <si>
    <t>TBL FLM 98X20MG</t>
  </si>
  <si>
    <t>3377</t>
  </si>
  <si>
    <t>181136</t>
  </si>
  <si>
    <t>AMLODIPIN ACCORD 10 MG TABLETY</t>
  </si>
  <si>
    <t>TBL NOB 50X10MG</t>
  </si>
  <si>
    <t>Telmisartan</t>
  </si>
  <si>
    <t>158191</t>
  </si>
  <si>
    <t>TELMISARTAN SANDOZ 80 MG</t>
  </si>
  <si>
    <t>TBL NOB 30X80MG</t>
  </si>
  <si>
    <t>Propiverin</t>
  </si>
  <si>
    <t>66819</t>
  </si>
  <si>
    <t>MICTONETTEN</t>
  </si>
  <si>
    <t>TBL OBD 50X5MG</t>
  </si>
  <si>
    <t>Bilastin</t>
  </si>
  <si>
    <t>148674</t>
  </si>
  <si>
    <t>XADOS 20 MG TABLETY</t>
  </si>
  <si>
    <t>TBL NOB 40X20MG</t>
  </si>
  <si>
    <t>101205</t>
  </si>
  <si>
    <t>PRESTARIUM NEO</t>
  </si>
  <si>
    <t>Buprenorfin</t>
  </si>
  <si>
    <t>42761</t>
  </si>
  <si>
    <t>TRANSTEC 70 MCG/H</t>
  </si>
  <si>
    <t>TDR EMP 5X70RG/H</t>
  </si>
  <si>
    <t>192999</t>
  </si>
  <si>
    <t>BUPRENORPHINE ACTAVIS 35 MIKROGRAMŮ/H TRANSDERMÁLNÍ NÁPLAST</t>
  </si>
  <si>
    <t>TDR EMP 5X35RG/H</t>
  </si>
  <si>
    <t>Gabapentin</t>
  </si>
  <si>
    <t>84400</t>
  </si>
  <si>
    <t>CPS DUR 100X300MG</t>
  </si>
  <si>
    <t>Naratriptan</t>
  </si>
  <si>
    <t>53137</t>
  </si>
  <si>
    <t>NARAMIG 2,5 MG</t>
  </si>
  <si>
    <t>TBL FLM 6X2,5MG I</t>
  </si>
  <si>
    <t>Oxykodon, kombinace</t>
  </si>
  <si>
    <t>138541</t>
  </si>
  <si>
    <t>TARGIN 20 MG/10 MG TABLETY S PRODLOUŽENÝM UVOLŇOVÁNÍM</t>
  </si>
  <si>
    <t>TBL PRO 60X20MG/10MG</t>
  </si>
  <si>
    <t>Tapentadol</t>
  </si>
  <si>
    <t>184592</t>
  </si>
  <si>
    <t>PALEXIA RETARD 150 MG TABLETY S PRODLOUŽENÝM UVOLŇOVÁNÍM</t>
  </si>
  <si>
    <t>TBL PRO 60X1X150MG</t>
  </si>
  <si>
    <t>101793</t>
  </si>
  <si>
    <t>NOAX UNO 200 MG</t>
  </si>
  <si>
    <t>TBL PRO 30X200MG I</t>
  </si>
  <si>
    <t>192721</t>
  </si>
  <si>
    <t>TRAMYLPA 37,5 MG/325 MG</t>
  </si>
  <si>
    <t>Venlafaxin</t>
  </si>
  <si>
    <t>115562</t>
  </si>
  <si>
    <t>VENLAFAXIN MYLAN 150 MG</t>
  </si>
  <si>
    <t>CPS PRO 30X150MG</t>
  </si>
  <si>
    <t>Amoxicilin</t>
  </si>
  <si>
    <t>32559</t>
  </si>
  <si>
    <t>OSPAMOX 1000 MG</t>
  </si>
  <si>
    <t>TBL FLM 14X1000MG</t>
  </si>
  <si>
    <t>191729</t>
  </si>
  <si>
    <t>TBL FLM 20X100MG</t>
  </si>
  <si>
    <t>160840</t>
  </si>
  <si>
    <t>BIOFENAC 100 MG PRÁŠEK PRO PŘÍPRAVU PERORÁLNÍ SUSPENZE</t>
  </si>
  <si>
    <t>POR PLV SUS 20X100MG</t>
  </si>
  <si>
    <t>42755</t>
  </si>
  <si>
    <t>TRANSTEC 35 MCG/H</t>
  </si>
  <si>
    <t>42758</t>
  </si>
  <si>
    <t>TRANSTEC 52,5 MCG/H</t>
  </si>
  <si>
    <t>TDR EMP 5X52,5RG/H</t>
  </si>
  <si>
    <t>17425</t>
  </si>
  <si>
    <t>CITALEC 10 ZENTIVA</t>
  </si>
  <si>
    <t>17428</t>
  </si>
  <si>
    <t>Escitalopram</t>
  </si>
  <si>
    <t>134502</t>
  </si>
  <si>
    <t>ELICEA 10 MG</t>
  </si>
  <si>
    <t>TBL FLM 28X10MG</t>
  </si>
  <si>
    <t>Fentanyl</t>
  </si>
  <si>
    <t>11955</t>
  </si>
  <si>
    <t>DUROGESIC 12 MCG/H</t>
  </si>
  <si>
    <t>TDR EMP 5X2,1MGX12RG/H</t>
  </si>
  <si>
    <t>124569</t>
  </si>
  <si>
    <t>DOLFORIN 50 MCG/H</t>
  </si>
  <si>
    <t>TDR EMP 5X50RG/H</t>
  </si>
  <si>
    <t>155383</t>
  </si>
  <si>
    <t>LUNALDIN 100 MIKROGRAMŮ SUBLINGVÁLNÍ TABLETY</t>
  </si>
  <si>
    <t>TBL SLG 30X100RG</t>
  </si>
  <si>
    <t>46929</t>
  </si>
  <si>
    <t>DUROGESIC 100 MCG/H</t>
  </si>
  <si>
    <t>TDR EMP 5X16,8MGX100RG/H</t>
  </si>
  <si>
    <t>47285</t>
  </si>
  <si>
    <t>DUROGESIC 75 MCG/H</t>
  </si>
  <si>
    <t>TDR EMP 5X12,6MGX75RG/H</t>
  </si>
  <si>
    <t>59448</t>
  </si>
  <si>
    <t>DUROGESIC 25 MCG/H</t>
  </si>
  <si>
    <t>TDR EMP 5X4,2MGX25RG/H</t>
  </si>
  <si>
    <t>59449</t>
  </si>
  <si>
    <t>DUROGESIC 50 MCG/H</t>
  </si>
  <si>
    <t>TDR EMP 5X8,4MGX50RG/H</t>
  </si>
  <si>
    <t>153129</t>
  </si>
  <si>
    <t>ADOLOR 50 MCG/H</t>
  </si>
  <si>
    <t>TDR EMP 5X50RG/H I</t>
  </si>
  <si>
    <t>40777</t>
  </si>
  <si>
    <t>NEURONTIN 600 MG</t>
  </si>
  <si>
    <t>TBL FLM 50X600MG</t>
  </si>
  <si>
    <t>84398</t>
  </si>
  <si>
    <t>CPS DUR 100X100MG</t>
  </si>
  <si>
    <t>119844</t>
  </si>
  <si>
    <t>CPS DUR 50X100MG</t>
  </si>
  <si>
    <t>9310</t>
  </si>
  <si>
    <t>UNG 30GMX1MG/GM</t>
  </si>
  <si>
    <t>Hydromorfon</t>
  </si>
  <si>
    <t>10843</t>
  </si>
  <si>
    <t>PALLADONE-SR 8 MG</t>
  </si>
  <si>
    <t>CPS PRO 30X8MG</t>
  </si>
  <si>
    <t>21597</t>
  </si>
  <si>
    <t>PALLADONE-SR 4 MG</t>
  </si>
  <si>
    <t>CPS PRO 30X4MG</t>
  </si>
  <si>
    <t>21572</t>
  </si>
  <si>
    <t>PALLADONE-SR 24 MG</t>
  </si>
  <si>
    <t>CPS PRO 60X24MG</t>
  </si>
  <si>
    <t>124137</t>
  </si>
  <si>
    <t>IBUPROFEN 400 MG GALMED</t>
  </si>
  <si>
    <t>TBL FLM 30X400MG</t>
  </si>
  <si>
    <t>Klonazepam</t>
  </si>
  <si>
    <t>14958</t>
  </si>
  <si>
    <t>RIVOTRIL 2 MG</t>
  </si>
  <si>
    <t>Lamotrigin</t>
  </si>
  <si>
    <t>17133</t>
  </si>
  <si>
    <t>LAMICTAL 25 MG</t>
  </si>
  <si>
    <t>TBL NOB 30X25MG</t>
  </si>
  <si>
    <t>17135</t>
  </si>
  <si>
    <t>TBL NOB 42X25MG</t>
  </si>
  <si>
    <t>Lornoxikam</t>
  </si>
  <si>
    <t>119899</t>
  </si>
  <si>
    <t>XEFO RAPID 8 MG</t>
  </si>
  <si>
    <t>TBL FLM 30X8MG</t>
  </si>
  <si>
    <t>Metoklopramid</t>
  </si>
  <si>
    <t>DEGAN 10 MG TABLETY</t>
  </si>
  <si>
    <t>TBL NOB 40X10MG</t>
  </si>
  <si>
    <t>Naftidrofuryl</t>
  </si>
  <si>
    <t>66015</t>
  </si>
  <si>
    <t>ENELBIN 100 RETARD</t>
  </si>
  <si>
    <t>TBL PRO 100X100MG</t>
  </si>
  <si>
    <t>12891</t>
  </si>
  <si>
    <t>TBL NOB 15X100MG</t>
  </si>
  <si>
    <t>Oxykodon</t>
  </si>
  <si>
    <t>11045</t>
  </si>
  <si>
    <t>OXYCONTIN 80 MG</t>
  </si>
  <si>
    <t>TBL PRO 60X80MG</t>
  </si>
  <si>
    <t>11062</t>
  </si>
  <si>
    <t>OXYCONTIN 20 MG</t>
  </si>
  <si>
    <t>TBL PRO 30X20MG</t>
  </si>
  <si>
    <t>11076</t>
  </si>
  <si>
    <t>TBL PRO 60X20MG</t>
  </si>
  <si>
    <t>11084</t>
  </si>
  <si>
    <t>OXYCONTIN 10 MG</t>
  </si>
  <si>
    <t>TBL PRO 30X10MG</t>
  </si>
  <si>
    <t>11094</t>
  </si>
  <si>
    <t>TBL PRO 60X10MG</t>
  </si>
  <si>
    <t>11106</t>
  </si>
  <si>
    <t>OXYCONTIN 40 MG</t>
  </si>
  <si>
    <t>TBL PRO 30X40MG</t>
  </si>
  <si>
    <t>11110</t>
  </si>
  <si>
    <t>TBL PRO 60X40MG</t>
  </si>
  <si>
    <t>180349</t>
  </si>
  <si>
    <t>OXYCODON LANNACHER 10 MG TABLETY S PRODLOUŽENÝM UVOLŇOVÁNÍM</t>
  </si>
  <si>
    <t>180367</t>
  </si>
  <si>
    <t>OXYCODON LANNACHER 20 MG TABLETY S PRODLOUŽENÝM UVOLŇOVÁNÍM</t>
  </si>
  <si>
    <t>180345</t>
  </si>
  <si>
    <t>TBL PRO 28X10MG</t>
  </si>
  <si>
    <t>122229</t>
  </si>
  <si>
    <t>OXYCODON SANDOZ RETARD 20 MG</t>
  </si>
  <si>
    <t>TBL PRO 100X20MG</t>
  </si>
  <si>
    <t>180343</t>
  </si>
  <si>
    <t>TBL PRO 14X10MG</t>
  </si>
  <si>
    <t>138552</t>
  </si>
  <si>
    <t>TARGIN 40 MG/20 MG TABLETY S PRODLOUŽENÝM UVOLŇOVÁNÍM</t>
  </si>
  <si>
    <t>TBL PRO 60X40MG/20MG</t>
  </si>
  <si>
    <t>Pregabalin</t>
  </si>
  <si>
    <t>28222</t>
  </si>
  <si>
    <t>LYRICA 150 MG</t>
  </si>
  <si>
    <t>CPS DUR 14X150MG</t>
  </si>
  <si>
    <t>28223</t>
  </si>
  <si>
    <t>CPS DUR 56X150MG</t>
  </si>
  <si>
    <t>27151</t>
  </si>
  <si>
    <t>CPS DUR 200X150MG</t>
  </si>
  <si>
    <t>28219</t>
  </si>
  <si>
    <t>LYRICA 100 MG</t>
  </si>
  <si>
    <t>CPS DUR 21X100MG</t>
  </si>
  <si>
    <t>28221</t>
  </si>
  <si>
    <t>CPS DUR 100X1X100MG</t>
  </si>
  <si>
    <t>211523</t>
  </si>
  <si>
    <t>PRAGIOLA 150 MG</t>
  </si>
  <si>
    <t>CPS DUR 90X150MG</t>
  </si>
  <si>
    <t>209684</t>
  </si>
  <si>
    <t>PREGABALIN STADA 75 MG TVRDÉ TOBOLKY</t>
  </si>
  <si>
    <t>CPS DUR 56X75MG</t>
  </si>
  <si>
    <t>210182</t>
  </si>
  <si>
    <t>LYRICA 75 MG</t>
  </si>
  <si>
    <t>CPS DUR 70X75MG</t>
  </si>
  <si>
    <t>211882</t>
  </si>
  <si>
    <t>PREGLENIX 150 MG TVRDÉ TOBOLKY</t>
  </si>
  <si>
    <t>CPS DUR 60X150MG</t>
  </si>
  <si>
    <t>209683</t>
  </si>
  <si>
    <t>CPS DUR 14X75MG</t>
  </si>
  <si>
    <t>Sumatriptan</t>
  </si>
  <si>
    <t>107984</t>
  </si>
  <si>
    <t>SUMAMIGREN 100 MG</t>
  </si>
  <si>
    <t>TBL FLM 12X100MG</t>
  </si>
  <si>
    <t>184561</t>
  </si>
  <si>
    <t>PALEXIA RETARD 100 MG TABLETY S PRODLOUŽENÝM UVOLŇOVÁNÍM</t>
  </si>
  <si>
    <t>TBL PRO 90X100MG</t>
  </si>
  <si>
    <t>184583</t>
  </si>
  <si>
    <t>TBL PRO 90X150MG</t>
  </si>
  <si>
    <t>184605</t>
  </si>
  <si>
    <t>PALEXIA RETARD 200 MG TABLETY S PRODLOUŽENÝM UVOLŇOVÁNÍM</t>
  </si>
  <si>
    <t>TBL PRO 90X200MG</t>
  </si>
  <si>
    <t>59671</t>
  </si>
  <si>
    <t>TBL PRO 10X100MG</t>
  </si>
  <si>
    <t>59673</t>
  </si>
  <si>
    <t>TBL PRO 50X100MG</t>
  </si>
  <si>
    <t>17929</t>
  </si>
  <si>
    <t>TBL FLM 60X37,5MG/325MG</t>
  </si>
  <si>
    <t>17928</t>
  </si>
  <si>
    <t>TBL FLM 50X37,5MG/325MG</t>
  </si>
  <si>
    <t>197863</t>
  </si>
  <si>
    <t>PALGOTAL 75 MG/650 MG</t>
  </si>
  <si>
    <t>TBL FLM 30X75MG/650MG</t>
  </si>
  <si>
    <t>214600</t>
  </si>
  <si>
    <t>Amidy</t>
  </si>
  <si>
    <t>URT GEL 1X20GMX10MG/2MG/G</t>
  </si>
  <si>
    <t>Amitriptylin</t>
  </si>
  <si>
    <t>87167</t>
  </si>
  <si>
    <t>AMITRIPTYLIN-SLOVAKOFARMA</t>
  </si>
  <si>
    <t>TBL FLM 50X28,3MG</t>
  </si>
  <si>
    <t>198016</t>
  </si>
  <si>
    <t>BUPRENORPHINE ACTAVIS 52,5 MIKROGRAMŮ/H TRANSDERMÁLNÍ NÁPLAST</t>
  </si>
  <si>
    <t>17424</t>
  </si>
  <si>
    <t>Diosmin, kombinace</t>
  </si>
  <si>
    <t>185435</t>
  </si>
  <si>
    <t>TBL FLM 120X500MG</t>
  </si>
  <si>
    <t>77047</t>
  </si>
  <si>
    <t>PROTHIADEN 75</t>
  </si>
  <si>
    <t>TBL FLM 30X75MG</t>
  </si>
  <si>
    <t>Duloxetin</t>
  </si>
  <si>
    <t>28391</t>
  </si>
  <si>
    <t>CYMBALTA 60 MG</t>
  </si>
  <si>
    <t>CPS ETD 98X60MG</t>
  </si>
  <si>
    <t>212610</t>
  </si>
  <si>
    <t>DULOXETIN +PHARMA 60 MG ENTEROSOLVENTNÍ TVRDÉ TOBOLKY</t>
  </si>
  <si>
    <t>CPS ETD 30X60MG</t>
  </si>
  <si>
    <t>135928</t>
  </si>
  <si>
    <t>ESOPREX 10 MG</t>
  </si>
  <si>
    <t>40802</t>
  </si>
  <si>
    <t>TBL FLM 100X600MG</t>
  </si>
  <si>
    <t>21579</t>
  </si>
  <si>
    <t>PALLADONE-SR 16 MG</t>
  </si>
  <si>
    <t>CPS PRO 30X16MG</t>
  </si>
  <si>
    <t>21592</t>
  </si>
  <si>
    <t>CPS PRO 60X4MG</t>
  </si>
  <si>
    <t>21583</t>
  </si>
  <si>
    <t>CPS PRO 60X16MG</t>
  </si>
  <si>
    <t>21566</t>
  </si>
  <si>
    <t>CPS PRO 30X24MG</t>
  </si>
  <si>
    <t>Karbamazepin</t>
  </si>
  <si>
    <t>98080</t>
  </si>
  <si>
    <t>NEUROTOP</t>
  </si>
  <si>
    <t>POR TBL NOB 50X200MG</t>
  </si>
  <si>
    <t>76654</t>
  </si>
  <si>
    <t>KETONAL RETARD</t>
  </si>
  <si>
    <t>TBL PRO 20X150MG</t>
  </si>
  <si>
    <t>Morfin</t>
  </si>
  <si>
    <t>164734</t>
  </si>
  <si>
    <t>VENDAL RETARD 30 MG</t>
  </si>
  <si>
    <t>TBL PRO 30X30MG</t>
  </si>
  <si>
    <t>164738</t>
  </si>
  <si>
    <t>VENDAL RETARD 100 MG</t>
  </si>
  <si>
    <t>164740</t>
  </si>
  <si>
    <t>VENDAL RETARD 200 MG</t>
  </si>
  <si>
    <t>132526</t>
  </si>
  <si>
    <t>HELICID 10</t>
  </si>
  <si>
    <t>CPS ETD 28X10MG</t>
  </si>
  <si>
    <t>112308</t>
  </si>
  <si>
    <t>OXYCODON SANDOZ RETARD 40 MG</t>
  </si>
  <si>
    <t>138530</t>
  </si>
  <si>
    <t>TARGIN 10 MG/5 MG TABLETY S PRODLOUŽENÝM UVOLŇOVÁNÍM</t>
  </si>
  <si>
    <t>TBL PRO 60X10MG/5MG</t>
  </si>
  <si>
    <t>28217</t>
  </si>
  <si>
    <t>28224</t>
  </si>
  <si>
    <t>CPS DUR 100X1X150MG</t>
  </si>
  <si>
    <t>Pyridostigmin</t>
  </si>
  <si>
    <t>TBL OBD 150X60MG</t>
  </si>
  <si>
    <t>54237</t>
  </si>
  <si>
    <t>TRAMUNDIN RETARD 100 MG</t>
  </si>
  <si>
    <t>179333</t>
  </si>
  <si>
    <t>TBL FLM 90X75MG/650MG I</t>
  </si>
  <si>
    <t>17927</t>
  </si>
  <si>
    <t>TBL FLM 40X37,5MG/325MG</t>
  </si>
  <si>
    <t>Trazodon</t>
  </si>
  <si>
    <t>46444</t>
  </si>
  <si>
    <t>TRITTICO AC 150</t>
  </si>
  <si>
    <t>TBL RET 60X150MG</t>
  </si>
  <si>
    <t>115551</t>
  </si>
  <si>
    <t>VENLAFAXIN MYLAN 75 MG</t>
  </si>
  <si>
    <t>CPS PRO 30X75MG</t>
  </si>
  <si>
    <t>23814</t>
  </si>
  <si>
    <t>VELAXIN 50 MG</t>
  </si>
  <si>
    <t>TBL NOB 3X10X50MG</t>
  </si>
  <si>
    <t>198051</t>
  </si>
  <si>
    <t>TBL FLM 10X10MG</t>
  </si>
  <si>
    <t>91788</t>
  </si>
  <si>
    <t>NEUROL 0,25</t>
  </si>
  <si>
    <t>LEXAURIN 1,5</t>
  </si>
  <si>
    <t>TBL NOB 30X1,5MG</t>
  </si>
  <si>
    <t>216708</t>
  </si>
  <si>
    <t>TBL NOB 28X3MG</t>
  </si>
  <si>
    <t>198022</t>
  </si>
  <si>
    <t>BUPRENORPHINE ACTAVIS 70 MIKROGRAMŮ/H TRANSDERMÁLNÍ NÁPLAST</t>
  </si>
  <si>
    <t>168838</t>
  </si>
  <si>
    <t>DASSELTA 5 MG</t>
  </si>
  <si>
    <t>TBL FLM 90X5MG</t>
  </si>
  <si>
    <t>41826</t>
  </si>
  <si>
    <t>DHC CONTINUS 90 MG</t>
  </si>
  <si>
    <t>TBL RET 60X90MG</t>
  </si>
  <si>
    <t>10139</t>
  </si>
  <si>
    <t>TBL RET 56X90MG</t>
  </si>
  <si>
    <t>201454</t>
  </si>
  <si>
    <t>OLFEN 140 MG LÉČIVÉ NÁPLASTI</t>
  </si>
  <si>
    <t>EMP MED 5X140MG</t>
  </si>
  <si>
    <t>201455</t>
  </si>
  <si>
    <t>EMP MED 10X140MG</t>
  </si>
  <si>
    <t>132647</t>
  </si>
  <si>
    <t>TBL FLM 60X500MG</t>
  </si>
  <si>
    <t>124572</t>
  </si>
  <si>
    <t>DOLFORIN 75 MCG/H</t>
  </si>
  <si>
    <t>TDR EMP 5X75RG/H</t>
  </si>
  <si>
    <t>124575</t>
  </si>
  <si>
    <t>DOLFORIN 100 MCG/H</t>
  </si>
  <si>
    <t>TDR EMP 5X100RG/H</t>
  </si>
  <si>
    <t>155385</t>
  </si>
  <si>
    <t>LUNALDIN 200 MIKROGRAMŮ SUBLINGVÁLNÍ TABLETY</t>
  </si>
  <si>
    <t>TBL SLG 30X200RG</t>
  </si>
  <si>
    <t>153145</t>
  </si>
  <si>
    <t>ADOLOR 100 MCG/H</t>
  </si>
  <si>
    <t>TDR EMP 5X100RG/H I</t>
  </si>
  <si>
    <t>149303</t>
  </si>
  <si>
    <t>INSTANYL 200 MIKROGRAMŮ/DÁVKA</t>
  </si>
  <si>
    <t>NAS SPR SOL 1X5ML/40DÁVEK</t>
  </si>
  <si>
    <t>107859</t>
  </si>
  <si>
    <t>APO-GAB 300</t>
  </si>
  <si>
    <t>10848</t>
  </si>
  <si>
    <t>CPS PRO 60X8MG</t>
  </si>
  <si>
    <t>10835</t>
  </si>
  <si>
    <t>PALLADONE-SR 2 MG</t>
  </si>
  <si>
    <t>CPS PRO 60X2MG</t>
  </si>
  <si>
    <t>201970</t>
  </si>
  <si>
    <t>DRM PLV SOL 1X33KU/2,5KU</t>
  </si>
  <si>
    <t>163754</t>
  </si>
  <si>
    <t>NEUROTOP RETARD 300</t>
  </si>
  <si>
    <t>TBL PRO 50X300MG</t>
  </si>
  <si>
    <t>163877</t>
  </si>
  <si>
    <t>NEUROTOP 200 MG</t>
  </si>
  <si>
    <t>TBL NOB 50X200MG</t>
  </si>
  <si>
    <t>16444</t>
  </si>
  <si>
    <t>TEGRETOL CR 200</t>
  </si>
  <si>
    <t>TBL PRO 50X200MG</t>
  </si>
  <si>
    <t>Kodein, kombinace kromě psycholeptik</t>
  </si>
  <si>
    <t>109799</t>
  </si>
  <si>
    <t>ULTRACOD</t>
  </si>
  <si>
    <t>TBL NOB 30X500MG/30MG</t>
  </si>
  <si>
    <t>Kortikosteroidy</t>
  </si>
  <si>
    <t>84700</t>
  </si>
  <si>
    <t>OTOBACID N</t>
  </si>
  <si>
    <t>AUR GTT SOL 1X5ML</t>
  </si>
  <si>
    <t>32720</t>
  </si>
  <si>
    <t>XYZAL</t>
  </si>
  <si>
    <t>TBL FLM 50X5MG</t>
  </si>
  <si>
    <t>Levokabastin</t>
  </si>
  <si>
    <t>119924</t>
  </si>
  <si>
    <t>LIVOSTIN</t>
  </si>
  <si>
    <t>NAS SPR SUS 1X10MLX5MG</t>
  </si>
  <si>
    <t>Loratadin</t>
  </si>
  <si>
    <t>14910</t>
  </si>
  <si>
    <t>FLONIDAN 10 MG TABLETY</t>
  </si>
  <si>
    <t>Meloxikam</t>
  </si>
  <si>
    <t>112562</t>
  </si>
  <si>
    <t>RECOXA 15</t>
  </si>
  <si>
    <t>TBL NOB 60X15MG</t>
  </si>
  <si>
    <t>41737</t>
  </si>
  <si>
    <t>SEVREDOL 20 MG</t>
  </si>
  <si>
    <t>100338</t>
  </si>
  <si>
    <t>Nifuroxazid</t>
  </si>
  <si>
    <t>155871</t>
  </si>
  <si>
    <t>ERCEFURYL 200 MG CPS.</t>
  </si>
  <si>
    <t>CPS DUR 14X200MG</t>
  </si>
  <si>
    <t>POR GRA SUS 15X100MG I</t>
  </si>
  <si>
    <t>Ondansetron</t>
  </si>
  <si>
    <t>TBL BUC 10X4MG</t>
  </si>
  <si>
    <t>185203</t>
  </si>
  <si>
    <t>NOVETRON 8 MG DISPERGOVATELNÉ TABLETY</t>
  </si>
  <si>
    <t>POR TBL DIS 10X6X8MG</t>
  </si>
  <si>
    <t>112298</t>
  </si>
  <si>
    <t>180405</t>
  </si>
  <si>
    <t>OXYCODON LANNACHER 80 MG TABLETY S PRODLOUŽENÝM UVOLŇOVÁNÍM</t>
  </si>
  <si>
    <t>129790</t>
  </si>
  <si>
    <t>OXYCODON SANDOZ RETARD 10 MG</t>
  </si>
  <si>
    <t>Paracetamol</t>
  </si>
  <si>
    <t>4343</t>
  </si>
  <si>
    <t>PARALEN 500 SUP</t>
  </si>
  <si>
    <t>SUP 5X500MG</t>
  </si>
  <si>
    <t>211520</t>
  </si>
  <si>
    <t>211874</t>
  </si>
  <si>
    <t>PREGLENIX 75 MG TVRDÉ TOBOLKY</t>
  </si>
  <si>
    <t>CPS DUR 60X75MG</t>
  </si>
  <si>
    <t>211448</t>
  </si>
  <si>
    <t>PRELICA 150 MG</t>
  </si>
  <si>
    <t>28230</t>
  </si>
  <si>
    <t>LYRICA 300 MG</t>
  </si>
  <si>
    <t>CPS DUR 56X300MG</t>
  </si>
  <si>
    <t>209682</t>
  </si>
  <si>
    <t>PREGABALIN STADA 150 MG TVRDÉ TOBOLKY</t>
  </si>
  <si>
    <t>Promethazin</t>
  </si>
  <si>
    <t>122197</t>
  </si>
  <si>
    <t>PROTHAZIN</t>
  </si>
  <si>
    <t>TBL FLM 20X1X25MG</t>
  </si>
  <si>
    <t>184538</t>
  </si>
  <si>
    <t>PALEXIA RETARD 50 MG TABLETY S PRODLOUŽENÝM UVOLŇOVÁNÍM</t>
  </si>
  <si>
    <t>TBL PRO 60X50MG</t>
  </si>
  <si>
    <t>184560</t>
  </si>
  <si>
    <t>TBL PRO 60X100MG</t>
  </si>
  <si>
    <t>184582</t>
  </si>
  <si>
    <t>TBL PRO 60X150MG</t>
  </si>
  <si>
    <t>184730</t>
  </si>
  <si>
    <t>PALEXIA 50 MG POTAHOVANÉ TABLETY</t>
  </si>
  <si>
    <t>TBL FLM 30X50MG</t>
  </si>
  <si>
    <t>184728</t>
  </si>
  <si>
    <t>TBL FLM 20X50MG</t>
  </si>
  <si>
    <t>84262</t>
  </si>
  <si>
    <t>TRALGIT GTT.</t>
  </si>
  <si>
    <t>POR GTT SOL 96MLX100MG/ML</t>
  </si>
  <si>
    <t>54236</t>
  </si>
  <si>
    <t>145963</t>
  </si>
  <si>
    <t>PARTRAMEC 37,5 MG/325 MG</t>
  </si>
  <si>
    <t>54094</t>
  </si>
  <si>
    <t>TRITTICO AC 75</t>
  </si>
  <si>
    <t>TBL RET 30X75MG</t>
  </si>
  <si>
    <t>16285</t>
  </si>
  <si>
    <t>Prazichantel</t>
  </si>
  <si>
    <t>185381</t>
  </si>
  <si>
    <t>CESOL 150 MG</t>
  </si>
  <si>
    <t>TBL OBD 6X150MG</t>
  </si>
  <si>
    <t>132799</t>
  </si>
  <si>
    <t>87168</t>
  </si>
  <si>
    <t>TBL FLM 100X28,3MG</t>
  </si>
  <si>
    <t>132811</t>
  </si>
  <si>
    <t>Baklofen</t>
  </si>
  <si>
    <t>BACLOFEN-POLPHARMA 10 MG</t>
  </si>
  <si>
    <t>Bisakodyl</t>
  </si>
  <si>
    <t>96620</t>
  </si>
  <si>
    <t>BISACODYL-K</t>
  </si>
  <si>
    <t>TBL OBD 105X5MG</t>
  </si>
  <si>
    <t>132728</t>
  </si>
  <si>
    <t>Celekoxib</t>
  </si>
  <si>
    <t>85033</t>
  </si>
  <si>
    <t>CELEBREX 200 MG</t>
  </si>
  <si>
    <t>CPS DUR 60X200MG I</t>
  </si>
  <si>
    <t>199115</t>
  </si>
  <si>
    <t>CPS DUR 60X200MG III</t>
  </si>
  <si>
    <t>Diazepam</t>
  </si>
  <si>
    <t>DIAZEPAM SLOVAKOFARMA 5 MG</t>
  </si>
  <si>
    <t>TBL NOB 20(2X10)X5MG</t>
  </si>
  <si>
    <t>41824</t>
  </si>
  <si>
    <t>DHC CONTINUS 60 MG</t>
  </si>
  <si>
    <t>TBL RET 60X60MG</t>
  </si>
  <si>
    <t>41799</t>
  </si>
  <si>
    <t>TBL RET 30X60MG</t>
  </si>
  <si>
    <t>Enalapril</t>
  </si>
  <si>
    <t>59643</t>
  </si>
  <si>
    <t>ENAP 5 MG</t>
  </si>
  <si>
    <t>TBL NOB 100X5MG</t>
  </si>
  <si>
    <t>163007</t>
  </si>
  <si>
    <t>ADOLOR 25 MCG/H</t>
  </si>
  <si>
    <t>TDR EMP 5X25RG/H II</t>
  </si>
  <si>
    <t>155999</t>
  </si>
  <si>
    <t>TDR EMP 5X50RG/H II</t>
  </si>
  <si>
    <t>24870</t>
  </si>
  <si>
    <t>FENTANYL-RATIOPHARM 100 MCG/H</t>
  </si>
  <si>
    <t>TDR EMP 5X16,5MGX100RG/H</t>
  </si>
  <si>
    <t>130812</t>
  </si>
  <si>
    <t>GORDIUS 300 MG TVRDÁ TOBOLKA</t>
  </si>
  <si>
    <t>19987</t>
  </si>
  <si>
    <t>GABAPENTIN-TEVA 300 MG</t>
  </si>
  <si>
    <t>84401</t>
  </si>
  <si>
    <t>NEURONTIN 400 MG</t>
  </si>
  <si>
    <t>CPS DUR 50X400MG</t>
  </si>
  <si>
    <t>RIVOTRIL 0,5 MG</t>
  </si>
  <si>
    <t>TBL NOB 50X0,5MG</t>
  </si>
  <si>
    <t>14961</t>
  </si>
  <si>
    <t>TBL NOB 100X2MG</t>
  </si>
  <si>
    <t>109800</t>
  </si>
  <si>
    <t>TBL NOB 60X500MG/30MG</t>
  </si>
  <si>
    <t>Lidokain</t>
  </si>
  <si>
    <t>191380</t>
  </si>
  <si>
    <t>VERSATIS 5% LÉČIVÁ NÁPLAST</t>
  </si>
  <si>
    <t>EMP MED 5X5%</t>
  </si>
  <si>
    <t>41730</t>
  </si>
  <si>
    <t>SEVREDOL 10 MG</t>
  </si>
  <si>
    <t>164736</t>
  </si>
  <si>
    <t>VENDAL RETARD 60 MG</t>
  </si>
  <si>
    <t>TBL PRO 30X60MG</t>
  </si>
  <si>
    <t>41740</t>
  </si>
  <si>
    <t>119513</t>
  </si>
  <si>
    <t>LOSEPRAZOL 20 MG</t>
  </si>
  <si>
    <t>CPS ETD 98X20MG</t>
  </si>
  <si>
    <t>140178</t>
  </si>
  <si>
    <t>OMEPRAZOL STADA 20 MG</t>
  </si>
  <si>
    <t>180393</t>
  </si>
  <si>
    <t>OXYCODON LANNACHER 40 MG TABLETY S PRODLOUŽENÝM UVOLŇOVÁNÍM</t>
  </si>
  <si>
    <t>TBL PRO 60X1X40MG</t>
  </si>
  <si>
    <t>180374</t>
  </si>
  <si>
    <t>TBL PRO 60X1X20MG</t>
  </si>
  <si>
    <t>46881</t>
  </si>
  <si>
    <t>TBL PRO 56X80MG</t>
  </si>
  <si>
    <t>184578</t>
  </si>
  <si>
    <t>184548</t>
  </si>
  <si>
    <t>TBL PRO 60X1X50MG</t>
  </si>
  <si>
    <t>184773</t>
  </si>
  <si>
    <t>PALEXIA 100 MG POTAHOVANÉ TABLETY</t>
  </si>
  <si>
    <t>184556</t>
  </si>
  <si>
    <t>181153</t>
  </si>
  <si>
    <t>PALEXIA RETARD 25 MG TABLETY S PRODLOUŽENÝM UVOLŇOVÁNÍM</t>
  </si>
  <si>
    <t>TBL PRO 60X25MG</t>
  </si>
  <si>
    <t>184532</t>
  </si>
  <si>
    <t>TBL PRO 20X50MG</t>
  </si>
  <si>
    <t>184734</t>
  </si>
  <si>
    <t>TBL FLM 60X50MG</t>
  </si>
  <si>
    <t>104485</t>
  </si>
  <si>
    <t>MABRON RETARD 100</t>
  </si>
  <si>
    <t>21415</t>
  </si>
  <si>
    <t>TBL PRO 40X100MG</t>
  </si>
  <si>
    <t>24739</t>
  </si>
  <si>
    <t>TRAMADOL SANDOZ RETARD 200 MG</t>
  </si>
  <si>
    <t>TBL PRO 60X200MG</t>
  </si>
  <si>
    <t>138844</t>
  </si>
  <si>
    <t>DORETA 37,5 MG/325 MG</t>
  </si>
  <si>
    <t>TBL FLM 60X37,5MG/325MG I</t>
  </si>
  <si>
    <t>192727</t>
  </si>
  <si>
    <t>TBL FLM 90X37,5MG/325MG</t>
  </si>
  <si>
    <t>179334</t>
  </si>
  <si>
    <t>TBL FLM 100X75MG/650MG I</t>
  </si>
  <si>
    <t>201612</t>
  </si>
  <si>
    <t>TBL FLM 60X1X37,5MG/325MG</t>
  </si>
  <si>
    <t>192724</t>
  </si>
  <si>
    <t>145964</t>
  </si>
  <si>
    <t>146877</t>
  </si>
  <si>
    <t>APO-ZOLPIDEM 10 MG</t>
  </si>
  <si>
    <t>198056</t>
  </si>
  <si>
    <t>135900</t>
  </si>
  <si>
    <t>ZOLPIDEM ORION 10 MG</t>
  </si>
  <si>
    <t>90959</t>
  </si>
  <si>
    <t>XANAX 0,5 MG</t>
  </si>
  <si>
    <t>TBL NOB 30X0,5MG</t>
  </si>
  <si>
    <t>155859</t>
  </si>
  <si>
    <t>196141</t>
  </si>
  <si>
    <t>ACLEXA 100 MG TVRDÉ TOBOLKY</t>
  </si>
  <si>
    <t>CPS DUR 30X100MG</t>
  </si>
  <si>
    <t>132523</t>
  </si>
  <si>
    <t>41823</t>
  </si>
  <si>
    <t>41825</t>
  </si>
  <si>
    <t>41796</t>
  </si>
  <si>
    <t>TBL RET 30X120MG</t>
  </si>
  <si>
    <t>41801</t>
  </si>
  <si>
    <t>TBL RET 30X90MG</t>
  </si>
  <si>
    <t>75631</t>
  </si>
  <si>
    <t>DICLOFENAC AL RETARD</t>
  </si>
  <si>
    <t>TBL PRO 20X100MG</t>
  </si>
  <si>
    <t>124566</t>
  </si>
  <si>
    <t>DOLFORIN 25 MCG/H</t>
  </si>
  <si>
    <t>TDR EMP 5X25RG/H</t>
  </si>
  <si>
    <t>153121</t>
  </si>
  <si>
    <t>TDR EMP 5X25RG/H I</t>
  </si>
  <si>
    <t>122593</t>
  </si>
  <si>
    <t>FENTALIS 25 MCG/H TRANSDERMÁLNÍ NÁPLAST</t>
  </si>
  <si>
    <t>122589</t>
  </si>
  <si>
    <t>FENTALIS 12,5 MCG/H TRANSDERMÁLNÍ NÁPLAST</t>
  </si>
  <si>
    <t>TDR EMP 5X12,5RG/H H</t>
  </si>
  <si>
    <t>124576</t>
  </si>
  <si>
    <t>TDR EMP 10X100RG/H</t>
  </si>
  <si>
    <t>24790</t>
  </si>
  <si>
    <t>MATRIFEN 75 MCG/H</t>
  </si>
  <si>
    <t>29408</t>
  </si>
  <si>
    <t>EFFENTORA 400 MIKROGRAMŮ</t>
  </si>
  <si>
    <t>BUC TBL 28X400RG</t>
  </si>
  <si>
    <t>122603</t>
  </si>
  <si>
    <t>FENTALIS 50 MCG/H TRANSDERMÁLNÍ NÁPLAST</t>
  </si>
  <si>
    <t>TDR EMP 5X50RG/H H</t>
  </si>
  <si>
    <t>Flutikason</t>
  </si>
  <si>
    <t>42466</t>
  </si>
  <si>
    <t>FLIXOTIDE 125 INHALER N</t>
  </si>
  <si>
    <t>INH SUS PSS 120DÁVX125RG/DÁV</t>
  </si>
  <si>
    <t>13459</t>
  </si>
  <si>
    <t>FUROSEMID - SLOVAKOFARMA FORTE</t>
  </si>
  <si>
    <t>TBL NOB 20X250MG</t>
  </si>
  <si>
    <t>47028</t>
  </si>
  <si>
    <t>CRM 15GMX1MG/GM</t>
  </si>
  <si>
    <t>153714</t>
  </si>
  <si>
    <t>153758</t>
  </si>
  <si>
    <t>999999</t>
  </si>
  <si>
    <t>153768</t>
  </si>
  <si>
    <t>153746</t>
  </si>
  <si>
    <t>Jiná kapiláry stabilizující látky</t>
  </si>
  <si>
    <t>TBL ENT 90X20MG</t>
  </si>
  <si>
    <t>Kapsaicin</t>
  </si>
  <si>
    <t>149227</t>
  </si>
  <si>
    <t>QUTENZA 179 MG</t>
  </si>
  <si>
    <t>DRM EMP 1+50GMX179MG GEL</t>
  </si>
  <si>
    <t>96305</t>
  </si>
  <si>
    <t>POR TBL PRO 50X300MG</t>
  </si>
  <si>
    <t>203854</t>
  </si>
  <si>
    <t>KLACID 500</t>
  </si>
  <si>
    <t>85256</t>
  </si>
  <si>
    <t>RIVOTRIL 2,5 MG/ML</t>
  </si>
  <si>
    <t>POR GTT SOL 10MLX2,5MG/ML</t>
  </si>
  <si>
    <t>Klopidogrel</t>
  </si>
  <si>
    <t>Levetiracetam</t>
  </si>
  <si>
    <t>25837</t>
  </si>
  <si>
    <t>KEPPRA 500 MG</t>
  </si>
  <si>
    <t>TBL FLM 100X500MG</t>
  </si>
  <si>
    <t>191382</t>
  </si>
  <si>
    <t>EMP MED 20X5%</t>
  </si>
  <si>
    <t>158838</t>
  </si>
  <si>
    <t>DRM EMP MED 20</t>
  </si>
  <si>
    <t>Mefenoxalon</t>
  </si>
  <si>
    <t>85656</t>
  </si>
  <si>
    <t>DORSIFLEX 200 MG</t>
  </si>
  <si>
    <t>112561</t>
  </si>
  <si>
    <t>TBL NOB 30X15MG</t>
  </si>
  <si>
    <t>96974</t>
  </si>
  <si>
    <t>CERUCAL</t>
  </si>
  <si>
    <t>41727</t>
  </si>
  <si>
    <t>80409</t>
  </si>
  <si>
    <t>11035</t>
  </si>
  <si>
    <t>TBL PRO 30X80MG</t>
  </si>
  <si>
    <t>180412</t>
  </si>
  <si>
    <t>TBL PRO 60X1X80MG</t>
  </si>
  <si>
    <t>180386</t>
  </si>
  <si>
    <t>Paracetamol, kombinace kromě psycholeptik</t>
  </si>
  <si>
    <t>48888</t>
  </si>
  <si>
    <t>ATARALGIN</t>
  </si>
  <si>
    <t>TBL NOB 20</t>
  </si>
  <si>
    <t>186198</t>
  </si>
  <si>
    <t>VALETOL</t>
  </si>
  <si>
    <t>TBL NOB 12</t>
  </si>
  <si>
    <t>50335</t>
  </si>
  <si>
    <t>POR GTT SOL 1X25ML</t>
  </si>
  <si>
    <t>211873</t>
  </si>
  <si>
    <t>211881</t>
  </si>
  <si>
    <t>196016</t>
  </si>
  <si>
    <t>METAMIZOL STADA 500 MG/ML PERORÁLNÍ KAPKY, ROZTOK</t>
  </si>
  <si>
    <t>POR GTT SOL 1X20MLX500MG/ML</t>
  </si>
  <si>
    <t>196018</t>
  </si>
  <si>
    <t>POR GTT SOL 1X100MLX500MG/ML</t>
  </si>
  <si>
    <t>107983</t>
  </si>
  <si>
    <t>TBL FLM 6X100MG</t>
  </si>
  <si>
    <t>184614</t>
  </si>
  <si>
    <t>TBL PRO 60X1X200MG</t>
  </si>
  <si>
    <t>184739</t>
  </si>
  <si>
    <t>TBL FLM 20X1X50MG</t>
  </si>
  <si>
    <t>184570</t>
  </si>
  <si>
    <t>TBL PRO 60X1X100MG</t>
  </si>
  <si>
    <t>Thiethylperazin</t>
  </si>
  <si>
    <t>9844</t>
  </si>
  <si>
    <t>TORECAN</t>
  </si>
  <si>
    <t>TBL OBD 50X6,5MG</t>
  </si>
  <si>
    <t>Tolperison</t>
  </si>
  <si>
    <t>MYDOCALM 150 MG</t>
  </si>
  <si>
    <t>TBL FLM 30X150MG</t>
  </si>
  <si>
    <t>101782</t>
  </si>
  <si>
    <t>NOAX UNO 100 MG</t>
  </si>
  <si>
    <t>TBL PRO 30X100MG I</t>
  </si>
  <si>
    <t>24737</t>
  </si>
  <si>
    <t>32083</t>
  </si>
  <si>
    <t>POR GTT SOL 1X10MLX100MG/ML</t>
  </si>
  <si>
    <t>138841</t>
  </si>
  <si>
    <t>TBL FLM 30X37,5MG/325MG I</t>
  </si>
  <si>
    <t>24987</t>
  </si>
  <si>
    <t>OLWEXYA 150 MG</t>
  </si>
  <si>
    <t>142080</t>
  </si>
  <si>
    <t>CPS PRO 90X150MG</t>
  </si>
  <si>
    <t>32086</t>
  </si>
  <si>
    <t>TRALGIT</t>
  </si>
  <si>
    <t>CPS DUR 20X50MG</t>
  </si>
  <si>
    <t>137177</t>
  </si>
  <si>
    <t>TBL FLM 90X5MG II</t>
  </si>
  <si>
    <t>148074</t>
  </si>
  <si>
    <t>TBL FLM 90X20MG</t>
  </si>
  <si>
    <t>59759</t>
  </si>
  <si>
    <t>FRONTIN 1 MG</t>
  </si>
  <si>
    <t>TBL NOB 100X1MG</t>
  </si>
  <si>
    <t>40250</t>
  </si>
  <si>
    <t>TBL OBD 15X5MG</t>
  </si>
  <si>
    <t>185471</t>
  </si>
  <si>
    <t>Erythromycin</t>
  </si>
  <si>
    <t>97514</t>
  </si>
  <si>
    <t>AKNEMYCIN</t>
  </si>
  <si>
    <t>DRM SOL 25MLX20MG/GM I</t>
  </si>
  <si>
    <t>155391</t>
  </si>
  <si>
    <t>LUNALDIN 600 MIKROGRAMŮ SUBLINGVÁLNÍ TABLETY</t>
  </si>
  <si>
    <t>TBL SLG 30X600RG</t>
  </si>
  <si>
    <t>185063</t>
  </si>
  <si>
    <t>INSTANYL 50 MIKROGRAMŮ</t>
  </si>
  <si>
    <t>NAS SPR SOL 10X0,1MLX50RG</t>
  </si>
  <si>
    <t>FURON 40 MG</t>
  </si>
  <si>
    <t>Hydrokortison</t>
  </si>
  <si>
    <t>180825</t>
  </si>
  <si>
    <t>HYDROCORTISON 10 MG JENAPHARM</t>
  </si>
  <si>
    <t>TBL NOB 20X10MG</t>
  </si>
  <si>
    <t>Ibuprofen, kombinace</t>
  </si>
  <si>
    <t>11024</t>
  </si>
  <si>
    <t>MODAFEN</t>
  </si>
  <si>
    <t>TBL FLM 24X200MG/30MG</t>
  </si>
  <si>
    <t>Isotretinoin, kombinace</t>
  </si>
  <si>
    <t>169737</t>
  </si>
  <si>
    <t>ISOTREXIN</t>
  </si>
  <si>
    <t>GEL 30GMX20MG/0,5MG/GM</t>
  </si>
  <si>
    <t>TBL ENT 30X20MG</t>
  </si>
  <si>
    <t>119900</t>
  </si>
  <si>
    <t>TBL FLM 50X8MG</t>
  </si>
  <si>
    <t>Mebeverin</t>
  </si>
  <si>
    <t>100301</t>
  </si>
  <si>
    <t>DUSPATALIN RETARD</t>
  </si>
  <si>
    <t>CPS RDR 30X200MG</t>
  </si>
  <si>
    <t>132638</t>
  </si>
  <si>
    <t>80406</t>
  </si>
  <si>
    <t>POR TBL PRO 30X30MG</t>
  </si>
  <si>
    <t>80407</t>
  </si>
  <si>
    <t>POR TBL PRO 30X60MG</t>
  </si>
  <si>
    <t>17187</t>
  </si>
  <si>
    <t>NIMESIL</t>
  </si>
  <si>
    <t>POR GRA SUS 30X100MG</t>
  </si>
  <si>
    <t>46873</t>
  </si>
  <si>
    <t>TBL PRO 56X20MG</t>
  </si>
  <si>
    <t>186611</t>
  </si>
  <si>
    <t>OXYKODON ACTAVIS 5 MG</t>
  </si>
  <si>
    <t>TBL PRO 30X5MG II</t>
  </si>
  <si>
    <t>180652</t>
  </si>
  <si>
    <t>TBL ENT 90X40MG H II</t>
  </si>
  <si>
    <t>Rabeprazol</t>
  </si>
  <si>
    <t>157141</t>
  </si>
  <si>
    <t>ZULBEX 20 MG</t>
  </si>
  <si>
    <t>107758</t>
  </si>
  <si>
    <t>ROSEMIG 20 MG</t>
  </si>
  <si>
    <t>NAS SPR SOL 2X0,1MLX20MG/0,1ML</t>
  </si>
  <si>
    <t>115449</t>
  </si>
  <si>
    <t>SUMATRIPTAN ACTAVIS 50 MG</t>
  </si>
  <si>
    <t>TBL OBD 6X50MG II</t>
  </si>
  <si>
    <t>22094</t>
  </si>
  <si>
    <t>ROSEMIG SPRINTAB 50 MG</t>
  </si>
  <si>
    <t>TBL SUS 6X50MG I</t>
  </si>
  <si>
    <t>184604</t>
  </si>
  <si>
    <t>184631</t>
  </si>
  <si>
    <t>PALEXIA RETARD 250 MG TABLETY S PRODLOUŽENÝM UVOLŇOVÁNÍM</t>
  </si>
  <si>
    <t>TBL PRO 60X1X250MG</t>
  </si>
  <si>
    <t>184621</t>
  </si>
  <si>
    <t>TBL PRO 60X250MG</t>
  </si>
  <si>
    <t>184638</t>
  </si>
  <si>
    <t>TBL PRO 30X250MG</t>
  </si>
  <si>
    <t>201609</t>
  </si>
  <si>
    <t>TBL FLM 30X1X37,5MG/325MG</t>
  </si>
  <si>
    <t>201613</t>
  </si>
  <si>
    <t>ZALDIAR EFFERVESCENS 37,5 MG/325 MG ŠUMIVÉ TABLETY</t>
  </si>
  <si>
    <t>TBL EFF 10X37,5MG/325MG</t>
  </si>
  <si>
    <t>Losartan</t>
  </si>
  <si>
    <t>13894</t>
  </si>
  <si>
    <t>LOZAP 50 ZENTIVA</t>
  </si>
  <si>
    <t>TBL FLM 90X50MG I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</si>
  <si>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</si>
  <si>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</si>
  <si>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</si>
  <si>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</si>
  <si>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</si>
  <si>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N02CC01 - Sumatriptan</t>
  </si>
  <si>
    <t>C09BA05 - Ramipril a diuretika</t>
  </si>
  <si>
    <t>R06AE09 - Levocetirizin</t>
  </si>
  <si>
    <t>J01FA10 - Azithromycin</t>
  </si>
  <si>
    <t>N06AB10 - Escitalopram</t>
  </si>
  <si>
    <t>M01AX17 - Nimesulid</t>
  </si>
  <si>
    <t>N05BA12 - Alprazolam</t>
  </si>
  <si>
    <t>C07AB07 - Bisoprolol</t>
  </si>
  <si>
    <t>R06AX13 - Loratadin</t>
  </si>
  <si>
    <t>C09CA01 - Losartan</t>
  </si>
  <si>
    <t>C09CA07 - Telmisartan</t>
  </si>
  <si>
    <t>C07AG02 - Karvedilol</t>
  </si>
  <si>
    <t>N06BX18 - Vinpocetin</t>
  </si>
  <si>
    <t>R03BA05 - Flutikason</t>
  </si>
  <si>
    <t>A02BC05 - Esomeprazol</t>
  </si>
  <si>
    <t>C09BA06 - Chinapril a diuretika</t>
  </si>
  <si>
    <t>R06AX27 - Desloratadin</t>
  </si>
  <si>
    <t>C07AB05 - Betaxolol</t>
  </si>
  <si>
    <t>N03AX09 - Lamotrigin</t>
  </si>
  <si>
    <t>M01AC06 - Meloxikam</t>
  </si>
  <si>
    <t>N05BA12</t>
  </si>
  <si>
    <t>R06AE09</t>
  </si>
  <si>
    <t>M01AC06</t>
  </si>
  <si>
    <t>M01AX17</t>
  </si>
  <si>
    <t>N02AE01</t>
  </si>
  <si>
    <t>N02CC01</t>
  </si>
  <si>
    <t>C07AB07</t>
  </si>
  <si>
    <t>C09BA06</t>
  </si>
  <si>
    <t>C07AB05</t>
  </si>
  <si>
    <t>J01FA10</t>
  </si>
  <si>
    <t>N03AX09</t>
  </si>
  <si>
    <t>N06AB10</t>
  </si>
  <si>
    <t>R06AX13</t>
  </si>
  <si>
    <t>R06AX27</t>
  </si>
  <si>
    <t>N06BX18</t>
  </si>
  <si>
    <t>C09CA01</t>
  </si>
  <si>
    <t>POR TBL NOB 25X50RG I</t>
  </si>
  <si>
    <t>A02BC05</t>
  </si>
  <si>
    <t>R03BA05</t>
  </si>
  <si>
    <t>C09BA05</t>
  </si>
  <si>
    <t>C07AG02</t>
  </si>
  <si>
    <t>C09CA07</t>
  </si>
  <si>
    <t>Přehled plnění PL - Preskripce léčivých přípravků - orientační přehled</t>
  </si>
  <si>
    <t>50115062     ZPr - materiál hemodialýza (Z525)</t>
  </si>
  <si>
    <t>ZA319</t>
  </si>
  <si>
    <t>Náplast durapore 2,50 cm x 9,14 m bal. á 12 ks 1538-1</t>
  </si>
  <si>
    <t>ZA542</t>
  </si>
  <si>
    <t>Náplast wet pruf voduvzd. 1,25 cm x 9,14 m bal. á 24 ks K00-3063C</t>
  </si>
  <si>
    <t>ZA562</t>
  </si>
  <si>
    <t>Náplast cosmopor i. v. 6 x 8 cm bal. á 50 ks 9008054</t>
  </si>
  <si>
    <t>ZA571</t>
  </si>
  <si>
    <t>Set sterilní pro anestezii bal. á 28 ks 4706312</t>
  </si>
  <si>
    <t>ZA576</t>
  </si>
  <si>
    <t>Set sterilní pro močovou katetrizaci Mediset bal. á 20 ks 4552710</t>
  </si>
  <si>
    <t>ZA593</t>
  </si>
  <si>
    <t>Tampon sterilní stáčený 20 x 20 cm / 5 ks 28003+</t>
  </si>
  <si>
    <t>ZD111</t>
  </si>
  <si>
    <t>Náplast omnifix E 5 cm x 10 m 9006493</t>
  </si>
  <si>
    <t>ZE090</t>
  </si>
  <si>
    <t>Krytí sterilní VECA-C na perif.kanyly trans.okénko stříbro bal. á 50 ks BED:392020</t>
  </si>
  <si>
    <t>ZF351</t>
  </si>
  <si>
    <t>Náplast transpore bílá 1,25 cm x 9,14 m bal. á 24 ks 1534-0</t>
  </si>
  <si>
    <t>ZF352</t>
  </si>
  <si>
    <t>Náplast transpore bílá 2,50 cm x 9,14 m bal. á 12 ks 1534-1</t>
  </si>
  <si>
    <t>ZA471</t>
  </si>
  <si>
    <t>Náplast curaplast poinjekční bal. á 250 ks 30625</t>
  </si>
  <si>
    <t>ZA548</t>
  </si>
  <si>
    <t>Náplast wet pruf voduvzd. 2,50 cm x 9,14 m bal. á 12 ks 3142</t>
  </si>
  <si>
    <t>ZN984</t>
  </si>
  <si>
    <t>Krytí tegaderm advanced na epidurální katétr bal. á 50 ks 10 x 12 cm 1688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</si>
  <si>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</si>
  <si>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</si>
  <si>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</si>
  <si>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</si>
  <si>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</si>
  <si>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</si>
  <si>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</si>
  <si>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</si>
  <si>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ZK799</t>
  </si>
  <si>
    <t>Zátka combi červená 4495101</t>
  </si>
  <si>
    <t>ZN297</t>
  </si>
  <si>
    <t>Hadička spojovací Gamaplus 1,8 x 450 LL NO DOP (606301) 686401</t>
  </si>
  <si>
    <t>ZA786</t>
  </si>
  <si>
    <t>Jehla 30° stimuplex-A 0,7 x 50 mm á 25 ks 4894502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</si>
  <si>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</si>
  <si>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</si>
  <si>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</si>
  <si>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</si>
  <si>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</si>
  <si>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</si>
  <si>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ZA785</t>
  </si>
  <si>
    <t>Jehla 30° stimuplex-A 0,8 x 100 mm á 25 ks 4894260</t>
  </si>
  <si>
    <t>ZH432</t>
  </si>
  <si>
    <t>Jehla spinální-qunckeho hrot 22 G x 38 á 25 ks 76.111.22.015</t>
  </si>
  <si>
    <t>ZC251</t>
  </si>
  <si>
    <t>Jehla 20G 150mm active tip 10 mm SMK-S1510-20(SMK-C15-10)</t>
  </si>
  <si>
    <t>ZE906</t>
  </si>
  <si>
    <t>Jehla 30° stimuplex-A 0,8 x 25 mm á 25 ks 4894251</t>
  </si>
  <si>
    <t>ZE729</t>
  </si>
  <si>
    <t>Jehla sterican tupá na ředění semiblunt.EU 1,2/18G x 40 mm bal. á 100 ks 4550400-01</t>
  </si>
  <si>
    <t>ZA868</t>
  </si>
  <si>
    <t>Jehla sterican 23 G 0,6 x 80 mm modrá bal. á 100 ks 4665635</t>
  </si>
  <si>
    <t>ZB259</t>
  </si>
  <si>
    <t>Jehla radiofrekvenční 22 G 100 mm active tip 5 mm, bal. á 10 ks, SMK-S1005-22</t>
  </si>
  <si>
    <t>ZL426</t>
  </si>
  <si>
    <t>Rukavice operační ansell sensi - touch vel. 7,5 bal. á 40 párů 8050194(8050154)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</si>
  <si>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</si>
  <si>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</si>
  <si>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</si>
  <si>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</si>
  <si>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</si>
  <si>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</si>
  <si>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ZA316</t>
  </si>
  <si>
    <t>Krytí mepitel 7,5 x 10 cm bal. á 10 ks 290710-15</t>
  </si>
  <si>
    <t>ZA325</t>
  </si>
  <si>
    <t>Krytí hypro-sorb R 65 x 55 mm 002</t>
  </si>
  <si>
    <t>ZA338</t>
  </si>
  <si>
    <t>Obinadlo hydrofilní   6 cm x   5 m 13005</t>
  </si>
  <si>
    <t>ZA418</t>
  </si>
  <si>
    <t>Náplast metaline pod TS 8 x 9 cm 23094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</si>
  <si>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</si>
  <si>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</si>
  <si>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</si>
  <si>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</si>
  <si>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</si>
  <si>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</si>
  <si>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</si>
  <si>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</si>
  <si>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</si>
  <si>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 aktivním uhlím SYSMAP105_1/5</t>
  </si>
  <si>
    <t>Krytí actisorb plus 10,5 x 10,5 cm bal. á 10 ks s aktivním uhlím SYSMAP105EE</t>
  </si>
  <si>
    <t>ZA498</t>
  </si>
  <si>
    <t>Krytí bactigras 10 x 10 cm bal. á 10 ks 7457</t>
  </si>
  <si>
    <t>ZA527</t>
  </si>
  <si>
    <t>Set sterilní pro malé chir.výkony Mediset 4709673</t>
  </si>
  <si>
    <t>Set sterilní pro malé chir.výkony Mediset bal. á 27 ks 4709673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</si>
  <si>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</si>
  <si>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</si>
  <si>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</si>
  <si>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</si>
  <si>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</si>
  <si>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cm/1 ks sterilní NT savá 1230114051</t>
  </si>
  <si>
    <t>ZA563</t>
  </si>
  <si>
    <t>Kompresa AB 20 x 20 cm/1 ks sterilní NT savá 1230114041</t>
  </si>
  <si>
    <t>ZA572</t>
  </si>
  <si>
    <t>Set sterilní pro převaz rány Mediset 4706321</t>
  </si>
  <si>
    <t>Set sterilní pro močovou katetrizaci Mediset bal. á 10 ks 4552710</t>
  </si>
  <si>
    <t>ZA595</t>
  </si>
  <si>
    <t>Náplast tegaderm 6,0 cm x 7,0 cm bal. á 100 ks s výřezem 1623W</t>
  </si>
  <si>
    <t>ZA604</t>
  </si>
  <si>
    <t>Tyčinka vatová sterilní jednotlivě balalená bal. á 1000 ks 5100/SG/CS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</si>
  <si>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</si>
  <si>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</si>
  <si>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</si>
  <si>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</si>
  <si>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</si>
  <si>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</si>
  <si>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</si>
  <si>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</si>
  <si>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</si>
  <si>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</si>
  <si>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ZC845</t>
  </si>
  <si>
    <t>Kompresa NT 10 x 20 cm/5 ks sterilní 26621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</si>
  <si>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</si>
  <si>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</si>
  <si>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</si>
  <si>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</si>
  <si>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</si>
  <si>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cm/5 ks sterilní 1325019275</t>
  </si>
  <si>
    <t>ZD770</t>
  </si>
  <si>
    <t>Krytí tubifast 7,5 x 10 m 2438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</si>
  <si>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</si>
  <si>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</si>
  <si>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</si>
  <si>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</si>
  <si>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</si>
  <si>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</si>
  <si>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ZI602</t>
  </si>
  <si>
    <t>Náplast curapor 10 x 34 cm 22126 ( náhrada za cosmopor )</t>
  </si>
  <si>
    <t>ZJ730</t>
  </si>
  <si>
    <t>Krytí granuflex extra thin 10 x 10 cm á 5 ks 0021659 187954</t>
  </si>
  <si>
    <t>ZL410</t>
  </si>
  <si>
    <t>Krytí gelové Hemagel 100 g A2681147</t>
  </si>
  <si>
    <t>ZL664</t>
  </si>
  <si>
    <t>Krytí mastný tyl pharmatull 10 x 20 cm bal. á 10 ks P-Tull1020</t>
  </si>
  <si>
    <t>ZL667</t>
  </si>
  <si>
    <t>Náplast tegaderm i.v. advanced 6,5 cm x 7,0 cm bal. á 100 ks 1683</t>
  </si>
  <si>
    <t>ZL854</t>
  </si>
  <si>
    <t>Krytí mastný tyl jelonet 10 x 10 cm á 36 ks 66007478</t>
  </si>
  <si>
    <t>ZK087</t>
  </si>
  <si>
    <t>Krém cavilon ochranný bariérový á 28 g bal. á 12 ks 3391E</t>
  </si>
  <si>
    <t>ZA475</t>
  </si>
  <si>
    <t>Krytí mepilex 7,5 x 7,5 cm bal. á 5 ks 295200</t>
  </si>
  <si>
    <t>ZF042</t>
  </si>
  <si>
    <t>Krytí mastný tyl jelonet 10 x 10 cm á 10 ks 7404</t>
  </si>
  <si>
    <t>ZA545</t>
  </si>
  <si>
    <t>Krytí hydrogelové nu-gel s algin. 15 g bal. á 10 ks SYSMNG415EE</t>
  </si>
  <si>
    <t>ZE775</t>
  </si>
  <si>
    <t>Náplast tegaderm CHG 10,0 cm x 12,0 cm na CŽK-antibakt. bal. á 25 ks 1658R</t>
  </si>
  <si>
    <t>ZA578</t>
  </si>
  <si>
    <t>Krytí hypergel 5 g bal. á 10 ks 360500-00</t>
  </si>
  <si>
    <t>ZL853</t>
  </si>
  <si>
    <t>Krytí mastný tyl jelonet 10 x 40 cm á 10 ks 7459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</si>
  <si>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</si>
  <si>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</si>
  <si>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</si>
  <si>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</si>
  <si>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ZI975</t>
  </si>
  <si>
    <t>Pěna velká V.A.C M8275053/1</t>
  </si>
  <si>
    <t>ZN200</t>
  </si>
  <si>
    <t>Krytí traumacel new dent kostky bal. á 50 ks 10115</t>
  </si>
  <si>
    <t>ZN201</t>
  </si>
  <si>
    <t>Krytí mepilex border heel 18,5 x 24,5 cm bal. á 5 ks 283250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</si>
  <si>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</si>
  <si>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</si>
  <si>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</si>
  <si>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</si>
  <si>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ZN478</t>
  </si>
  <si>
    <t>Obinadlo elastické universal 10 cm x 5 m 1323100313</t>
  </si>
  <si>
    <t>ZF768</t>
  </si>
  <si>
    <t>Krytí askina gel 15 g bal. á 10 ks 001419N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</si>
  <si>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</si>
  <si>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</si>
  <si>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</si>
  <si>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</si>
  <si>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</si>
  <si>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</si>
  <si>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ZA691</t>
  </si>
  <si>
    <t>Rampa 3 kohouty discofix 16600C/4085434/</t>
  </si>
  <si>
    <t>ZA727</t>
  </si>
  <si>
    <t>Kontejner 30 ml sterilní uchovávání pevných i kapalných vzorků FLME25175</t>
  </si>
  <si>
    <t>ZA738</t>
  </si>
  <si>
    <t>Filtr mini spike zelený 4550242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</si>
  <si>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</si>
  <si>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</si>
  <si>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</si>
  <si>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</si>
  <si>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</si>
  <si>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</si>
  <si>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ZA812</t>
  </si>
  <si>
    <t>Uzávěr do katetrů 4435001</t>
  </si>
  <si>
    <t>ZA831</t>
  </si>
  <si>
    <t>Rourka rektální CH20 délka 40 cm 19-20.100</t>
  </si>
  <si>
    <t>ZA842</t>
  </si>
  <si>
    <t>Kanyla ET 6,5 s manžetou 9465E</t>
  </si>
  <si>
    <t>ZA860</t>
  </si>
  <si>
    <t>Spojka dvojitá otočná čistá á 20 ks 23412</t>
  </si>
  <si>
    <t>ZA884</t>
  </si>
  <si>
    <t>Rourka rektální CH22 délka 40 cm 19-22.100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</si>
  <si>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</si>
  <si>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</si>
  <si>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</si>
  <si>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</si>
  <si>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</si>
  <si>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</si>
  <si>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</si>
  <si>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</si>
  <si>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</si>
  <si>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</si>
  <si>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ZB314</t>
  </si>
  <si>
    <t>Kanyla TS 8,0 s manžetou bal. á 2 ks 100/523/080</t>
  </si>
  <si>
    <t>ZB372</t>
  </si>
  <si>
    <t>Ambuvak pro dospělé vak 1,0 l 7153000</t>
  </si>
  <si>
    <t>ZB384</t>
  </si>
  <si>
    <t>Stříkačka injekční 3-dílná 20 ml LL Omnifix Solo se závitem bal. á 100 ks 4617207V</t>
  </si>
  <si>
    <t>ZB476</t>
  </si>
  <si>
    <t>Kompresa terumo TR BAND bal. á 5 ks 1XXRF 06 0023393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</si>
  <si>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</si>
  <si>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</si>
  <si>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</si>
  <si>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</si>
  <si>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</si>
  <si>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</si>
  <si>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</si>
  <si>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</si>
  <si>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</si>
  <si>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</si>
  <si>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</si>
  <si>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</si>
  <si>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</si>
  <si>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</si>
  <si>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</si>
  <si>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</si>
  <si>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</si>
  <si>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</si>
  <si>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</si>
  <si>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</si>
  <si>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</si>
  <si>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</si>
  <si>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</si>
  <si>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</si>
  <si>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</si>
  <si>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</si>
  <si>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ZB949</t>
  </si>
  <si>
    <t>Pinzeta UH sterilní HAR999565</t>
  </si>
  <si>
    <t>ZC059</t>
  </si>
  <si>
    <t>Láhev redon drenofast 400 ml-kompletní bal. á 40 ks 28 400</t>
  </si>
  <si>
    <t>ZC166</t>
  </si>
  <si>
    <t>Manžeta přetlaková   500 ml 100 ZIT-500 (100 051-018-803)</t>
  </si>
  <si>
    <t>ZC640</t>
  </si>
  <si>
    <t>Senzor flotrac s hadicí 213 cm MHD8R</t>
  </si>
  <si>
    <t>ZC648</t>
  </si>
  <si>
    <t>Elektroda EKG pěnová pr. 55 mm pro dospělé H-108002</t>
  </si>
  <si>
    <t>ZC743</t>
  </si>
  <si>
    <t>Katetr močový tiemann CH14 s balonkem bal. á 12 ks K02-9814-02</t>
  </si>
  <si>
    <t>ZC751</t>
  </si>
  <si>
    <t>Čepelka skalpelová 11 BB511</t>
  </si>
  <si>
    <t>ZC753</t>
  </si>
  <si>
    <t>Čepelka skalpelová 20 BB520</t>
  </si>
  <si>
    <t>ZC777</t>
  </si>
  <si>
    <t>Filtr sací MSF 271-022-001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</si>
  <si>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</si>
  <si>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</si>
  <si>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</si>
  <si>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</si>
  <si>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</si>
  <si>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</si>
  <si>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</si>
  <si>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</si>
  <si>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ZD113</t>
  </si>
  <si>
    <t>Manžeta fixační Ute-Fix á 30 ks NKS:40-06</t>
  </si>
  <si>
    <t>ZD458</t>
  </si>
  <si>
    <t>Spojka vrapovaná roztaž.rovná 15F bal. á 50 ks 038-61-311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</si>
  <si>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</si>
  <si>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</si>
  <si>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</si>
  <si>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</si>
  <si>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</si>
  <si>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</si>
  <si>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ZD962</t>
  </si>
  <si>
    <t>Systém hrudní drenážní altitude 8888571370</t>
  </si>
  <si>
    <t>ZE146</t>
  </si>
  <si>
    <t>Souprava nebulizační uzavřená In-Line-Neb Tee Kit 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</si>
  <si>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</si>
  <si>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</si>
  <si>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</si>
  <si>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</si>
  <si>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</si>
  <si>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</si>
  <si>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</si>
  <si>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</si>
  <si>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</si>
  <si>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</si>
  <si>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</si>
  <si>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</si>
  <si>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</si>
  <si>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</si>
  <si>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</si>
  <si>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</si>
  <si>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</si>
  <si>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</si>
  <si>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</si>
  <si>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</si>
  <si>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</si>
  <si>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</si>
  <si>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</si>
  <si>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</si>
  <si>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ZJ695</t>
  </si>
  <si>
    <t>Sonda žaludeční CH14 1200 mm s RTG linkou bal. á 50 ks 412014</t>
  </si>
  <si>
    <t>ZJ729</t>
  </si>
  <si>
    <t>Krytí - roztok Microdacyn 60 500 ml MI44101-00 bez rozprašovače (dermacyn 11A0031)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</si>
  <si>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</si>
  <si>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</si>
  <si>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</si>
  <si>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</si>
  <si>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</si>
  <si>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</si>
  <si>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</si>
  <si>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</si>
  <si>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</si>
  <si>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</si>
  <si>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</si>
  <si>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</si>
  <si>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</si>
  <si>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</si>
  <si>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</si>
  <si>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</si>
  <si>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ZB407</t>
  </si>
  <si>
    <t>Sonda gastrojejunální VANKEMMEL bal. á 5 ks LA6218</t>
  </si>
  <si>
    <t>ZB648</t>
  </si>
  <si>
    <t>Páska fixační Hand-Fix 30 bal. á 2 ks NKS:60-65</t>
  </si>
  <si>
    <t>ZB666</t>
  </si>
  <si>
    <t>Spojka Y 9 x 9 x 9 mm symetrická bal. á 100 ks 12049</t>
  </si>
  <si>
    <t>ZB689</t>
  </si>
  <si>
    <t>Trokar hrudní redax F18 atraumatický bal. á 10 ks 21118</t>
  </si>
  <si>
    <t>ZB811</t>
  </si>
  <si>
    <t>Manžeta fixační Ute-Fix velká bal. á 20 ks NKS:40-01</t>
  </si>
  <si>
    <t>ZB816</t>
  </si>
  <si>
    <t>Hadička spojovací-perfusor černá 150 cm á 100 ks 8722919</t>
  </si>
  <si>
    <t>Hadička spojovací-perfusor 150 cm á 100 ks 8722919</t>
  </si>
  <si>
    <t>ZB864</t>
  </si>
  <si>
    <t>Kit lidco injectate 50 cm á 5 ks CM50</t>
  </si>
  <si>
    <t>ZC129</t>
  </si>
  <si>
    <t>Elektroda defibrilační pro dospělé QC 11996-000091</t>
  </si>
  <si>
    <t>ZC351</t>
  </si>
  <si>
    <t>Systém odsávací uzavřený 14F jednocestný 30 cm 72 hod. bal. á 20 ks Z115-14</t>
  </si>
  <si>
    <t>ZC490</t>
  </si>
  <si>
    <t>Kartáček zubní s odsáváním P2220</t>
  </si>
  <si>
    <t>ZD454</t>
  </si>
  <si>
    <t>Filtr pro dospělé s HME a portem 038-41-355</t>
  </si>
  <si>
    <t>ZI347</t>
  </si>
  <si>
    <t>Podložka natura flexibilní 57 mm bal. á 5 ks 0086766 125903</t>
  </si>
  <si>
    <t>ZK353</t>
  </si>
  <si>
    <t>Trokar hrudní redax F20 atraumatický bal. á 10 ks 21120</t>
  </si>
  <si>
    <t>ZL436</t>
  </si>
  <si>
    <t>Trokar hrudní CH24 délka 40 cm vnější pr. 8,0 mm bal. á 10 ks 02.000.30.024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</si>
  <si>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</si>
  <si>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</si>
  <si>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</si>
  <si>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</si>
  <si>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</si>
  <si>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</si>
  <si>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</si>
  <si>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50 ml LL light protected bal.á 60 ks 2022920A</t>
  </si>
  <si>
    <t>ZB793</t>
  </si>
  <si>
    <t>Lžíce laryngoskopická 3 bal. á 10 ks DS.2940.150.20</t>
  </si>
  <si>
    <t>ZF425</t>
  </si>
  <si>
    <t>Podložka almarys pr. 80 mm bal. á 10 ks 036280U</t>
  </si>
  <si>
    <t>ZB505</t>
  </si>
  <si>
    <t>Tubo-fix pro ET rourky á 8 ks komplet NKS:20-10</t>
  </si>
  <si>
    <t>ZD030</t>
  </si>
  <si>
    <t>Skalpel jednorázový cutfix sterilní bal. á 10 ks 5518040</t>
  </si>
  <si>
    <t>ZI346</t>
  </si>
  <si>
    <t>Podložka natura flexibilní 70 mm bal. á 5 ks 0086767 125904</t>
  </si>
  <si>
    <t>ZB415</t>
  </si>
  <si>
    <t>Kanyla ET 5,5 s manžetou 9555E</t>
  </si>
  <si>
    <t>ZM085</t>
  </si>
  <si>
    <t>Konektor bezjehlový k vakům Viaflo CytoLuer bal. á 50 ks GMC7405</t>
  </si>
  <si>
    <t>ZA685</t>
  </si>
  <si>
    <t>Sonda pro tamponádu jícnu č.7 699021PHX</t>
  </si>
  <si>
    <t>ZF089</t>
  </si>
  <si>
    <t>Souprava ekonokit W-ABV301 (pův.k.č.W-ABV601)</t>
  </si>
  <si>
    <t>ZJ266</t>
  </si>
  <si>
    <t>Manžeta TK k monitoru Datex dvouhadičková NIBP 25-35 cm dospělá U1880ND (Y0004B)</t>
  </si>
  <si>
    <t>ZB873</t>
  </si>
  <si>
    <t>Souprava tracheostomická č. 8 100/561/080</t>
  </si>
  <si>
    <t>ZA753</t>
  </si>
  <si>
    <t>Sonda flocare PUR CH8/110 cm enlock 2778398</t>
  </si>
  <si>
    <t>ZD254</t>
  </si>
  <si>
    <t>Souprava flexi seal FMS pro fekální inkont. Signál akce 2+1 418000</t>
  </si>
  <si>
    <t>ZE800</t>
  </si>
  <si>
    <t>Set enterální dvojitý s proplachem a vakem 1000 ml bal. á 30 ks777405</t>
  </si>
  <si>
    <t>ZM600</t>
  </si>
  <si>
    <t>Spojka flovac žlutá 000-036-102</t>
  </si>
  <si>
    <t>ZJ027</t>
  </si>
  <si>
    <t>Helma castar R vel. L  CP211L/2R</t>
  </si>
  <si>
    <t>ZD071</t>
  </si>
  <si>
    <t>Kanyla TS 9,0 s manžetou bal. á 10 ks 100/860/090 suctionaid</t>
  </si>
  <si>
    <t>ZJ264</t>
  </si>
  <si>
    <t>Manžeta TK k monitoru Datex dvouhadičková NIBP 33-47 cm dospělá velká U1889ND, U1869ND</t>
  </si>
  <si>
    <t>ZL435</t>
  </si>
  <si>
    <t>Trokar hrudní CH20 délka 40 cm vnější pr. 6,6 mm bal. á 10 ks 02.000.30.020</t>
  </si>
  <si>
    <t>ZK839</t>
  </si>
  <si>
    <t>System hrudní drenáže Sinapi 1000 ml dlouhá trubice kontrola sání XL1000S</t>
  </si>
  <si>
    <t>ZD997</t>
  </si>
  <si>
    <t>Spojka Y 4-4-4 nest. 86060572</t>
  </si>
  <si>
    <t>ZE373</t>
  </si>
  <si>
    <t>Kanyla ET 7,5 se sáním nad manžetou SACETT I.D. 100/189/075</t>
  </si>
  <si>
    <t>ZJ728</t>
  </si>
  <si>
    <t>Krytí - roztok Microdacyn 5000 ml bez rozprašovače (dříve dermacyn) MI44100-00</t>
  </si>
  <si>
    <t>ZN298</t>
  </si>
  <si>
    <t>Hadička spojovací Gamaplus 1,8 x 1800 LL NO DOP (606304) 686403</t>
  </si>
  <si>
    <t>ZJ277</t>
  </si>
  <si>
    <t>Ventil jednorázový expirační V500 á 10 ks MP01060</t>
  </si>
  <si>
    <t>ZN367</t>
  </si>
  <si>
    <t>Konektor bezjehlový gama modrý NO PVC V696420</t>
  </si>
  <si>
    <t>ZE374</t>
  </si>
  <si>
    <t>Kanyla ET 8,5 se sáním nad manžetou SACETT I.D. 100/189/085</t>
  </si>
  <si>
    <t>ZF510</t>
  </si>
  <si>
    <t>Adaptér metal 65250</t>
  </si>
  <si>
    <t>ZN646</t>
  </si>
  <si>
    <t>Fonendoskop oboustranný různé barvy 710045-s</t>
  </si>
  <si>
    <t>ZB812</t>
  </si>
  <si>
    <t>Manžeta fixační Ute-Fix bal. á 30 ks NKS:40-05</t>
  </si>
  <si>
    <t>ZN854</t>
  </si>
  <si>
    <t>Stříkačka injekční arteriální 3 ml bez jehly s heparinem bal. á 100 ks safePICO Aspirator 956-622</t>
  </si>
  <si>
    <t>ZH871</t>
  </si>
  <si>
    <t>Kanyla TS 10,0 s manžetou bal. á 10 ks 100/800/100</t>
  </si>
  <si>
    <t>ZB874</t>
  </si>
  <si>
    <t>Souprava tracheostomická č. 9 100/561/090</t>
  </si>
  <si>
    <t>ZD153</t>
  </si>
  <si>
    <t>Sáček flexi seal bal. á 10 ks  FMS 411101</t>
  </si>
  <si>
    <t>ZO066</t>
  </si>
  <si>
    <t>Stojan na hrudní sání SINAPI – kovový SCDS</t>
  </si>
  <si>
    <t>ZK657</t>
  </si>
  <si>
    <t>Spojka čtyřcestná k dialýze 4-way adaptor á 20 ks AQUASPIKE 1500040206</t>
  </si>
  <si>
    <t>ZE884</t>
  </si>
  <si>
    <t>Sáček výpustný+ invisiclose natura 57 mm béžový standard bal. á 10 ks 0082654 416420</t>
  </si>
  <si>
    <t>ZB080</t>
  </si>
  <si>
    <t>Souprava tracheostomická č. 7 100/561/070</t>
  </si>
  <si>
    <t>ZF196</t>
  </si>
  <si>
    <t>Kanyla ET 8,0 se sáním nad manžetou SACETT I.D. 100/189/080</t>
  </si>
  <si>
    <t>ZD656</t>
  </si>
  <si>
    <t>Tunelizátor bal. á 5 ks 090506</t>
  </si>
  <si>
    <t>ZC054</t>
  </si>
  <si>
    <t>Válec odměrný vysoký sklo 100 ml 713880</t>
  </si>
  <si>
    <t>Válec odměrný vysoký sklo 100 ml d713880</t>
  </si>
  <si>
    <t>ZC081</t>
  </si>
  <si>
    <t>Močoměr bez teploměru 710363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</si>
  <si>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</si>
  <si>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</si>
  <si>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</si>
  <si>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</si>
  <si>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</si>
  <si>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</si>
  <si>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ZL697</t>
  </si>
  <si>
    <t>Katetr dialyzační 2 lumen 14,5 Fr x 15 cm bal. á 5 ks A40-145215SS</t>
  </si>
  <si>
    <t>ZB045</t>
  </si>
  <si>
    <t>Katetr brachiální arterie dospělí PV2014L22</t>
  </si>
  <si>
    <t>ZB719</t>
  </si>
  <si>
    <t>Set arteriální katetrizační 20GA x 12 cm SAC-01220</t>
  </si>
  <si>
    <t>ZC587</t>
  </si>
  <si>
    <t>Katetr hemodialyzační 2 lumen 14 Fr bal. á 5 ks CV-15142-UF</t>
  </si>
  <si>
    <t>ZJ759</t>
  </si>
  <si>
    <t>Katetr dialyzační 3 lumen 13,0 Fr x 20 cm KFE-TTL-1320-K</t>
  </si>
  <si>
    <t>ZF789</t>
  </si>
  <si>
    <t>Katetr CVC 4 lumen 8 Fr x 20 cm certofix quatro protect V720 4167775P</t>
  </si>
  <si>
    <t>ZG482</t>
  </si>
  <si>
    <t>Katetr CVC 4 lumen 8,5 Fr x 20 cm bal. á 10 ks CV-42854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</si>
  <si>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</si>
  <si>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</si>
  <si>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</si>
  <si>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</si>
  <si>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</si>
  <si>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</si>
  <si>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ZC499</t>
  </si>
  <si>
    <t>Souprave nebulizační otevřená í2505000/L</t>
  </si>
  <si>
    <t>ZD207</t>
  </si>
  <si>
    <t>Set line pro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</si>
  <si>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</si>
  <si>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</si>
  <si>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</si>
  <si>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</si>
  <si>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</si>
  <si>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mersilene gr 0 bal. á 12 ks L154</t>
  </si>
  <si>
    <t>ZA832</t>
  </si>
  <si>
    <t>Jehla injekční 0,9 x 40 mm žlutá 4657519</t>
  </si>
  <si>
    <t>ZA999</t>
  </si>
  <si>
    <t>Jehla injekční 0,5 x 16 mm oranžová 4657853</t>
  </si>
  <si>
    <t>ZB478</t>
  </si>
  <si>
    <t>Jehla chirurgická 0,8 x 32 B11</t>
  </si>
  <si>
    <t>ZB479</t>
  </si>
  <si>
    <t>Jehla chirurgická B12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</si>
  <si>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</si>
  <si>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</si>
  <si>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</si>
  <si>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</si>
  <si>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</si>
  <si>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</si>
  <si>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</si>
  <si>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</si>
  <si>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</si>
  <si>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</si>
  <si>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</si>
  <si>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</si>
  <si>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</si>
  <si>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</si>
  <si>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</si>
  <si>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</si>
  <si>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DG388</t>
  </si>
  <si>
    <t>Játrový bujon (10ml)</t>
  </si>
  <si>
    <t>DG395</t>
  </si>
  <si>
    <t>Diagnostická souprava AB0 set monoklonální na 30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</si>
  <si>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</si>
  <si>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</si>
  <si>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</si>
  <si>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</si>
  <si>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</si>
  <si>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</si>
  <si>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</si>
  <si>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</si>
  <si>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</si>
  <si>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</si>
  <si>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</si>
  <si>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</si>
  <si>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</si>
  <si>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</si>
  <si>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</si>
  <si>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</si>
  <si>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</si>
  <si>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</si>
  <si>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</si>
  <si>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</si>
  <si>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</si>
  <si>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</si>
  <si>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DH263</t>
  </si>
  <si>
    <t>Termo papír (8ks)</t>
  </si>
  <si>
    <t>DC634</t>
  </si>
  <si>
    <t>THB KALIBRAČNÍ ROZTOK,S7770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</si>
  <si>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</si>
  <si>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</si>
  <si>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</si>
  <si>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</si>
  <si>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</si>
  <si>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</si>
  <si>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</si>
  <si>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</si>
  <si>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</si>
  <si>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</si>
  <si>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</si>
  <si>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</si>
  <si>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ZL249</t>
  </si>
  <si>
    <t>Hadice vrapovaná bal. á 50 m 038-01-228</t>
  </si>
  <si>
    <t>ZD534</t>
  </si>
  <si>
    <t>Okruh dýchací compact II 2,0 m 2151000</t>
  </si>
  <si>
    <t>ZD184</t>
  </si>
  <si>
    <t>Maska pro neinvazivní ventilaci Nova Star vel. L MP01581</t>
  </si>
  <si>
    <t>ZH870</t>
  </si>
  <si>
    <t>Hadice spojovací kyslíková trychtýř - závit 213 cm á 50 ks 01.000.02.099</t>
  </si>
  <si>
    <t>ZA450</t>
  </si>
  <si>
    <t>Náplast omniplast 1,25 cm x 9,1 m 9004520</t>
  </si>
  <si>
    <t>ZD094</t>
  </si>
  <si>
    <t>Gáza skládaná sterilní 8 x 17 cm / 5 ks 12 vrstev karton á 1000 ks 37017</t>
  </si>
  <si>
    <t>ZD103</t>
  </si>
  <si>
    <t>Náplast omniplast 2,5 cm x 9,2 m 9004530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</si>
  <si>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</si>
  <si>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</si>
  <si>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</si>
  <si>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</si>
  <si>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ZN293</t>
  </si>
  <si>
    <t>Set sterilní pro centrální žilní katetrizaci basic Medikit SET314 bal. á 24 ks 1230111314</t>
  </si>
  <si>
    <t>ZN467</t>
  </si>
  <si>
    <t>Náplast elastpore+pad i. v. 6 x 8 cm steril. 1320113503</t>
  </si>
  <si>
    <t>ZA839</t>
  </si>
  <si>
    <t>Kanyla ET 4,0 s manžetou 9440E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</si>
  <si>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</si>
  <si>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</si>
  <si>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</si>
  <si>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</si>
  <si>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</si>
  <si>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</si>
  <si>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</si>
  <si>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</si>
  <si>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</si>
  <si>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</si>
  <si>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</si>
  <si>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</si>
  <si>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</si>
  <si>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</si>
  <si>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</si>
  <si>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</si>
  <si>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</si>
  <si>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</si>
  <si>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</si>
  <si>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</si>
  <si>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ZB682</t>
  </si>
  <si>
    <t>Spojka oboustraná otočná steril.bal. á 20 ks 23411</t>
  </si>
  <si>
    <t>ZB825</t>
  </si>
  <si>
    <t>Perifix 421 kompletní set 4514211C</t>
  </si>
  <si>
    <t>ZB844</t>
  </si>
  <si>
    <t>Esmarch 60 x 1250 KVS 06125</t>
  </si>
  <si>
    <t>ZC291</t>
  </si>
  <si>
    <t>Manžeta přetlaková 1000 ml 100 ZIT-1000 (051-018-804)</t>
  </si>
  <si>
    <t>ZC770</t>
  </si>
  <si>
    <t>Hadička spojovací HS 3,0 x 2500LL 606347</t>
  </si>
  <si>
    <t>ZD801</t>
  </si>
  <si>
    <t>Fonendoskop jednostranný červený P00176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</si>
  <si>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</si>
  <si>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</si>
  <si>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</si>
  <si>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</si>
  <si>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</si>
  <si>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</si>
  <si>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ZD980</t>
  </si>
  <si>
    <t>Kanyla vasofix 18G zelená safety 4269136S-01</t>
  </si>
  <si>
    <t>ZE177</t>
  </si>
  <si>
    <t>Filtr iso-gard dětský bal. á 50 ks 19511</t>
  </si>
  <si>
    <t>ZE368</t>
  </si>
  <si>
    <t>Elektroda EKG dětská 32 x 36 mm á 30 ks FSTC1</t>
  </si>
  <si>
    <t>ZF159</t>
  </si>
  <si>
    <t>Nádoba na kontaminovaný odpad 1 l 15-0002</t>
  </si>
  <si>
    <t>ZI436</t>
  </si>
  <si>
    <t>Brýle kyslíkové americký typ upevnění svorkou ALL SOFT H-103106</t>
  </si>
  <si>
    <t>ZK976</t>
  </si>
  <si>
    <t>Cévka odsávací CH12 s přerušovačem sání P01171a</t>
  </si>
  <si>
    <t>ZK979</t>
  </si>
  <si>
    <t>Cévka odsávací CH18 s přerušovačem sání P01177a</t>
  </si>
  <si>
    <t>ZA840</t>
  </si>
  <si>
    <t>Kanyla ET 9,5 s manžetou bal. á 10 ks 9495E</t>
  </si>
  <si>
    <t>ZB116</t>
  </si>
  <si>
    <t>Filtr neonatální kombinovaný 1441000</t>
  </si>
  <si>
    <t>ZB121</t>
  </si>
  <si>
    <t>Rourka tracheální nasální 6,5 mm bal. á 10 ks 100/133/065</t>
  </si>
  <si>
    <t>ZE785</t>
  </si>
  <si>
    <t>Manžeta přetlaková 1000 ml classic P01269</t>
  </si>
  <si>
    <t>ZF798</t>
  </si>
  <si>
    <t>Rourka tracheální nasální 8,0 mm bal. á 10 ks 100/133/080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</si>
  <si>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</si>
  <si>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</si>
  <si>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</si>
  <si>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</si>
  <si>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</si>
  <si>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</si>
  <si>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ZJ113</t>
  </si>
  <si>
    <t>Vzduchovod ústní guedell 100 mm bal. á 50 ks 311100</t>
  </si>
  <si>
    <t>ZD007</t>
  </si>
  <si>
    <t>Rourka tracheální nasální 6,0 mm bal. á 10 ks 100/133/060</t>
  </si>
  <si>
    <t>ZL951</t>
  </si>
  <si>
    <t>Hadička prodlužovací PVC 150 cm pro světlocitlivé léky NO DOP bal. á 20  ks V686423</t>
  </si>
  <si>
    <t>ZJ107</t>
  </si>
  <si>
    <t>Vzduchovod ústní guedell 40 mm bal. á 50 ks 311040</t>
  </si>
  <si>
    <t>ZM010</t>
  </si>
  <si>
    <t>Kanyla ET 3,5 s manžetou bal. á 10 ks S107-35</t>
  </si>
  <si>
    <t>ZB525</t>
  </si>
  <si>
    <t>Zavaděč ETK 10F bal. á 25 ks 5-15103</t>
  </si>
  <si>
    <t>ZH159</t>
  </si>
  <si>
    <t>Spojka katetru přímá 15 cm bal. á 50 ks  430-005-015</t>
  </si>
  <si>
    <t>ZK975</t>
  </si>
  <si>
    <t>Cévka odsávací CH10 s přerušovačem sání P01169a</t>
  </si>
  <si>
    <t>ZE160</t>
  </si>
  <si>
    <t>Manžeta TK k monitoru Mindray a další jednohadičková s vložkou 33 - 47 cm dospělá MEC 1200 NIBPHPAL</t>
  </si>
  <si>
    <t>ZE195</t>
  </si>
  <si>
    <t>Manžeta TK k monitoru Mindray a další jednohadičková s vložkou 25 - 35 cm dospělá MEC 1200 NIBPHPA</t>
  </si>
  <si>
    <t>ZB389</t>
  </si>
  <si>
    <t>Kanyla ET 9,0 s manžetou bal. á 10 ks 9590E</t>
  </si>
  <si>
    <t>ZH195</t>
  </si>
  <si>
    <t>Membrána č.10 k endoskopické masce 304-40-127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</si>
  <si>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</si>
  <si>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</si>
  <si>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</si>
  <si>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</si>
  <si>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</si>
  <si>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</si>
  <si>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</si>
  <si>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</si>
  <si>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</si>
  <si>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</si>
  <si>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ZF939</t>
  </si>
  <si>
    <t>Vzduchovod nosní 4,0 mm bal. á 10 ks 321040</t>
  </si>
  <si>
    <t>ZF668</t>
  </si>
  <si>
    <t>Manžeta přetlaková 500 ml classic P01268</t>
  </si>
  <si>
    <t>ZJ108</t>
  </si>
  <si>
    <t>Vzduchovod ústní guedell 50 mm bal. á 50 ks 311050</t>
  </si>
  <si>
    <t>ZJ112</t>
  </si>
  <si>
    <t>Vzduchovod ústní guedell 90 mm bal. á 50 ks 311090</t>
  </si>
  <si>
    <t>ZJ114</t>
  </si>
  <si>
    <t>Vzduchovod ústní guedell 110 mm bal. á 30 ks 311110</t>
  </si>
  <si>
    <t>ZA923</t>
  </si>
  <si>
    <t>Lžíce laryngoskopická 2 bal. á 10 ks DS.3940.150.15</t>
  </si>
  <si>
    <t>ZB726</t>
  </si>
  <si>
    <t>Stříkačka Perfix LOR 10 ml 4638107</t>
  </si>
  <si>
    <t>ZF041</t>
  </si>
  <si>
    <t>Kanyla ET 4,5 s manžetou bal. á 10 ks S107-45</t>
  </si>
  <si>
    <t>ZH196</t>
  </si>
  <si>
    <t>Membrána č.  5 k endoskopické masce 30-40-125 (30-40-105)</t>
  </si>
  <si>
    <t>ZB541</t>
  </si>
  <si>
    <t>Jehelec mayo-hegar 160 mm P01126</t>
  </si>
  <si>
    <t>ZD838</t>
  </si>
  <si>
    <t>Kanyla TR 7,0 armovaná s manžetou bal. á 5 ks 100/110/070</t>
  </si>
  <si>
    <t>ZE380</t>
  </si>
  <si>
    <t>Kanyla TR 8,5 armovaná s manžetou bal. á 5 ks 100/110/085</t>
  </si>
  <si>
    <t>ZC612</t>
  </si>
  <si>
    <t>Kanyla TR 8,0 armovaná s manžetou bal. á 5 ks 100/110/080</t>
  </si>
  <si>
    <t>ZB119</t>
  </si>
  <si>
    <t>Rourka tracheální nasální 7,0 mm bal. á 10 ks 100/133/070</t>
  </si>
  <si>
    <t>ZJ115</t>
  </si>
  <si>
    <t>Vzduchovod ústní guedell 120 mm bal. á 50 ks 311120</t>
  </si>
  <si>
    <t>ZJ109</t>
  </si>
  <si>
    <t>Vzduchovod ústní guedell 60 mm bal. á 50 ks 311060</t>
  </si>
  <si>
    <t>ZB239</t>
  </si>
  <si>
    <t>Spojka pacientská Superset 15F 3535000/W</t>
  </si>
  <si>
    <t>ZA843</t>
  </si>
  <si>
    <t>Kanyla ET 3,0 s manžetou bal. á 10 ks 9430E</t>
  </si>
  <si>
    <t>ZN128</t>
  </si>
  <si>
    <t>Zavaděč vzdušný S – GUIDE 15CH délka 65 cm pro oxygenii s lumenem a tvarovou pamětí bal. á 5 ks 33-90-650-1</t>
  </si>
  <si>
    <t>ZD008</t>
  </si>
  <si>
    <t>Rourka tracheální nasální 7,5 mm bal. á 10 ks 100/133/075</t>
  </si>
  <si>
    <t>ZJ097</t>
  </si>
  <si>
    <t>Vzduchovod nosní 6,5 mm bal. á 10 ks 321065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</si>
  <si>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</si>
  <si>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</si>
  <si>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</si>
  <si>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</si>
  <si>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ZO183</t>
  </si>
  <si>
    <t>Kabel propojovací ke kateru močovému foley pro měření teploty  a monitoru PHILIPS ZF-0301</t>
  </si>
  <si>
    <t>ZJ095</t>
  </si>
  <si>
    <t>Vzduchovod nosní 5,5 mm bal. á 10 ks 321055</t>
  </si>
  <si>
    <t>ZE203</t>
  </si>
  <si>
    <t>Manžeta TK k monitoru Mindray a další jednohadičková s vložkou 18 - 26 cm dětská MEC 1200 NIBPHPD</t>
  </si>
  <si>
    <t>ZE079</t>
  </si>
  <si>
    <t>Set transfúzní non PVC s odvzdušněním a bakteriálním filtrem ZAR-I-TS</t>
  </si>
  <si>
    <t>ZB291</t>
  </si>
  <si>
    <t>Jehla spinální spinocan 25 G x 88 mm oranžová 4505905-01</t>
  </si>
  <si>
    <t>ZC006</t>
  </si>
  <si>
    <t>Jehla spinální spinocan 25 G x 75 mm oranžová 4505751-01</t>
  </si>
  <si>
    <t>ZB272</t>
  </si>
  <si>
    <t>Jehla spinální spinocan 22 G x 88 mm černá bal. á 25 ks 4507908-01</t>
  </si>
  <si>
    <t>ZD621</t>
  </si>
  <si>
    <t>Jehla spinální pencan 27 G x 88 s vodící jehlou šedá 4502051-13</t>
  </si>
  <si>
    <t>ZA784</t>
  </si>
  <si>
    <t>Jehla spinální spinocan 22 G x 75 mm černá 4507754-13</t>
  </si>
  <si>
    <t>ZH437</t>
  </si>
  <si>
    <t>Jehla spinální-qunckeho hrot 25 G x 89 á 25 ks 76.111.25.035</t>
  </si>
  <si>
    <t>ZK553</t>
  </si>
  <si>
    <t>Jehla spinální pencil extra dlouhá +20 G 25 G/115 mm bal. á 20 ks 100/492/815</t>
  </si>
  <si>
    <t>ZH436</t>
  </si>
  <si>
    <t>Jehla spinální-qunckeho hrot 25 G x 76 á 25 ks 76.111.25.030</t>
  </si>
  <si>
    <t>ZB342</t>
  </si>
  <si>
    <t>Jehla spinální atraucan hnědý 26 G x 88 mm 4504739</t>
  </si>
  <si>
    <t>ZE668</t>
  </si>
  <si>
    <t>Rukavice latex bez p. zdrsněné L 9421625</t>
  </si>
  <si>
    <t>ZA931</t>
  </si>
  <si>
    <t>Okruh dýchací ventilační pro děti 15 mm 1,5 m hadice + vak 2164</t>
  </si>
  <si>
    <t>ZB173</t>
  </si>
  <si>
    <t>Maska kyslíková s hadičkou a nosní svorkou dospělá H-103013</t>
  </si>
  <si>
    <t>ZB232</t>
  </si>
  <si>
    <t>Maska anesteziologická č.4 EcoMask ( s proužky ) 7094</t>
  </si>
  <si>
    <t>ZB750</t>
  </si>
  <si>
    <t>Hadice vrapovaná metráž dělitelná po 400 mm á 50 m 1574000/W</t>
  </si>
  <si>
    <t>ZH789</t>
  </si>
  <si>
    <t>Okruh dýchací anesteziologický 22 mm Compact II 2 l vak 2154000</t>
  </si>
  <si>
    <t>ZB233</t>
  </si>
  <si>
    <t>Maska anesteziologická č.5 EcoMask ( s proužky ) 7095</t>
  </si>
  <si>
    <t>ZH459</t>
  </si>
  <si>
    <t>Maska laryngeální LM PVC silikonová manžeta bal. á 10 ks 105300-000060</t>
  </si>
  <si>
    <t>ZB398</t>
  </si>
  <si>
    <t>Maska supraglotická č. 4,0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</si>
  <si>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</si>
  <si>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</si>
  <si>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</si>
  <si>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</si>
  <si>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</si>
  <si>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</si>
  <si>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ZA992</t>
  </si>
  <si>
    <t>Maska supraglotická č. 5,0 8205000</t>
  </si>
  <si>
    <t>ZH193</t>
  </si>
  <si>
    <t>Maska endoskopická č.3 s membránou 30-40-333</t>
  </si>
  <si>
    <t>ZH194</t>
  </si>
  <si>
    <t>Maska endoskopická č.5 s membránou 30-40-555</t>
  </si>
  <si>
    <t>ZK712</t>
  </si>
  <si>
    <t>Maska supraglotická č. 2,0 8202000</t>
  </si>
  <si>
    <t>ZN313</t>
  </si>
  <si>
    <t>Maska laryngeální  LMA Supreme vel. č 4 bal. á 10 ks 175040</t>
  </si>
  <si>
    <t>ZC838</t>
  </si>
  <si>
    <t>Maska anesteziologická č.0 EcoMask ( s proužky ) 7090</t>
  </si>
  <si>
    <t>ZH192</t>
  </si>
  <si>
    <t>Maska endoskopická č.1 s membránou 30-40-111 (30-40-001)</t>
  </si>
  <si>
    <t>ZN711</t>
  </si>
  <si>
    <t>Maska anesteziologická č.3 EcoMask ( s proužky ) 7093</t>
  </si>
  <si>
    <t>ZN710</t>
  </si>
  <si>
    <t>Maska anesteziologická č.2 EcoMask ( s proužky ) 7092</t>
  </si>
  <si>
    <t>ZH450</t>
  </si>
  <si>
    <t>Maska laryngeální Sure Seal LM Cuff Pilot 105200-000040</t>
  </si>
  <si>
    <t>ZH451</t>
  </si>
  <si>
    <t>Maska laryngeální Sure Seal LM Cuff Pilot 105200-000050</t>
  </si>
  <si>
    <t>ZN314</t>
  </si>
  <si>
    <t>Maska laryngeální  LMA Supreme vel. č 5 bal. á 10 ks 175050</t>
  </si>
  <si>
    <t>ZN294</t>
  </si>
  <si>
    <t>Set sterilní pro centrální žilní katetrizaci Medikit SET313 bal. á 24 ks 1230111313</t>
  </si>
  <si>
    <t>ZN295</t>
  </si>
  <si>
    <t>Set sterilní pro suchý převaz rány Medikit SET160 bal. á 160 ks 1230111160</t>
  </si>
  <si>
    <t>ZN466</t>
  </si>
  <si>
    <t>Set sterilní pro regionální anestezii Medikit SET311 bal. á 55 ks 1230111311</t>
  </si>
  <si>
    <t>ZM937</t>
  </si>
  <si>
    <t>Fixace nosních katetrů tubifix hypoalergenní bal. á 100 ks P-NOSE</t>
  </si>
  <si>
    <t>ZA161</t>
  </si>
  <si>
    <t>Zavaděč bal. á 10 ks CI09800</t>
  </si>
  <si>
    <t>ZA744</t>
  </si>
  <si>
    <t>Kanyla neoflon 24G žlutá BDC391350</t>
  </si>
  <si>
    <t>ZB540</t>
  </si>
  <si>
    <t>Kanyla endobronchiální 39FG 198-39L</t>
  </si>
  <si>
    <t>ZB376</t>
  </si>
  <si>
    <t>Kanyla endobronchiální 39FG 197-39R</t>
  </si>
  <si>
    <t>ZJ375</t>
  </si>
  <si>
    <t>Kanyla endobronchiální 39 116100-000039</t>
  </si>
  <si>
    <t>ZM668</t>
  </si>
  <si>
    <t>Kanyla endobronchiální 37 116200-000037</t>
  </si>
  <si>
    <t>ZM751</t>
  </si>
  <si>
    <t>Kanyla endobronchiální 35 116100-000035</t>
  </si>
  <si>
    <t>ZB737</t>
  </si>
  <si>
    <t>Humid-Vent 3,0 mm á 10 ks 10121</t>
  </si>
  <si>
    <t>ZB539</t>
  </si>
  <si>
    <t>Kanyla endobronchiální 37FG 198-37L</t>
  </si>
  <si>
    <t>ZM595</t>
  </si>
  <si>
    <t>Kanyla endobronchiální 39 116200-000039</t>
  </si>
  <si>
    <t>ZK555</t>
  </si>
  <si>
    <t>Kanyla endobronchiální 37FG 197-37R</t>
  </si>
  <si>
    <t>ZN845</t>
  </si>
  <si>
    <t>Kanyla endobronchiální 41 116200-000041</t>
  </si>
  <si>
    <t>ZM594</t>
  </si>
  <si>
    <t>Kanyla endobronchiální 37 116100-000037</t>
  </si>
  <si>
    <t>ZB683</t>
  </si>
  <si>
    <t>Sonda žaludeční CH28, délka 80 cm bal. á 25 ks 21231</t>
  </si>
  <si>
    <t>ZB684</t>
  </si>
  <si>
    <t>Sonda žaludeční CH42, délka 80 cm 22-42.520</t>
  </si>
  <si>
    <t>ZH157</t>
  </si>
  <si>
    <t>Souprava epid. ESPOCAN bal. á 10 ks 4556747</t>
  </si>
  <si>
    <t>ZB738</t>
  </si>
  <si>
    <t>Humid-Vent 3,5 mm 10131</t>
  </si>
  <si>
    <t>ZC482</t>
  </si>
  <si>
    <t>Kanyla endobronchiální BBT-A3060-EU</t>
  </si>
  <si>
    <t>ZB271</t>
  </si>
  <si>
    <t>Perifix 0,2MY 4515501</t>
  </si>
  <si>
    <t>ZH197</t>
  </si>
  <si>
    <t>Membrána č.  3 k endoskopické masce 30-40-123 (30-40-103)</t>
  </si>
  <si>
    <t>ZB418</t>
  </si>
  <si>
    <t>Kanyla endobronchiální 35FG 198-35L</t>
  </si>
  <si>
    <t>ZF721</t>
  </si>
  <si>
    <t>Kanyla endobronchiální 41Fr 125-41</t>
  </si>
  <si>
    <t>ZB217</t>
  </si>
  <si>
    <t>Šití dafilon modrý 3/0 (2) bal. á 36 ks C0932353</t>
  </si>
  <si>
    <t>ZF231</t>
  </si>
  <si>
    <t>Jehla spinální spinocan 22 G x 120 mm černá bal. á 25 ks 4506090</t>
  </si>
  <si>
    <t>ZH456</t>
  </si>
  <si>
    <t>Maska laryngeální LM PVC silikonová manžeta bal. á 10 ks 105300-000030</t>
  </si>
  <si>
    <t>ZF751</t>
  </si>
  <si>
    <t>Maska anesteziologická č.6 EcoMask ( s proužky ) 7096</t>
  </si>
  <si>
    <t>ZN709</t>
  </si>
  <si>
    <t>Maska anesteziologická č.1 EcoMask ( s proužky ) 7091</t>
  </si>
  <si>
    <t>ZC498</t>
  </si>
  <si>
    <t>Držák močových sáčků UH 800800100</t>
  </si>
  <si>
    <t>ZL688</t>
  </si>
  <si>
    <t>Proužky Accu-Check Inform IIStrip 50 EU1 á 50 ks 05942861</t>
  </si>
  <si>
    <t>ZL689</t>
  </si>
  <si>
    <t>Roztok Accu-Check Performa Int´l Controls 1+2 level 04861736</t>
  </si>
  <si>
    <t>ZJ265</t>
  </si>
  <si>
    <t>Manžeta TK k monitoru Datex dvouhadičková NIBP 27,5-36,5 cm extra dlouhá U1886ND</t>
  </si>
  <si>
    <t>ZB199</t>
  </si>
  <si>
    <t>Kanyla neoflon 26G fialová BDC391349</t>
  </si>
  <si>
    <t>ZB597</t>
  </si>
  <si>
    <t>Hadička spojovací HS 3,0 x 150LL bal. á 30 ks 606321</t>
  </si>
  <si>
    <t>ZK974</t>
  </si>
  <si>
    <t>Cévka odsávací CH8 s přerušovačem sání P01192a</t>
  </si>
  <si>
    <t>ZC001</t>
  </si>
  <si>
    <t>Zavaděč ETK 5F bal. á 25 ks 5-15102</t>
  </si>
  <si>
    <t>ZL716</t>
  </si>
  <si>
    <t>Kanyla introcan safety 3 žlutá 24G bal. á 50 ks 4251127-01</t>
  </si>
  <si>
    <t>ZK973</t>
  </si>
  <si>
    <t>Cévka odsávací CH6 s přerušovačem sání bal. á 50 ks P01190a</t>
  </si>
  <si>
    <t>ZO251</t>
  </si>
  <si>
    <t>Kanyla ET 4,5 s manžetou s Murphyho otvorem bal. á 10 ks 112482-000045</t>
  </si>
  <si>
    <t>ZI673</t>
  </si>
  <si>
    <t>Set pediatrický epidurální bal. á 20 ks EC-05520-P</t>
  </si>
  <si>
    <t>ZK711</t>
  </si>
  <si>
    <t>Maska supraglotická č. 1,5 8215000</t>
  </si>
  <si>
    <t>ZH454</t>
  </si>
  <si>
    <t>Maska laryngeální Sure Seal LM Cuff Pilot 105210-000020</t>
  </si>
  <si>
    <t>ZH455</t>
  </si>
  <si>
    <t>Maska laryngeální Sure Seal LM Cuff Pilot 105210-000025</t>
  </si>
  <si>
    <t>ZN311</t>
  </si>
  <si>
    <t>Maska laryngeální  LMA Supreme vel. č 2,5 bal. á 10 ks 175025</t>
  </si>
  <si>
    <t>ZK713</t>
  </si>
  <si>
    <t>Maska supraglotická č. 2,5 8225000</t>
  </si>
  <si>
    <t>ZK710</t>
  </si>
  <si>
    <t>Maska supraglotická č. 1,0 8201000</t>
  </si>
  <si>
    <t>ZH453</t>
  </si>
  <si>
    <t>Maska laryngeální Sure Seal LM Cuff Pilot 105210-000015</t>
  </si>
  <si>
    <t>ZO117</t>
  </si>
  <si>
    <t>Maska laryngeální  LMA Supreme vel. č 1,0 bal. á 10 ks 175010</t>
  </si>
  <si>
    <t>ZN608</t>
  </si>
  <si>
    <t>Klobouček intranasální bez stříkačky bal. á 25 ks MAD 300</t>
  </si>
  <si>
    <t>ZO119</t>
  </si>
  <si>
    <t>Maska laryngeální  LMA Supreme vel. č 2,0 bal. á 10 ks 175020</t>
  </si>
  <si>
    <t>ZO118</t>
  </si>
  <si>
    <t>Maska laryngeální  LMA Supreme vel. č 1,5 bal. á 10 ks 175015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</si>
  <si>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</si>
  <si>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</si>
  <si>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</si>
  <si>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</si>
  <si>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</si>
  <si>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</si>
  <si>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</si>
  <si>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</si>
  <si>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</si>
  <si>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</si>
  <si>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</si>
  <si>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</si>
  <si>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</si>
  <si>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</si>
  <si>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</si>
  <si>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</si>
  <si>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</si>
  <si>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</si>
  <si>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</si>
  <si>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</si>
  <si>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</si>
  <si>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</si>
  <si>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</si>
  <si>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</si>
  <si>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</si>
  <si>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</si>
  <si>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</si>
  <si>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</si>
  <si>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</si>
  <si>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Behúň Ján</t>
  </si>
  <si>
    <t>beze jména</t>
  </si>
  <si>
    <t>Částková Adéla</t>
  </si>
  <si>
    <t>Dobeš Oldřich</t>
  </si>
  <si>
    <t>Freiwaldová Barbora</t>
  </si>
  <si>
    <t>Gallová Zuzana</t>
  </si>
  <si>
    <t>Herkeĺ Tomáš</t>
  </si>
  <si>
    <t>Jurečková Lucie</t>
  </si>
  <si>
    <t>Klementa Bronislav</t>
  </si>
  <si>
    <t>Klementová Olga</t>
  </si>
  <si>
    <t>Michlová Markéta</t>
  </si>
  <si>
    <t>ObarePyszková Lenka</t>
  </si>
  <si>
    <t>Pomajbíková Hana</t>
  </si>
  <si>
    <t>Pös Roman</t>
  </si>
  <si>
    <t>Pospíšilová Libuše</t>
  </si>
  <si>
    <t>Prášil Petr</t>
  </si>
  <si>
    <t>Raimr Jakub</t>
  </si>
  <si>
    <t>Reichelová Denisa</t>
  </si>
  <si>
    <t>Šiška Daniel</t>
  </si>
  <si>
    <t>Špaček Rostislav</t>
  </si>
  <si>
    <t>Špaňhelová Hana</t>
  </si>
  <si>
    <t>Štrba Peter</t>
  </si>
  <si>
    <t>Uher Radek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</si>
  <si>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</si>
  <si>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</si>
  <si>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</si>
  <si>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</si>
  <si>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</si>
  <si>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</si>
  <si>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</si>
  <si>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</si>
  <si>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</si>
  <si>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</si>
  <si>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</si>
  <si>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</si>
  <si>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</si>
  <si>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NOVALGIN INJEKCE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</si>
  <si>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</si>
  <si>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</si>
  <si>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</si>
  <si>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</si>
  <si>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</si>
  <si>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</si>
  <si>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</si>
  <si>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</si>
  <si>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</si>
  <si>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0087814</t>
  </si>
  <si>
    <t>0090044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</si>
  <si>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</si>
  <si>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</si>
  <si>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</si>
  <si>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</si>
  <si>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</si>
  <si>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</si>
  <si>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</si>
  <si>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</si>
  <si>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</si>
  <si>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</si>
  <si>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</si>
  <si>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</si>
  <si>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</si>
  <si>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</si>
  <si>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</si>
  <si>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</si>
  <si>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</si>
  <si>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</si>
  <si>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</si>
  <si>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</si>
  <si>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</si>
  <si>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</si>
  <si>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</si>
  <si>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</si>
  <si>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</si>
  <si>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</si>
  <si>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</si>
  <si>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</si>
  <si>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</si>
  <si>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</si>
  <si>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</si>
  <si>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</si>
  <si>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</si>
  <si>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</si>
  <si>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</si>
  <si>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</si>
  <si>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</si>
  <si>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</si>
  <si>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</si>
  <si>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</si>
  <si>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</si>
  <si>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</si>
  <si>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</si>
  <si>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</si>
  <si>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</si>
  <si>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</si>
  <si>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</si>
  <si>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</si>
  <si>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</si>
  <si>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</si>
  <si>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</si>
  <si>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</si>
  <si>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</si>
  <si>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</si>
  <si>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</si>
  <si>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</si>
  <si>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</si>
  <si>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</si>
  <si>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</si>
  <si>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</si>
  <si>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</si>
  <si>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</si>
  <si>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</si>
  <si>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</si>
  <si>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</si>
  <si>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</si>
  <si>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</si>
  <si>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</si>
  <si>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</si>
  <si>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</si>
  <si>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</si>
  <si>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</si>
  <si>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</si>
  <si>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78993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</si>
  <si>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</si>
  <si>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</si>
  <si>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</si>
  <si>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</si>
  <si>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</si>
  <si>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</si>
  <si>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</si>
  <si>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78130</t>
  </si>
  <si>
    <t>ANESTÉZIE DÍTĚTE DO 3 LET, PŘIČTI KE KÓDU ANESTÉZI</t>
  </si>
  <si>
    <t>78986</t>
  </si>
  <si>
    <t>78998</t>
  </si>
  <si>
    <t>ZAVEDENÍ EPIDURÁLNÍHO KATÉTRU A ZAVEDENÍ OBDOBNÉHO</t>
  </si>
  <si>
    <t>09225</t>
  </si>
  <si>
    <t>KANYLACE CENTRÁLNÍ ŽÍLY ZA KONTROLY CELKOVÉHO STAV</t>
  </si>
  <si>
    <t>78310</t>
  </si>
  <si>
    <t xml:space="preserve">NEODKLADNÁ KARDIOPULMONÁLNÍ RESUSCITACE ROZŠÍŘENÁ </t>
  </si>
  <si>
    <t>78060</t>
  </si>
  <si>
    <t>POSTANESTETICKÁ PÉČE PROVÁDĚNÁ ANESTEZIOLOGEM</t>
  </si>
  <si>
    <t>7T8</t>
  </si>
  <si>
    <t>78890</t>
  </si>
  <si>
    <t xml:space="preserve">SIGNÁLNÍ VÝKON INDIKACE ODBĚRU ORGÁNU NEBO ORGÁNŮ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</si>
  <si>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</si>
  <si>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</si>
  <si>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</si>
  <si>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</si>
  <si>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</si>
  <si>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</si>
  <si>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</si>
  <si>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</si>
  <si>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</si>
  <si>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</si>
  <si>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</si>
  <si>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</si>
  <si>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</si>
  <si>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</si>
  <si>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</si>
  <si>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</si>
  <si>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</si>
  <si>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</si>
  <si>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</si>
  <si>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</si>
  <si>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</si>
  <si>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</si>
  <si>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</si>
  <si>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</si>
  <si>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</si>
  <si>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</si>
  <si>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</si>
  <si>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</si>
  <si>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</si>
  <si>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</si>
  <si>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</si>
  <si>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</si>
  <si>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</si>
  <si>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</si>
  <si>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</si>
  <si>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</si>
  <si>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</si>
  <si>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</si>
  <si>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</si>
  <si>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</si>
  <si>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</si>
  <si>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78820</t>
  </si>
  <si>
    <t>51625</t>
  </si>
  <si>
    <t>PEROPERAČNÍ POUŽITÍ PACIENTSKÉ OHŘÍVACÍ SOUPRAVY -</t>
  </si>
  <si>
    <t>78116</t>
  </si>
  <si>
    <t>78320</t>
  </si>
  <si>
    <t>02</t>
  </si>
  <si>
    <t>03</t>
  </si>
  <si>
    <t>78997</t>
  </si>
  <si>
    <t>78994</t>
  </si>
  <si>
    <t>EPIDURÁLNÍ NEBO SUBARACHNOIDEÁLNÍ ANESTÉZIE Á 20 M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</si>
  <si>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</si>
  <si>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</si>
  <si>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</si>
  <si>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</si>
  <si>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</si>
  <si>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78242</t>
  </si>
  <si>
    <t>25113</t>
  </si>
  <si>
    <t>FLEXIBILNÍ BRONCHOSKOPIE DIAGNOSTICKÁ NEBO TERAPEU</t>
  </si>
  <si>
    <t>78991</t>
  </si>
  <si>
    <t>78230</t>
  </si>
  <si>
    <t>78995</t>
  </si>
  <si>
    <t>78996</t>
  </si>
  <si>
    <t>78860</t>
  </si>
  <si>
    <t>TUNELIZACE KATÉTRU</t>
  </si>
  <si>
    <t>05</t>
  </si>
  <si>
    <t>0049179</t>
  </si>
  <si>
    <t>SOUPRAVA SPOJOVACÍ PRO CAPD-ROZDVOJKA</t>
  </si>
  <si>
    <t>78231</t>
  </si>
  <si>
    <t>06</t>
  </si>
  <si>
    <t>0049159</t>
  </si>
  <si>
    <t>POUZDRO PRO 3MM HYSTEROSKOP VERSASCOPE GMS805</t>
  </si>
  <si>
    <t>78815</t>
  </si>
  <si>
    <t>MASIVNÍ PŘETLAKOVÉ NÁHRADY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</si>
  <si>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</si>
  <si>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</si>
  <si>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</si>
  <si>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</si>
  <si>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</si>
  <si>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</si>
  <si>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</si>
  <si>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</si>
  <si>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</si>
  <si>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</si>
  <si>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</si>
  <si>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</si>
  <si>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</si>
  <si>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</si>
  <si>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</si>
  <si>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</si>
  <si>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</si>
  <si>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</si>
  <si>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</si>
  <si>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</si>
  <si>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</si>
  <si>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</si>
  <si>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</si>
  <si>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</si>
  <si>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</si>
  <si>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</si>
  <si>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</si>
  <si>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</si>
  <si>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</si>
  <si>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</si>
  <si>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</si>
  <si>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</si>
  <si>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</si>
  <si>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</si>
  <si>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</si>
  <si>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</si>
  <si>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</si>
  <si>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</si>
  <si>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</si>
  <si>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07532</t>
  </si>
  <si>
    <t>(VZP) TRANSLUMINÁLNÍ ANGIOPLASTIKA PEROPERAČNÍ</t>
  </si>
  <si>
    <t>07565</t>
  </si>
  <si>
    <t>(DRG) KATASTROFICKÁ OPERACE KVCH</t>
  </si>
  <si>
    <t>07356</t>
  </si>
  <si>
    <t>(VZP) TROMBECTOMIE BYPASSU BŘIŠNÍ AORTY</t>
  </si>
  <si>
    <t>07335</t>
  </si>
  <si>
    <t>(VZP) BYPASS AORTO - ILICKÝ NEBO NÁHRADA OBOUSTRAN</t>
  </si>
  <si>
    <t>07391</t>
  </si>
  <si>
    <t>(VZP) NEPŘÍMÁ EMBOLECTOMIE A. ILIACA CESTOU A. FEM</t>
  </si>
  <si>
    <t>07332</t>
  </si>
  <si>
    <t>(VZP) BYPASS AORTO - ILICKÝ NEBO NÁHRADA JEDNOSTRA</t>
  </si>
  <si>
    <t>07543</t>
  </si>
  <si>
    <t>(DRG) PRIMOOPERACE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</si>
  <si>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</si>
  <si>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</si>
  <si>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</si>
  <si>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</si>
  <si>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</si>
  <si>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</si>
  <si>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</si>
  <si>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</si>
  <si>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</si>
  <si>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</si>
  <si>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</si>
  <si>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</si>
  <si>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</si>
  <si>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</si>
  <si>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</si>
  <si>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</si>
  <si>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</si>
  <si>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</si>
  <si>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</si>
  <si>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</si>
  <si>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</si>
  <si>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</si>
  <si>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</si>
  <si>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</si>
  <si>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</si>
  <si>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</si>
  <si>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</si>
  <si>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</si>
  <si>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</si>
  <si>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</si>
  <si>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</si>
  <si>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</si>
  <si>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</si>
  <si>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</si>
  <si>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</si>
  <si>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</si>
  <si>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</si>
  <si>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</si>
  <si>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</si>
  <si>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</si>
  <si>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</si>
  <si>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</si>
  <si>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</si>
  <si>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</si>
  <si>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</si>
  <si>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</si>
  <si>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</si>
  <si>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</si>
  <si>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</si>
  <si>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</si>
  <si>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</si>
  <si>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</si>
  <si>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</si>
  <si>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</si>
  <si>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</si>
  <si>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</si>
  <si>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</si>
  <si>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</si>
  <si>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</si>
  <si>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</si>
  <si>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90844</t>
  </si>
  <si>
    <t>(DRG) PLEUREKTOMIE ABRAZE THORAKOSKOPICKY</t>
  </si>
  <si>
    <t>54310</t>
  </si>
  <si>
    <t>AORTOILICKÝ ÚSEK - ENDARTEREKTOMIE</t>
  </si>
  <si>
    <t>07373</t>
  </si>
  <si>
    <t>(VZP) REVIZE V OBLASTI BŘIŠNÍ AORTY PRO  KRVÁCENÍ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</si>
  <si>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</si>
  <si>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</si>
  <si>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</si>
  <si>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</si>
  <si>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</si>
  <si>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</si>
  <si>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07360</t>
  </si>
  <si>
    <t>(VZP) UZÁVĚR AORTO - KAVÁLNÍ PÍŠTĚLE</t>
  </si>
  <si>
    <t>07372</t>
  </si>
  <si>
    <t>(VZP) OPERAČNÍ UZÁVĚR VĚTVE BŘIŠNÍ AORTY</t>
  </si>
  <si>
    <t>5F3</t>
  </si>
  <si>
    <t>51393</t>
  </si>
  <si>
    <t>EXPLORATIVNÍ LAPAROTOMIE</t>
  </si>
  <si>
    <t>51819</t>
  </si>
  <si>
    <t>OŠETŘENÍ A OBVAZ ROZSÁHLÉ RÁNY V CELKOVÉ ANESTEZII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</si>
  <si>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</si>
  <si>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</si>
  <si>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</si>
  <si>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</si>
  <si>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</si>
  <si>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</si>
  <si>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</si>
  <si>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</si>
  <si>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</si>
  <si>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</si>
  <si>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</si>
  <si>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</si>
  <si>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</si>
  <si>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</si>
  <si>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66683</t>
  </si>
  <si>
    <t>AMPUTACE JEDNOHO PAPRSKU DOLNÍ KONČETINY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</si>
  <si>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</si>
  <si>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</si>
  <si>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</si>
  <si>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</si>
  <si>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</si>
  <si>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</si>
  <si>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</si>
  <si>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</si>
  <si>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</si>
  <si>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</si>
  <si>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</si>
  <si>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</si>
  <si>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</si>
  <si>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</si>
  <si>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</si>
  <si>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</si>
  <si>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</si>
  <si>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</si>
  <si>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</si>
  <si>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53471</t>
  </si>
  <si>
    <t>ZLOMENINA HORNÍHO KONCE FEMURU - REPOZICE OTEVŘENÁ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</si>
  <si>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</si>
  <si>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</si>
  <si>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</si>
  <si>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</si>
  <si>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</si>
  <si>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</si>
  <si>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</si>
  <si>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53255</t>
  </si>
  <si>
    <t xml:space="preserve">OTEVŘENÁ REPOZICE A OSTEOSYNTÉZA ZLOMENIN HORNÍHO </t>
  </si>
  <si>
    <t>53417</t>
  </si>
  <si>
    <t>66915</t>
  </si>
  <si>
    <t>DEKOMPRESE FASCIÁLNÍHO LOŽE</t>
  </si>
  <si>
    <t>5F5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</si>
  <si>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</si>
  <si>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</si>
  <si>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</si>
  <si>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</si>
  <si>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</si>
  <si>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</si>
  <si>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07572</t>
  </si>
  <si>
    <t>(DRG) DRUHÁ A DALŠÍ POOPERAČNÍ REVIZE PRO KRVÁCENÍ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</si>
  <si>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</si>
  <si>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</si>
  <si>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</si>
  <si>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</si>
  <si>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</si>
  <si>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</si>
  <si>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</si>
  <si>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</si>
  <si>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</si>
  <si>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</si>
  <si>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</si>
  <si>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</si>
  <si>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</si>
  <si>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</si>
  <si>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</si>
  <si>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</si>
  <si>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</si>
  <si>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</si>
  <si>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</si>
  <si>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</si>
  <si>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</si>
  <si>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</si>
  <si>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</si>
  <si>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</si>
  <si>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</si>
  <si>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</si>
  <si>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</si>
  <si>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</si>
  <si>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</si>
  <si>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</si>
  <si>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</si>
  <si>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</si>
  <si>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</si>
  <si>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</si>
  <si>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</si>
  <si>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</si>
  <si>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</si>
  <si>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</si>
  <si>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</si>
  <si>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</si>
  <si>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</si>
  <si>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</si>
  <si>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</si>
  <si>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</si>
  <si>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62440</t>
  </si>
  <si>
    <t>ŠTĚP PŘI POPÁLENÍ (A OSTATNÍCH KOŽNÍCH ZTRÁTÁCH) D</t>
  </si>
  <si>
    <t>61169</t>
  </si>
  <si>
    <t>TRANSPOZICE MUSKULÁRNÍHO LALOKU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</si>
  <si>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</si>
  <si>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</si>
  <si>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</si>
  <si>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</si>
  <si>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</si>
  <si>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</si>
  <si>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</si>
  <si>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</si>
  <si>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</si>
  <si>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65215</t>
  </si>
  <si>
    <t>DENTÁLNÍ DRÁTĚNÁ DLAHA Z VOLNÉ RUKY - JEDNA ČELIST</t>
  </si>
  <si>
    <t>65936</t>
  </si>
  <si>
    <t xml:space="preserve">REPOZICE ZLOMENINY ZYGOMATIKOMAXILÁRNÍHO KOMPLEXU </t>
  </si>
  <si>
    <t>0049990</t>
  </si>
  <si>
    <t>7F1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</si>
  <si>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</si>
  <si>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</si>
  <si>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</si>
  <si>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</si>
  <si>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</si>
  <si>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</si>
  <si>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</si>
  <si>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</si>
  <si>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</si>
  <si>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DALACIN C</t>
  </si>
  <si>
    <t>0008808</t>
  </si>
  <si>
    <t>0011785</t>
  </si>
  <si>
    <t>AMIKIN 1 G</t>
  </si>
  <si>
    <t>0014583</t>
  </si>
  <si>
    <t>0015643</t>
  </si>
  <si>
    <t>SANDIMMUN</t>
  </si>
  <si>
    <t>0016547</t>
  </si>
  <si>
    <t>0016600</t>
  </si>
  <si>
    <t>0017041</t>
  </si>
  <si>
    <t>CEFOBID 1 G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</si>
  <si>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</si>
  <si>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</si>
  <si>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</si>
  <si>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</si>
  <si>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</si>
  <si>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</si>
  <si>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</si>
  <si>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0027429</t>
  </si>
  <si>
    <t>CANCIDAS 50 MG</t>
  </si>
  <si>
    <t>0028137</t>
  </si>
  <si>
    <t>0029979</t>
  </si>
  <si>
    <t>FLEBOGAMMA DIF 50 MG/ML</t>
  </si>
  <si>
    <t>0029980</t>
  </si>
  <si>
    <t>0047064</t>
  </si>
  <si>
    <t>TAVANIC I.V.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</si>
  <si>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</si>
  <si>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</si>
  <si>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</si>
  <si>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</si>
  <si>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</si>
  <si>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</si>
  <si>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</si>
  <si>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</si>
  <si>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0064831</t>
  </si>
  <si>
    <t>AXETINE 1,5 G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</si>
  <si>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</si>
  <si>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</si>
  <si>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</si>
  <si>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</si>
  <si>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</si>
  <si>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</si>
  <si>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</si>
  <si>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</si>
  <si>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</si>
  <si>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</si>
  <si>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</si>
  <si>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</si>
  <si>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</si>
  <si>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</si>
  <si>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</si>
  <si>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</si>
  <si>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</si>
  <si>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</si>
  <si>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</si>
  <si>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</si>
  <si>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</si>
  <si>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0085516</t>
  </si>
  <si>
    <t>0091148</t>
  </si>
  <si>
    <t>VULMIZOLIN 1,0</t>
  </si>
  <si>
    <t>0092290</t>
  </si>
  <si>
    <t>EDICIN 1 G</t>
  </si>
  <si>
    <t>0093650</t>
  </si>
  <si>
    <t>ACTILYSE</t>
  </si>
  <si>
    <t>0094155</t>
  </si>
  <si>
    <t>0094176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</si>
  <si>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</si>
  <si>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</si>
  <si>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</si>
  <si>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</si>
  <si>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</si>
  <si>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</si>
  <si>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</si>
  <si>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0121238</t>
  </si>
  <si>
    <t>CEFTRIAXON KABI 1 G</t>
  </si>
  <si>
    <t>0121240</t>
  </si>
  <si>
    <t>0129767</t>
  </si>
  <si>
    <t>IMIPENEM/CILASTATIN KABI 500 MG/500 MG</t>
  </si>
  <si>
    <t>0130149</t>
  </si>
  <si>
    <t>0131654</t>
  </si>
  <si>
    <t>CEFTAZIDIM KABI 1 G</t>
  </si>
  <si>
    <t>0131656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</si>
  <si>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</si>
  <si>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</si>
  <si>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</si>
  <si>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</si>
  <si>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</si>
  <si>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</si>
  <si>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</si>
  <si>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</si>
  <si>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</si>
  <si>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</si>
  <si>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</si>
  <si>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0162809</t>
  </si>
  <si>
    <t>0164350</t>
  </si>
  <si>
    <t>TAZOCIN 4 G/0,5 G</t>
  </si>
  <si>
    <t>0164401</t>
  </si>
  <si>
    <t>0166269</t>
  </si>
  <si>
    <t>0198417</t>
  </si>
  <si>
    <t>0500570</t>
  </si>
  <si>
    <t>0500720</t>
  </si>
  <si>
    <t>ATENATIV</t>
  </si>
  <si>
    <t>0198192</t>
  </si>
  <si>
    <t>SEFOTAK 1 G</t>
  </si>
  <si>
    <t>0129057</t>
  </si>
  <si>
    <t>0136083</t>
  </si>
  <si>
    <t>0087200</t>
  </si>
  <si>
    <t>MAXIPIME 2 G</t>
  </si>
  <si>
    <t>0193477</t>
  </si>
  <si>
    <t>ZINFORO 600 MG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</si>
  <si>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</si>
  <si>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</si>
  <si>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</si>
  <si>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</si>
  <si>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</si>
  <si>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</si>
  <si>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</si>
  <si>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</si>
  <si>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0147815</t>
  </si>
  <si>
    <t>OCTAGAM 10 %</t>
  </si>
  <si>
    <t>0151460</t>
  </si>
  <si>
    <t>CEFUROXIM KABI 750 MG</t>
  </si>
  <si>
    <t>0192558</t>
  </si>
  <si>
    <t>ANTITHROMBIN III NF BAXTER</t>
  </si>
  <si>
    <t>0129836</t>
  </si>
  <si>
    <t>CLINDAMYCIN KABI 150 MG/ML</t>
  </si>
  <si>
    <t>0147977</t>
  </si>
  <si>
    <t>MEROPENEM HOSPIRA 1 G</t>
  </si>
  <si>
    <t>0192353</t>
  </si>
  <si>
    <t>FLEXBUMIN 200 G/L</t>
  </si>
  <si>
    <t>0146122</t>
  </si>
  <si>
    <t>0166265</t>
  </si>
  <si>
    <t>0183926</t>
  </si>
  <si>
    <t>0202911</t>
  </si>
  <si>
    <t>0003902</t>
  </si>
  <si>
    <t>ZYVOXID 600 MG POTAHOVANÉ TABLETY</t>
  </si>
  <si>
    <t>0029449</t>
  </si>
  <si>
    <t>NOVOSEVEN 100 KIU (2 MG)</t>
  </si>
  <si>
    <t>0195147</t>
  </si>
  <si>
    <t>0183817</t>
  </si>
  <si>
    <t>0049842</t>
  </si>
  <si>
    <t>2</t>
  </si>
  <si>
    <t>0007905</t>
  </si>
  <si>
    <t>0007917</t>
  </si>
  <si>
    <t>0007955</t>
  </si>
  <si>
    <t>0007957</t>
  </si>
  <si>
    <t>0007963</t>
  </si>
  <si>
    <t>0107931</t>
  </si>
  <si>
    <t>0107936</t>
  </si>
  <si>
    <t>0107959</t>
  </si>
  <si>
    <t>0207921</t>
  </si>
  <si>
    <t>0307934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</si>
  <si>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</si>
  <si>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</si>
  <si>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</si>
  <si>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</si>
  <si>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</si>
  <si>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</si>
  <si>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</si>
  <si>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0001739</t>
  </si>
  <si>
    <t>DRÁT KIRSCHNERŮV OCEL</t>
  </si>
  <si>
    <t>0002264</t>
  </si>
  <si>
    <t>0002370</t>
  </si>
  <si>
    <t>FIXÁTOR ZEVNÍ TRUBKOVÝ, SYNTHES</t>
  </si>
  <si>
    <t>0002408</t>
  </si>
  <si>
    <t>0002425</t>
  </si>
  <si>
    <t>0004073</t>
  </si>
  <si>
    <t>ŠROUB LCP A VA-LCP SAMOŘEZNÝ MALÝ FRAGMENT OCEL</t>
  </si>
  <si>
    <t>0004077</t>
  </si>
  <si>
    <t>0004080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</si>
  <si>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</si>
  <si>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</si>
  <si>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</si>
  <si>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</si>
  <si>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</si>
  <si>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</si>
  <si>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0013010</t>
  </si>
  <si>
    <t>STAPLER LINEÁRNÍ S NOŽEM - TCT75; TLC75; TCD75</t>
  </si>
  <si>
    <t>0017422</t>
  </si>
  <si>
    <t>ŠROUB KORTIKÁLNÍ VELKÝ FRAGMENT OCEL</t>
  </si>
  <si>
    <t>0017424</t>
  </si>
  <si>
    <t>0017743</t>
  </si>
  <si>
    <t>0017745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</si>
  <si>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</si>
  <si>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</si>
  <si>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</si>
  <si>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</si>
  <si>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</si>
  <si>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</si>
  <si>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</si>
  <si>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</si>
  <si>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0030617</t>
  </si>
  <si>
    <t>STAPLER KOŽNÍ ROYAL - 35W</t>
  </si>
  <si>
    <t>0031469</t>
  </si>
  <si>
    <t>DLAHA LCP TIBIE PROXIMÁLNÍ OCEL MALÝ FRAGMENT TITA</t>
  </si>
  <si>
    <t>0031495</t>
  </si>
  <si>
    <t>DLAHA LCP FEMUR DISTÁLNÍ VELKÝ FRAGMENT OCEL TITAN</t>
  </si>
  <si>
    <t>0034884</t>
  </si>
  <si>
    <t>ŠROUB STARDRIVE ZAJIŠŤOVACÍ TITAN</t>
  </si>
  <si>
    <t>0035069</t>
  </si>
  <si>
    <t>ŠROUB SAMOVRTNÝ XC, OSTEOTITE, STERILNÍ 9961XXXX</t>
  </si>
  <si>
    <t>0037145</t>
  </si>
  <si>
    <t>PROTÉZA GORE-TEX CÉVNÍ - PRUŽNÁ TENKOSTĚNNÁ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</si>
  <si>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</si>
  <si>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</si>
  <si>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</si>
  <si>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</si>
  <si>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</si>
  <si>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</si>
  <si>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</si>
  <si>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</si>
  <si>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</si>
  <si>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</si>
  <si>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</si>
  <si>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</si>
  <si>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</si>
  <si>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</si>
  <si>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0053464</t>
  </si>
  <si>
    <t>STAPLER ENDOLINEÁRNÍ - ENDO GIA; BEZ ZÁSOB.; UNIVE</t>
  </si>
  <si>
    <t>0053772</t>
  </si>
  <si>
    <t>STAPLER LINEÁRNÍ S NOŽEM - TCT10; TLC10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</si>
  <si>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</si>
  <si>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</si>
  <si>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</si>
  <si>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</si>
  <si>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</si>
  <si>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</si>
  <si>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0056303</t>
  </si>
  <si>
    <t>KATETR BALONKOVÝ FOGARTY TRU-LUMEN 12TLW807F</t>
  </si>
  <si>
    <t>0058388</t>
  </si>
  <si>
    <t>KLÍNOVITÁ RESEKCE PLIC DRG 90842</t>
  </si>
  <si>
    <t>0058390</t>
  </si>
  <si>
    <t>PLEUREKTOMIE ABRAZE DRG 90844</t>
  </si>
  <si>
    <t>0067020</t>
  </si>
  <si>
    <t xml:space="preserve">IMPLANTÁT SPINÁLNÍ SYSTÉM CERVIFIX                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</si>
  <si>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</si>
  <si>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</si>
  <si>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</si>
  <si>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</si>
  <si>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</si>
  <si>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</si>
  <si>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</si>
  <si>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</si>
  <si>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</si>
  <si>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</si>
  <si>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</si>
  <si>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</si>
  <si>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</si>
  <si>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</si>
  <si>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</si>
  <si>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</si>
  <si>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</si>
  <si>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</si>
  <si>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</si>
  <si>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</si>
  <si>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</si>
  <si>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</si>
  <si>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</si>
  <si>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</si>
  <si>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</si>
  <si>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</si>
  <si>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</si>
  <si>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</si>
  <si>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</si>
  <si>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</si>
  <si>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</si>
  <si>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</si>
  <si>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</si>
  <si>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</si>
  <si>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</si>
  <si>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NPWT-V.A.C. ATS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</si>
  <si>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</si>
  <si>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</si>
  <si>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</si>
  <si>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</si>
  <si>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</si>
  <si>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</si>
  <si>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</si>
  <si>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</si>
  <si>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</si>
  <si>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</si>
  <si>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</si>
  <si>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0083205</t>
  </si>
  <si>
    <t>DLAHA LCP PÁNEV SYMFÝZA OCEL</t>
  </si>
  <si>
    <t>0083228</t>
  </si>
  <si>
    <t>DLAHA LCP TIBIE DISTÁLNÍ MEDIÁLNÍ MALÝ FRAGMENT OC</t>
  </si>
  <si>
    <t>0092436</t>
  </si>
  <si>
    <t>STAPLER LINEÁRNÍ S NOŽEM - GIA DST 60-4,8; GIA6048</t>
  </si>
  <si>
    <t>0096970</t>
  </si>
  <si>
    <t>IMPLANTÁT KOSTNÍ PRO VERTEBROPLASTIKU PERKUTÁNNÍ</t>
  </si>
  <si>
    <t>0097876</t>
  </si>
  <si>
    <t>PODLOŽKA MALÝ FRAGMENT TITAN</t>
  </si>
  <si>
    <t>0098656</t>
  </si>
  <si>
    <t>ŠROUB KANYLOVANÝ TI T-DRIVE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</si>
  <si>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</si>
  <si>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</si>
  <si>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</si>
  <si>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</si>
  <si>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</si>
  <si>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</si>
  <si>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</si>
  <si>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</si>
  <si>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</si>
  <si>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</si>
  <si>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</si>
  <si>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</si>
  <si>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</si>
  <si>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</si>
  <si>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</si>
  <si>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</si>
  <si>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</si>
  <si>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</si>
  <si>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0163244</t>
  </si>
  <si>
    <t xml:space="preserve">IMPLANTÁT MAXILLOFACIÁLNÍ STŘEDNÍ OBLIČEJOVÁ ETÁŽ </t>
  </si>
  <si>
    <t>0092444</t>
  </si>
  <si>
    <t>ZÁSOBNÍK PRO LIN. STAPLER - GIA DST 60-4,8 SULU GI</t>
  </si>
  <si>
    <t>0013054</t>
  </si>
  <si>
    <t>STAPLER KOŽNÍ, 35 NEREZ.OCEL. NÁPLNÍ PMW35,PMR35</t>
  </si>
  <si>
    <t>0031490</t>
  </si>
  <si>
    <t>DLAHA LCP TIBIE PROXIMÁLNÍ VELKÝ FRAGMENT OCEL TIT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</si>
  <si>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</si>
  <si>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</si>
  <si>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</si>
  <si>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</si>
  <si>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</si>
  <si>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</si>
  <si>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</si>
  <si>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</si>
  <si>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0082141</t>
  </si>
  <si>
    <t>NPWT-RENASYS F PŘEVAZOVÝ SET MALÝ S</t>
  </si>
  <si>
    <t>0082143</t>
  </si>
  <si>
    <t>NPWT-RENASYS F PŘEVAZOVÝ SET VELKÝ L</t>
  </si>
  <si>
    <t>0049999</t>
  </si>
  <si>
    <t>EXTRAKTOR SVOREK PROXIMATE</t>
  </si>
  <si>
    <t>0107484</t>
  </si>
  <si>
    <t>DLAHA LCP HUMERUS DISTÁLNÍ MALÝ FRAGMNENT OCEL TIT</t>
  </si>
  <si>
    <t>0114292</t>
  </si>
  <si>
    <t>IMPLANTÁT SPINÁL.NÁHRADA MEZIOBRATL. FUSION CAGE K</t>
  </si>
  <si>
    <t>0052291</t>
  </si>
  <si>
    <t>0002263</t>
  </si>
  <si>
    <t>FIXÁTOR ZEVNÍ TUBULÁRNÍ,SYNTHES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</si>
  <si>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</si>
  <si>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</si>
  <si>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</si>
  <si>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</si>
  <si>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</si>
  <si>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</si>
  <si>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56163</t>
  </si>
  <si>
    <t>ZEVNÍ KOMOROVÁ DRENÁŽ NEBO ZAVEDENÍ ČIDLA NA MĚŘEN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</si>
  <si>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</si>
  <si>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</si>
  <si>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</si>
  <si>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</si>
  <si>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</si>
  <si>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</si>
  <si>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</si>
  <si>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</si>
  <si>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</si>
  <si>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</si>
  <si>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</si>
  <si>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</si>
  <si>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</si>
  <si>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</si>
  <si>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</si>
  <si>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</si>
  <si>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</si>
  <si>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</si>
  <si>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</si>
  <si>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</si>
  <si>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</si>
  <si>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</si>
  <si>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</si>
  <si>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</si>
  <si>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</si>
  <si>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</si>
  <si>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</si>
  <si>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</si>
  <si>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</si>
  <si>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</si>
  <si>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09</t>
  </si>
  <si>
    <t>10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</si>
  <si>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</si>
  <si>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</si>
  <si>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</si>
  <si>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</si>
  <si>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</si>
  <si>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</si>
  <si>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</si>
  <si>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</si>
  <si>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</si>
  <si>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</si>
  <si>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</si>
  <si>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</si>
  <si>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</si>
  <si>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</si>
  <si>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</si>
  <si>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78232</t>
  </si>
  <si>
    <t>78117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</si>
  <si>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</si>
  <si>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</si>
  <si>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</si>
  <si>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</si>
  <si>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</si>
  <si>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</si>
  <si>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</si>
  <si>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</si>
  <si>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</si>
  <si>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</si>
  <si>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</si>
  <si>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</si>
  <si>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</si>
  <si>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</si>
  <si>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</si>
  <si>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</si>
  <si>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</si>
  <si>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</si>
  <si>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00123</t>
  </si>
  <si>
    <t>00133</t>
  </si>
  <si>
    <t>01013</t>
  </si>
  <si>
    <t xml:space="preserve">KRANIOTOMIE S MCC    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</si>
  <si>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</si>
  <si>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</si>
  <si>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</si>
  <si>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</si>
  <si>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</si>
  <si>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</si>
  <si>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</si>
  <si>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</si>
  <si>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</si>
  <si>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</si>
  <si>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</si>
  <si>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</si>
  <si>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</si>
  <si>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             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</si>
  <si>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</si>
  <si>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</si>
  <si>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</si>
  <si>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</si>
  <si>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</si>
  <si>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</si>
  <si>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</si>
  <si>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</si>
  <si>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</si>
  <si>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</si>
  <si>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</si>
  <si>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</si>
  <si>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</si>
  <si>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</si>
  <si>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</si>
  <si>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05013</t>
  </si>
  <si>
    <t xml:space="preserve">SRDEČNÍ DEFIBRILÁTOR A IMPLANTÁT PRO PODPORU FUNKCE SRD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</si>
  <si>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</si>
  <si>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</si>
  <si>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</si>
  <si>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</si>
  <si>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</si>
  <si>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</si>
  <si>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</si>
  <si>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</si>
  <si>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05113</t>
  </si>
  <si>
    <t xml:space="preserve">IMPLANTACE TRVALÉHO KARDIOSTIMULÁTORU BEZ AKUTNÍHO INFA                                             </t>
  </si>
  <si>
    <t>05203</t>
  </si>
  <si>
    <t xml:space="preserve">JINÉ VÝKONY PŘI ONEMOCNĚNÍCH A PORUCHÁCH OBĚHOVÉHO SYST                                             </t>
  </si>
  <si>
    <t>05303</t>
  </si>
  <si>
    <t xml:space="preserve">SRDEČNÍ KATETRIZACE PŘI AKUTNÍM INFARKTU MYOKARDU S MCC     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</si>
  <si>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</si>
  <si>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</si>
  <si>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</si>
  <si>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</si>
  <si>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</si>
  <si>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                                             </t>
  </si>
  <si>
    <t>06013</t>
  </si>
  <si>
    <t xml:space="preserve">VELKÉ VÝKONY NA TLUSTÉM A TENKÉM STŘEVU S MCC                                                       </t>
  </si>
  <si>
    <t>07053</t>
  </si>
  <si>
    <t xml:space="preserve">JINÉ VÝKONY PŘI PORUCHÁCH A ONEMOCNĚNÍCH HEPATOBILIÁRNÍ                                             </t>
  </si>
  <si>
    <t>07323</t>
  </si>
  <si>
    <t xml:space="preserve">PORUCHY PANKREATU, KROMĚ MALIGNÍHO ONEMOCNĚNÍ S MCC                                                 </t>
  </si>
  <si>
    <t>09333</t>
  </si>
  <si>
    <t xml:space="preserve">PORANĚNÍ KŮŽE, PODKOŽNÍ TKÁNĚ A PRSU S MCC         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</si>
  <si>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</si>
  <si>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</si>
  <si>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</si>
  <si>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</si>
  <si>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</si>
  <si>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</si>
  <si>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</si>
  <si>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</si>
  <si>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</si>
  <si>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</si>
  <si>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</si>
  <si>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</si>
  <si>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</si>
  <si>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                                            </t>
  </si>
  <si>
    <t>21303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</si>
  <si>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</si>
  <si>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</si>
  <si>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</si>
  <si>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</si>
  <si>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</si>
  <si>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                                             </t>
  </si>
  <si>
    <t>25053</t>
  </si>
  <si>
    <t xml:space="preserve">DLOUHODOBÁ MECHANICKÁ VENTILACE PŘI POLYTRAUMATU &gt; 240                                              </t>
  </si>
  <si>
    <t xml:space="preserve">DLOUHODOBÁ MECHANICKÁ VENTILACE PŘI POLYTRAUMATU &gt; 96 H     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</si>
  <si>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</si>
  <si>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</si>
  <si>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</si>
  <si>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</si>
  <si>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</si>
  <si>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</si>
  <si>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</si>
  <si>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</si>
  <si>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</si>
  <si>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</si>
  <si>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</si>
  <si>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</si>
  <si>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</si>
  <si>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</si>
  <si>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</si>
  <si>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</si>
  <si>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</si>
  <si>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</si>
  <si>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</si>
  <si>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</si>
  <si>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</si>
  <si>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</si>
  <si>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</si>
  <si>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</si>
  <si>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</si>
  <si>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</si>
  <si>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</si>
  <si>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</si>
  <si>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</si>
  <si>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</si>
  <si>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</si>
  <si>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</si>
  <si>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</si>
  <si>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</si>
  <si>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</si>
  <si>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</si>
  <si>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</si>
  <si>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</si>
  <si>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0002018</t>
  </si>
  <si>
    <t>0002087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</si>
  <si>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</si>
  <si>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</si>
  <si>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</si>
  <si>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</si>
  <si>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</si>
  <si>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</si>
  <si>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</si>
  <si>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</si>
  <si>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</si>
  <si>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</si>
  <si>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</si>
  <si>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</si>
  <si>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</si>
  <si>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</si>
  <si>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</si>
  <si>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</si>
  <si>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</si>
  <si>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</si>
  <si>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</si>
  <si>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</si>
  <si>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</si>
  <si>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</si>
  <si>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</si>
  <si>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</si>
  <si>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</si>
  <si>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</si>
  <si>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</si>
  <si>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</si>
  <si>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</si>
  <si>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</si>
  <si>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</si>
  <si>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</si>
  <si>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</si>
  <si>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</si>
  <si>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</si>
  <si>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</si>
  <si>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</si>
  <si>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</si>
  <si>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</si>
  <si>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</si>
  <si>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</si>
  <si>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</si>
  <si>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</si>
  <si>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</si>
  <si>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</si>
  <si>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</si>
  <si>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</si>
  <si>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</si>
  <si>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</si>
  <si>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</si>
  <si>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</si>
  <si>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</si>
  <si>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</si>
  <si>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</si>
  <si>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</si>
  <si>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</si>
  <si>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</si>
  <si>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</si>
  <si>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</si>
  <si>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</si>
  <si>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</si>
  <si>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</si>
  <si>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</si>
  <si>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</si>
  <si>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</si>
  <si>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</si>
  <si>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</si>
  <si>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</si>
  <si>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</si>
  <si>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</si>
  <si>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</si>
  <si>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</si>
  <si>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</si>
  <si>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</si>
  <si>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</si>
  <si>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</si>
  <si>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</si>
  <si>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</si>
  <si>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</si>
  <si>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</si>
  <si>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</si>
  <si>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</si>
  <si>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</si>
  <si>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</si>
  <si>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</si>
  <si>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</si>
  <si>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</si>
  <si>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</si>
  <si>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</si>
  <si>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</si>
  <si>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</si>
  <si>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</si>
  <si>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</si>
  <si>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</si>
  <si>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</si>
  <si>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</si>
  <si>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</si>
  <si>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</si>
  <si>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</si>
  <si>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</si>
  <si>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</si>
  <si>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</si>
  <si>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</si>
  <si>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</si>
  <si>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</si>
  <si>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</si>
  <si>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</si>
  <si>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</si>
  <si>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</si>
  <si>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</si>
  <si>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</si>
  <si>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</si>
  <si>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</si>
  <si>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</si>
  <si>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</si>
  <si>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</si>
  <si>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</si>
  <si>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</si>
  <si>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</si>
  <si>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</si>
  <si>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</si>
  <si>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</si>
  <si>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</si>
  <si>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</si>
  <si>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</si>
  <si>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</si>
  <si>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</si>
  <si>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</si>
  <si>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</si>
  <si>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</si>
  <si>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</si>
  <si>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</si>
  <si>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</si>
  <si>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</si>
  <si>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</si>
  <si>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</si>
  <si>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</si>
  <si>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</si>
  <si>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</si>
  <si>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</si>
  <si>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</si>
  <si>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</si>
  <si>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</si>
  <si>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</si>
  <si>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</si>
  <si>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</si>
  <si>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</si>
  <si>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</si>
  <si>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</si>
  <si>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</si>
  <si>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</si>
  <si>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</si>
  <si>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</si>
  <si>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</si>
  <si>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</si>
  <si>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</si>
  <si>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</si>
  <si>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</si>
  <si>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</si>
  <si>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</si>
  <si>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</si>
  <si>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</si>
  <si>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</si>
  <si>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</si>
  <si>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</si>
  <si>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</si>
  <si>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</si>
  <si>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</si>
  <si>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</si>
  <si>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</si>
  <si>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</si>
  <si>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</si>
  <si>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</si>
  <si>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</si>
  <si>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</si>
  <si>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</si>
  <si>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</si>
  <si>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</si>
  <si>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</si>
  <si>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</si>
  <si>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</si>
  <si>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</si>
  <si>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</si>
  <si>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</si>
  <si>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</si>
  <si>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</si>
  <si>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</si>
  <si>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</si>
  <si>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</si>
  <si>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</si>
  <si>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</si>
  <si>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</si>
  <si>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</si>
  <si>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</si>
  <si>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</si>
  <si>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</si>
  <si>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</si>
  <si>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</si>
  <si>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</si>
  <si>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</si>
  <si>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</si>
  <si>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</si>
  <si>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</si>
  <si>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</si>
  <si>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</si>
  <si>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</si>
  <si>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</si>
  <si>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</si>
  <si>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</si>
  <si>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</si>
  <si>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</si>
  <si>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</si>
  <si>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</si>
  <si>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</si>
  <si>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</si>
  <si>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</si>
  <si>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</si>
  <si>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</si>
  <si>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</si>
  <si>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</si>
  <si>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</si>
  <si>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</si>
  <si>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</si>
  <si>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</si>
  <si>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</si>
  <si>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</si>
  <si>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</si>
  <si>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</si>
  <si>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</si>
  <si>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</si>
  <si>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</si>
  <si>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</si>
  <si>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</si>
  <si>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</si>
  <si>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</si>
  <si>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</si>
  <si>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</si>
  <si>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</si>
  <si>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</si>
  <si>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</si>
  <si>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</si>
  <si>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</si>
  <si>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</si>
  <si>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</si>
  <si>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</si>
  <si>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</si>
  <si>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</si>
  <si>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</si>
  <si>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</si>
  <si>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</si>
  <si>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</si>
  <si>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</si>
  <si>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</si>
  <si>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</si>
  <si>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</si>
  <si>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</si>
  <si>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</si>
  <si>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</si>
  <si>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</si>
  <si>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</si>
  <si>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</si>
  <si>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</si>
  <si>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</si>
  <si>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</si>
  <si>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</si>
  <si>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</si>
  <si>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</si>
  <si>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</si>
  <si>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</si>
  <si>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</si>
  <si>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</si>
  <si>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</si>
  <si>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</si>
  <si>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</si>
  <si>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</si>
  <si>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</si>
  <si>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</si>
  <si>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</si>
  <si>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</si>
  <si>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</si>
  <si>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</si>
  <si>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</si>
  <si>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</si>
  <si>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</si>
  <si>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</si>
  <si>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</si>
  <si>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</si>
  <si>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</si>
  <si>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</si>
  <si>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</si>
  <si>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</si>
  <si>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</si>
  <si>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</si>
  <si>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</si>
  <si>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</si>
  <si>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</si>
  <si>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34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</si>
  <si>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</si>
  <si>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</si>
  <si>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</si>
  <si>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</si>
  <si>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</si>
  <si>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</si>
  <si>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</si>
  <si>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</si>
  <si>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</si>
  <si>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</si>
  <si>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</si>
  <si>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</si>
  <si>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</si>
  <si>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</si>
  <si>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</si>
  <si>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</si>
  <si>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</si>
  <si>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</si>
  <si>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</si>
  <si>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</si>
  <si>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</si>
  <si>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</si>
  <si>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</si>
  <si>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</si>
  <si>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</si>
  <si>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</si>
  <si>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</si>
  <si>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</si>
  <si>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</si>
  <si>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</si>
  <si>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</si>
  <si>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</si>
  <si>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</si>
  <si>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</si>
  <si>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</si>
  <si>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</si>
  <si>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</si>
  <si>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</si>
  <si>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</si>
  <si>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</si>
  <si>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</si>
  <si>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</si>
  <si>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</si>
  <si>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</si>
  <si>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</si>
  <si>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</si>
  <si>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</si>
  <si>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</si>
  <si>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</si>
  <si>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</si>
  <si>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</si>
  <si>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</si>
  <si>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</si>
  <si>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</si>
  <si>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</si>
  <si>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</si>
  <si>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</si>
  <si>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</si>
  <si>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</si>
  <si>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</si>
  <si>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</si>
  <si>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</si>
  <si>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</si>
  <si>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</si>
  <si>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</si>
  <si>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</si>
  <si>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</si>
  <si>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</si>
  <si>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</si>
  <si>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</si>
  <si>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</si>
  <si>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</si>
  <si>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</si>
  <si>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</si>
  <si>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</si>
  <si>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</si>
  <si>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</si>
  <si>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</si>
  <si>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</si>
  <si>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</si>
  <si>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</si>
  <si>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</si>
  <si>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</si>
  <si>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</si>
  <si>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</si>
  <si>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0193339</t>
  </si>
  <si>
    <t>STENTGRAFT AORTÁLNÍ ZENITH-NOHA SPIRÁLNÍ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</si>
  <si>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</si>
  <si>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</si>
  <si>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</si>
  <si>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</si>
  <si>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</si>
  <si>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</si>
  <si>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</si>
  <si>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</si>
  <si>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</si>
  <si>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ZENITH FLEX AAA,SAMOEXPANDIBIL</t>
  </si>
  <si>
    <t>0051237</t>
  </si>
  <si>
    <t>KATETR BALÓNKOVÝ PTA - STERLING OTW</t>
  </si>
  <si>
    <t>0056475</t>
  </si>
  <si>
    <t>STENTGRAFT PERIFERNÍ JOSTENT PHERIPERAL</t>
  </si>
  <si>
    <t>0048349</t>
  </si>
  <si>
    <t>KATETR INFUZNÍ VODIČ PROSTREAM 41271..41278</t>
  </si>
  <si>
    <t>0054353</t>
  </si>
  <si>
    <t>KATETR BALÓNKOVÝ PTA - MAXI LD</t>
  </si>
  <si>
    <t>0056396</t>
  </si>
  <si>
    <t>ZAVADĚČ CHECK-FLO III BLUE TYP MULLINS RADIOOPÁKNÍ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</si>
  <si>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</si>
  <si>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</si>
  <si>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</si>
  <si>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</si>
  <si>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</si>
  <si>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</si>
  <si>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</si>
  <si>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</si>
  <si>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</si>
  <si>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</si>
  <si>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</si>
  <si>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</si>
  <si>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</si>
  <si>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</si>
  <si>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</si>
  <si>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</si>
  <si>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</si>
  <si>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</si>
  <si>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</si>
  <si>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</si>
  <si>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</si>
  <si>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</si>
  <si>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</si>
  <si>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</si>
  <si>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</si>
  <si>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</si>
  <si>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</si>
  <si>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</si>
  <si>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</si>
  <si>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</si>
  <si>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</si>
  <si>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</si>
  <si>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</si>
  <si>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</si>
  <si>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</si>
  <si>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</si>
  <si>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</si>
  <si>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</si>
  <si>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</si>
  <si>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</si>
  <si>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</si>
  <si>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</si>
  <si>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</si>
  <si>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</si>
  <si>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</si>
  <si>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</si>
  <si>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</si>
  <si>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</si>
  <si>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</si>
  <si>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</si>
  <si>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</si>
  <si>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</si>
  <si>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</si>
  <si>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</si>
  <si>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</si>
  <si>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</si>
  <si>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</si>
  <si>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</si>
  <si>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</si>
  <si>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</si>
  <si>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</si>
  <si>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</si>
  <si>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</si>
  <si>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</si>
  <si>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</si>
  <si>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</si>
  <si>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</si>
  <si>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</si>
  <si>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</si>
  <si>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</si>
  <si>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</si>
  <si>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</si>
  <si>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</si>
  <si>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</si>
  <si>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</si>
  <si>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</si>
  <si>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</si>
  <si>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</si>
  <si>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</si>
  <si>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</si>
  <si>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</si>
  <si>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</si>
  <si>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</si>
  <si>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</si>
  <si>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</si>
  <si>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</si>
  <si>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</si>
  <si>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</si>
  <si>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</si>
  <si>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</si>
  <si>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</si>
  <si>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</si>
  <si>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</si>
  <si>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</si>
  <si>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</si>
  <si>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</si>
  <si>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</si>
  <si>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</si>
  <si>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</si>
  <si>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</si>
  <si>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</si>
  <si>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</si>
  <si>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</si>
  <si>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</si>
  <si>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</si>
  <si>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</si>
  <si>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</si>
  <si>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</si>
  <si>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</si>
  <si>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</si>
  <si>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</si>
  <si>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</si>
  <si>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</si>
  <si>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</si>
  <si>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</si>
  <si>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</si>
  <si>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</si>
  <si>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</si>
  <si>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</si>
  <si>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</si>
  <si>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</si>
  <si>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</si>
  <si>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</si>
  <si>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</si>
  <si>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</si>
  <si>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</si>
  <si>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</si>
  <si>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</si>
  <si>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</si>
  <si>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</si>
  <si>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</si>
  <si>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</si>
  <si>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</si>
  <si>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</si>
  <si>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</si>
  <si>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</si>
  <si>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</si>
  <si>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</si>
  <si>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</si>
  <si>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</si>
  <si>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</si>
  <si>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</si>
  <si>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</si>
  <si>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</si>
  <si>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</si>
  <si>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</si>
  <si>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</si>
  <si>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</si>
  <si>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</si>
  <si>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</si>
  <si>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</si>
  <si>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</si>
  <si>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</si>
  <si>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</si>
  <si>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</si>
  <si>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</si>
  <si>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</si>
  <si>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</si>
  <si>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</si>
  <si>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</si>
  <si>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</si>
  <si>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</si>
  <si>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</si>
  <si>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</si>
  <si>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</si>
  <si>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</si>
  <si>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</si>
  <si>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</si>
  <si>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</si>
  <si>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</si>
  <si>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</si>
  <si>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</si>
  <si>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</si>
  <si>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</si>
  <si>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</si>
  <si>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</si>
  <si>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</si>
  <si>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</si>
  <si>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</si>
  <si>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</si>
  <si>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</si>
  <si>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</si>
  <si>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</si>
  <si>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</si>
  <si>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</si>
  <si>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</si>
  <si>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</si>
  <si>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</si>
  <si>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</si>
  <si>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</si>
  <si>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</si>
  <si>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</si>
  <si>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</si>
  <si>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</si>
  <si>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</si>
  <si>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</si>
  <si>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</si>
  <si>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</si>
  <si>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</si>
  <si>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</si>
  <si>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</si>
  <si>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</si>
  <si>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</si>
  <si>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</si>
  <si>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</si>
  <si>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</si>
  <si>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</si>
  <si>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</si>
  <si>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</si>
  <si>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</si>
  <si>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</si>
  <si>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82123</t>
  </si>
  <si>
    <t>PRŮKAZ  BAKTERIÁLNÍHO, VIROVÉHO, PARAZITÁRNÍHO EV.</t>
  </si>
  <si>
    <t>41</t>
  </si>
  <si>
    <t>813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</si>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</sst>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4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99" xfId="0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9" fillId="0" borderId="156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3" fontId="34" fillId="0" borderId="157" xfId="0" applyNumberFormat="1" applyFont="1" applyBorder="1" applyAlignment="1">
      <alignment horizontal="right"/>
    </xf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0" fontId="5" fillId="0" borderId="160" xfId="0" applyFont="1" applyBorder="1"/>
    <xf numFmtId="9" fontId="34" fillId="0" borderId="160" xfId="0" applyNumberFormat="1" applyFont="1" applyBorder="1"/>
    <xf numFmtId="3" fontId="34" fillId="0" borderId="160" xfId="0" applyNumberFormat="1" applyFont="1" applyBorder="1" applyAlignment="1">
      <alignment horizontal="right"/>
    </xf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68" fillId="0" borderId="163" xfId="0" applyNumberFormat="1" applyFont="1" applyBorder="1"/>
    <xf numFmtId="166" fontId="68" fillId="0" borderId="163" xfId="0" applyNumberFormat="1" applyFont="1" applyBorder="1"/>
    <xf numFmtId="166" fontId="68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34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34" fillId="0" borderId="168" xfId="0" applyFont="1" applyFill="1" applyBorder="1"/>
    <xf numFmtId="169" fontId="34" fillId="0" borderId="169" xfId="0" applyNumberFormat="1" applyFont="1" applyFill="1" applyBorder="1"/>
    <xf numFmtId="0" fontId="34" fillId="0" borderId="169" xfId="0" applyFont="1" applyFill="1" applyBorder="1"/>
    <xf numFmtId="9" fontId="34" fillId="0" borderId="169" xfId="0" applyNumberFormat="1" applyFont="1" applyFill="1" applyBorder="1"/>
    <xf numFmtId="9" fontId="34" fillId="0" borderId="170" xfId="0" applyNumberFormat="1" applyFont="1" applyFill="1" applyBorder="1"/>
    <xf numFmtId="0" fontId="41" fillId="0" borderId="168" xfId="0" applyFont="1" applyFill="1" applyBorder="1"/>
    <xf numFmtId="0" fontId="41" fillId="0" borderId="165" xfId="0" applyFont="1" applyFill="1" applyBorder="1"/>
    <xf numFmtId="3" fontId="34" fillId="0" borderId="170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8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71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8" xfId="76" applyNumberFormat="1" applyFont="1" applyFill="1" applyBorder="1"/>
    <xf numFmtId="3" fontId="31" fillId="0" borderId="99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71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70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0.25990302563131007</c:v>
                </c:pt>
                <c:pt idx="1">
                  <c:v>0.34762868930086266</c:v>
                </c:pt>
                <c:pt idx="2">
                  <c:v>0.30997241221785493</c:v>
                </c:pt>
                <c:pt idx="3">
                  <c:v>0.34340066257446061</c:v>
                </c:pt>
                <c:pt idx="4">
                  <c:v>0.34126691072873744</c:v>
                </c:pt>
                <c:pt idx="5">
                  <c:v>0.31738205602054853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5640304"/>
        <c:axId val="-1775639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0.32847544921512195</c:v>
                </c:pt>
                <c:pt idx="1">
                  <c:v>0.32847544921512195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5069648"/>
        <c:axId val="-2035068560"/>
      </c:scatterChart>
      <c:catAx>
        <c:axId val="-177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7563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63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75640304"/>
        <c:crosses val="autoZero"/>
        <c:crossBetween val="between"/>
      </c:valAx>
      <c:valAx>
        <c:axId val="-2035069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35068560"/>
        <c:crosses val="max"/>
        <c:crossBetween val="midCat"/>
      </c:valAx>
      <c:valAx>
        <c:axId val="-2035068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35069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1.0246305418719213</c:v>
                </c:pt>
                <c:pt idx="1">
                  <c:v>0.88235294117647056</c:v>
                </c:pt>
                <c:pt idx="2">
                  <c:v>0.80607814761215635</c:v>
                </c:pt>
                <c:pt idx="3">
                  <c:v>0.75822050290135401</c:v>
                </c:pt>
                <c:pt idx="4">
                  <c:v>0.70588235294117652</c:v>
                </c:pt>
                <c:pt idx="5">
                  <c:v>0.68636668905305576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5071280"/>
        <c:axId val="-20350691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5066928"/>
        <c:axId val="-2035072368"/>
      </c:scatterChart>
      <c:catAx>
        <c:axId val="-203507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3506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5069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35071280"/>
        <c:crosses val="autoZero"/>
        <c:crossBetween val="between"/>
      </c:valAx>
      <c:valAx>
        <c:axId val="-2035066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35072368"/>
        <c:crosses val="max"/>
        <c:crossBetween val="midCat"/>
      </c:valAx>
      <c:valAx>
        <c:axId val="-20350723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350669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2657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3932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3933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3977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4912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4916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4943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5062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5805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5907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6619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85691.35400303817</v>
      </c>
      <c r="D4" s="287">
        <f ca="1">IF(ISERROR(VLOOKUP("Náklady celkem",INDIRECT("HI!$A:$G"),5,0)),0,VLOOKUP("Náklady celkem",INDIRECT("HI!$A:$G"),5,0))</f>
        <v>87897.53065999996</v>
      </c>
      <c r="E4" s="288">
        <f ca="1">IF(C4=0,0,D4/C4)</f>
        <v>1.0257456155598099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10867.770600485403</v>
      </c>
      <c r="D7" s="295">
        <f>IF(ISERROR(HI!E5),"",HI!E5)</f>
        <v>12427.449389999998</v>
      </c>
      <c r="E7" s="292">
        <f t="shared" ref="E7:E15" si="0">IF(C7=0,0,D7/C7)</f>
        <v>1.1435141435028942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0.93086370235848914</v>
      </c>
      <c r="E8" s="292">
        <f t="shared" si="0"/>
        <v>1.0342930026205435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268</v>
      </c>
      <c r="C9" s="463">
        <v>0.3</v>
      </c>
      <c r="D9" s="463">
        <f>IF('LŽ Statim'!G3="",0,'LŽ Statim'!G3)</f>
        <v>0.11780738946093276</v>
      </c>
      <c r="E9" s="292">
        <f>IF(C9=0,0,D9/C9)</f>
        <v>0.39269129820310922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0.75204676285051453</v>
      </c>
      <c r="E11" s="292">
        <f t="shared" si="0"/>
        <v>1.2534112714175243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0.87834494378489136</v>
      </c>
      <c r="E12" s="292">
        <f t="shared" si="0"/>
        <v>1.0979311797311142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6081.7186612052319</v>
      </c>
      <c r="D15" s="295">
        <f>IF(ISERROR(HI!E6),"",HI!E6)</f>
        <v>5727.7046800000007</v>
      </c>
      <c r="E15" s="292">
        <f t="shared" si="0"/>
        <v>0.94179047060110554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58656.505295479132</v>
      </c>
      <c r="D16" s="291">
        <f ca="1">IF(ISERROR(VLOOKUP("Osobní náklady (Kč) *",INDIRECT("HI!$A:$G"),5,0)),0,VLOOKUP("Osobní náklady (Kč) *",INDIRECT("HI!$A:$G"),5,0))</f>
        <v>60771.162860000011</v>
      </c>
      <c r="E16" s="292">
        <f ca="1">IF(C16=0,0,D16/C16)</f>
        <v>1.0360515437097455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28147.506000000001</v>
      </c>
      <c r="D18" s="310">
        <f ca="1">IF(ISERROR(VLOOKUP("Výnosy celkem",INDIRECT("HI!$A:$G"),5,0)),0,VLOOKUP("Výnosy celkem",INDIRECT("HI!$A:$G"),5,0))</f>
        <v>27897.099010000005</v>
      </c>
      <c r="E18" s="311">
        <f t="shared" ref="E18:E28" ca="1" si="1">IF(C18=0,0,D18/C18)</f>
        <v>0.99110375924602356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2007.366</v>
      </c>
      <c r="D19" s="291">
        <f ca="1">IF(ISERROR(VLOOKUP("Ambulance *",INDIRECT("HI!$A:$G"),5,0)),0,VLOOKUP("Ambulance *",INDIRECT("HI!$A:$G"),5,0))</f>
        <v>2516.6790099999998</v>
      </c>
      <c r="E19" s="292">
        <f t="shared" ca="1" si="1"/>
        <v>1.2537220467019965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1.2537220467019965</v>
      </c>
      <c r="E20" s="292">
        <f t="shared" si="1"/>
        <v>1.2537220467019965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1.1295074054132919</v>
      </c>
      <c r="E21" s="292">
        <f t="shared" si="1"/>
        <v>1.3288322416626963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26140.14</v>
      </c>
      <c r="D22" s="291">
        <f ca="1">IF(ISERROR(VLOOKUP("Hospitalizace *",INDIRECT("HI!$A:$G"),5,0)),0,VLOOKUP("Hospitalizace *",INDIRECT("HI!$A:$G"),5,0))</f>
        <v>25380.420000000006</v>
      </c>
      <c r="E22" s="292">
        <f ca="1">IF(C22=0,0,D22/C22)</f>
        <v>0.97093665144869179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0.97093665144869168</v>
      </c>
      <c r="E23" s="292">
        <f t="shared" si="1"/>
        <v>0.97093665144869168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0.9334563764195617</v>
      </c>
      <c r="E24" s="292">
        <f t="shared" si="1"/>
        <v>0.9334563764195617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8.3004737198285579</v>
      </c>
      <c r="E25" s="292">
        <f t="shared" si="1"/>
        <v>8.3004737198285579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0.82075471698113212</v>
      </c>
      <c r="E26" s="292">
        <f t="shared" si="1"/>
        <v>0.86395233366434965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0.68636668905305576</v>
      </c>
      <c r="E27" s="292">
        <f t="shared" si="1"/>
        <v>0.68636668905305576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0.89187330289738331</v>
      </c>
      <c r="D28" s="296">
        <f>IF(ISERROR(VLOOKUP("Celkem:",'ZV Vyžád.'!$A:$M,7,0)),"",VLOOKUP("Celkem:",'ZV Vyžád.'!$A:$M,7,0))</f>
        <v>1.0953836498272276</v>
      </c>
      <c r="E28" s="292">
        <f t="shared" si="1"/>
        <v>1.2281830236074009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9744.0248100000044</v>
      </c>
      <c r="C5" s="33">
        <v>9832.8821600000028</v>
      </c>
      <c r="D5" s="12"/>
      <c r="E5" s="230">
        <v>12427.449389999998</v>
      </c>
      <c r="F5" s="32">
        <v>10867.770600485403</v>
      </c>
      <c r="G5" s="229">
        <f>E5-F5</f>
        <v>1559.6787895145953</v>
      </c>
      <c r="H5" s="235">
        <f>IF(F5&lt;0.00000001,"",E5/F5)</f>
        <v>1.1435141435028942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5257.0462800000059</v>
      </c>
      <c r="C6" s="35">
        <v>5950.9721400000008</v>
      </c>
      <c r="D6" s="12"/>
      <c r="E6" s="231">
        <v>5727.7046800000007</v>
      </c>
      <c r="F6" s="34">
        <v>6081.7186612052319</v>
      </c>
      <c r="G6" s="232">
        <f>E6-F6</f>
        <v>-354.01398120523118</v>
      </c>
      <c r="H6" s="236">
        <f>IF(F6&lt;0.00000001,"",E6/F6)</f>
        <v>0.94179047060110554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49987.018520000034</v>
      </c>
      <c r="C7" s="35">
        <v>54865.244330000023</v>
      </c>
      <c r="D7" s="12"/>
      <c r="E7" s="231">
        <v>60771.162860000011</v>
      </c>
      <c r="F7" s="34">
        <v>58656.505295479132</v>
      </c>
      <c r="G7" s="232">
        <f>E7-F7</f>
        <v>2114.6575645208795</v>
      </c>
      <c r="H7" s="236">
        <f>IF(F7&lt;0.00000001,"",E7/F7)</f>
        <v>1.0360515437097455</v>
      </c>
    </row>
    <row r="8" spans="1:8" ht="14.4" customHeight="1" thickBot="1" x14ac:dyDescent="0.35">
      <c r="A8" s="1" t="s">
        <v>97</v>
      </c>
      <c r="B8" s="15">
        <v>9643.5654200000226</v>
      </c>
      <c r="C8" s="37">
        <v>8733.3664499999977</v>
      </c>
      <c r="D8" s="12"/>
      <c r="E8" s="233">
        <v>8971.2137299999649</v>
      </c>
      <c r="F8" s="36">
        <v>10085.359445868404</v>
      </c>
      <c r="G8" s="234">
        <f>E8-F8</f>
        <v>-1114.1457158684389</v>
      </c>
      <c r="H8" s="237">
        <f>IF(F8&lt;0.00000001,"",E8/F8)</f>
        <v>0.88952840780257336</v>
      </c>
    </row>
    <row r="9" spans="1:8" ht="14.4" customHeight="1" thickBot="1" x14ac:dyDescent="0.35">
      <c r="A9" s="2" t="s">
        <v>98</v>
      </c>
      <c r="B9" s="3">
        <v>74631.655030000067</v>
      </c>
      <c r="C9" s="39">
        <v>79382.465080000024</v>
      </c>
      <c r="D9" s="12"/>
      <c r="E9" s="3">
        <v>87897.53065999996</v>
      </c>
      <c r="F9" s="38">
        <v>85691.35400303817</v>
      </c>
      <c r="G9" s="38">
        <f>E9-F9</f>
        <v>2206.1766569617903</v>
      </c>
      <c r="H9" s="238">
        <f>IF(F9&lt;0.00000001,"",E9/F9)</f>
        <v>1.0257456155598099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2007.366</v>
      </c>
      <c r="C11" s="33">
        <f>IF(ISERROR(VLOOKUP("Celkem:",'ZV Vykáz.-A'!A:F,4,0)),0,VLOOKUP("Celkem:",'ZV Vykáz.-A'!A:F,4,0)/1000)</f>
        <v>2128.9896799999997</v>
      </c>
      <c r="D11" s="12"/>
      <c r="E11" s="230">
        <f>IF(ISERROR(VLOOKUP("Celkem:",'ZV Vykáz.-A'!A:F,6,0)),0,VLOOKUP("Celkem:",'ZV Vykáz.-A'!A:F,6,0)/1000)</f>
        <v>2516.6790099999998</v>
      </c>
      <c r="F11" s="32">
        <f>B11</f>
        <v>2007.366</v>
      </c>
      <c r="G11" s="229">
        <f>E11-F11</f>
        <v>509.31300999999985</v>
      </c>
      <c r="H11" s="235">
        <f>IF(F11&lt;0.00000001,"",E11/F11)</f>
        <v>1.2537220467019965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26140.14</v>
      </c>
      <c r="C12" s="37">
        <f>IF(ISERROR(VLOOKUP("Celkem",CaseMix!A:D,3,0)),0,VLOOKUP("Celkem",CaseMix!A:D,3,0)*30)</f>
        <v>33005.909999999996</v>
      </c>
      <c r="D12" s="12"/>
      <c r="E12" s="233">
        <f>IF(ISERROR(VLOOKUP("Celkem",CaseMix!A:D,4,0)),0,VLOOKUP("Celkem",CaseMix!A:D,4,0)*30)</f>
        <v>25380.420000000006</v>
      </c>
      <c r="F12" s="36">
        <f>B12</f>
        <v>26140.14</v>
      </c>
      <c r="G12" s="234">
        <f>E12-F12</f>
        <v>-759.71999999999389</v>
      </c>
      <c r="H12" s="237">
        <f>IF(F12&lt;0.00000001,"",E12/F12)</f>
        <v>0.97093665144869179</v>
      </c>
    </row>
    <row r="13" spans="1:8" ht="14.4" customHeight="1" thickBot="1" x14ac:dyDescent="0.35">
      <c r="A13" s="4" t="s">
        <v>101</v>
      </c>
      <c r="B13" s="9">
        <f>SUM(B11:B12)</f>
        <v>28147.506000000001</v>
      </c>
      <c r="C13" s="41">
        <f>SUM(C11:C12)</f>
        <v>35134.899679999995</v>
      </c>
      <c r="D13" s="12"/>
      <c r="E13" s="9">
        <f>SUM(E11:E12)</f>
        <v>27897.099010000005</v>
      </c>
      <c r="F13" s="40">
        <f>SUM(F11:F12)</f>
        <v>28147.506000000001</v>
      </c>
      <c r="G13" s="40">
        <f>E13-F13</f>
        <v>-250.40698999999586</v>
      </c>
      <c r="H13" s="239">
        <f>IF(F13&lt;0.00000001,"",E13/F13)</f>
        <v>0.99110375924602356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0.37715237574036653</v>
      </c>
      <c r="C15" s="43">
        <f>IF(C9=0,"",C13/C9)</f>
        <v>0.44260277939960369</v>
      </c>
      <c r="D15" s="12"/>
      <c r="E15" s="10">
        <f>IF(E9=0,"",E13/E9)</f>
        <v>0.31738205613431753</v>
      </c>
      <c r="F15" s="42">
        <f>IF(F9=0,"",F13/F9)</f>
        <v>0.32847544921512195</v>
      </c>
      <c r="G15" s="42">
        <f>IF(ISERROR(F15-E15),"",E15-F15)</f>
        <v>-1.1093393080804426E-2</v>
      </c>
      <c r="H15" s="240">
        <f>IF(ISERROR(F15-E15),"",IF(F15&lt;0.00000001,"",E15/F15))</f>
        <v>0.96622763403684619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0.25990302563131007</v>
      </c>
      <c r="C4" s="330">
        <f t="shared" ref="C4:M4" si="0">(C10+C8)/C6</f>
        <v>0.34762868930086266</v>
      </c>
      <c r="D4" s="330">
        <f t="shared" si="0"/>
        <v>0.30997241221785493</v>
      </c>
      <c r="E4" s="330">
        <f t="shared" si="0"/>
        <v>0.34340066257446061</v>
      </c>
      <c r="F4" s="330">
        <f t="shared" si="0"/>
        <v>0.34126691072873744</v>
      </c>
      <c r="G4" s="330">
        <f t="shared" si="0"/>
        <v>0.31738205602054853</v>
      </c>
      <c r="H4" s="330">
        <f t="shared" si="0"/>
        <v>2.8631964756039255E-2</v>
      </c>
      <c r="I4" s="330">
        <f t="shared" si="0"/>
        <v>2.8631964756039255E-2</v>
      </c>
      <c r="J4" s="330">
        <f t="shared" si="0"/>
        <v>2.8631964756039255E-2</v>
      </c>
      <c r="K4" s="330">
        <f t="shared" si="0"/>
        <v>2.8631964756039255E-2</v>
      </c>
      <c r="L4" s="330">
        <f t="shared" si="0"/>
        <v>2.8631964756039255E-2</v>
      </c>
      <c r="M4" s="330">
        <f t="shared" si="0"/>
        <v>2.8631964756039255E-2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15410.740180000001</v>
      </c>
      <c r="C5" s="330">
        <f>IF(ISERROR(VLOOKUP($A5,'Man Tab'!$A:$Q,COLUMN()+2,0)),0,VLOOKUP($A5,'Man Tab'!$A:$Q,COLUMN()+2,0))</f>
        <v>13914.93297</v>
      </c>
      <c r="D5" s="330">
        <f>IF(ISERROR(VLOOKUP($A5,'Man Tab'!$A:$Q,COLUMN()+2,0)),0,VLOOKUP($A5,'Man Tab'!$A:$Q,COLUMN()+2,0))</f>
        <v>15024.372590000001</v>
      </c>
      <c r="E5" s="330">
        <f>IF(ISERROR(VLOOKUP($A5,'Man Tab'!$A:$Q,COLUMN()+2,0)),0,VLOOKUP($A5,'Man Tab'!$A:$Q,COLUMN()+2,0))</f>
        <v>14940.36211</v>
      </c>
      <c r="F5" s="330">
        <f>IF(ISERROR(VLOOKUP($A5,'Man Tab'!$A:$Q,COLUMN()+2,0)),0,VLOOKUP($A5,'Man Tab'!$A:$Q,COLUMN()+2,0))</f>
        <v>14742.428459999999</v>
      </c>
      <c r="G5" s="330">
        <f>IF(ISERROR(VLOOKUP($A5,'Man Tab'!$A:$Q,COLUMN()+2,0)),0,VLOOKUP($A5,'Man Tab'!$A:$Q,COLUMN()+2,0))</f>
        <v>13864.69435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15410.740180000001</v>
      </c>
      <c r="C6" s="332">
        <f t="shared" ref="C6:M6" si="1">C5+B6</f>
        <v>29325.673150000002</v>
      </c>
      <c r="D6" s="332">
        <f t="shared" si="1"/>
        <v>44350.045740000001</v>
      </c>
      <c r="E6" s="332">
        <f t="shared" si="1"/>
        <v>59290.407850000003</v>
      </c>
      <c r="F6" s="332">
        <f t="shared" si="1"/>
        <v>74032.836309999999</v>
      </c>
      <c r="G6" s="332">
        <f t="shared" si="1"/>
        <v>87897.530660000004</v>
      </c>
      <c r="H6" s="332">
        <f t="shared" si="1"/>
        <v>87897.530660000004</v>
      </c>
      <c r="I6" s="332">
        <f t="shared" si="1"/>
        <v>87897.530660000004</v>
      </c>
      <c r="J6" s="332">
        <f t="shared" si="1"/>
        <v>87897.530660000004</v>
      </c>
      <c r="K6" s="332">
        <f t="shared" si="1"/>
        <v>87897.530660000004</v>
      </c>
      <c r="L6" s="332">
        <f t="shared" si="1"/>
        <v>87897.530660000004</v>
      </c>
      <c r="M6" s="332">
        <f t="shared" si="1"/>
        <v>87897.530660000004</v>
      </c>
    </row>
    <row r="7" spans="1:13" ht="14.4" customHeight="1" x14ac:dyDescent="0.3">
      <c r="A7" s="331" t="s">
        <v>126</v>
      </c>
      <c r="B7" s="331">
        <v>120.32299999999999</v>
      </c>
      <c r="C7" s="331">
        <v>314.5</v>
      </c>
      <c r="D7" s="331">
        <v>419.82900000000001</v>
      </c>
      <c r="E7" s="331">
        <v>623.92100000000005</v>
      </c>
      <c r="F7" s="331">
        <v>771.93799999999999</v>
      </c>
      <c r="G7" s="331">
        <v>846.01400000000001</v>
      </c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3609.6899999999996</v>
      </c>
      <c r="C8" s="332">
        <f t="shared" ref="C8:M8" si="2">C7*30</f>
        <v>9435</v>
      </c>
      <c r="D8" s="332">
        <f t="shared" si="2"/>
        <v>12594.87</v>
      </c>
      <c r="E8" s="332">
        <f t="shared" si="2"/>
        <v>18717.63</v>
      </c>
      <c r="F8" s="332">
        <f t="shared" si="2"/>
        <v>23158.14</v>
      </c>
      <c r="G8" s="332">
        <f t="shared" si="2"/>
        <v>25380.420000000002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395608</v>
      </c>
      <c r="C9" s="331">
        <v>363837.32</v>
      </c>
      <c r="D9" s="331">
        <v>392975.33999999997</v>
      </c>
      <c r="E9" s="331">
        <v>490314.68</v>
      </c>
      <c r="F9" s="331">
        <v>464082</v>
      </c>
      <c r="G9" s="331">
        <v>409861.66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395.608</v>
      </c>
      <c r="C10" s="332">
        <f t="shared" ref="C10:M10" si="3">C9/1000+B10</f>
        <v>759.44532000000004</v>
      </c>
      <c r="D10" s="332">
        <f t="shared" si="3"/>
        <v>1152.42066</v>
      </c>
      <c r="E10" s="332">
        <f t="shared" si="3"/>
        <v>1642.73534</v>
      </c>
      <c r="F10" s="332">
        <f t="shared" si="3"/>
        <v>2106.8173400000001</v>
      </c>
      <c r="G10" s="332">
        <f t="shared" si="3"/>
        <v>2516.6790000000001</v>
      </c>
      <c r="H10" s="332">
        <f t="shared" si="3"/>
        <v>2516.6790000000001</v>
      </c>
      <c r="I10" s="332">
        <f t="shared" si="3"/>
        <v>2516.6790000000001</v>
      </c>
      <c r="J10" s="332">
        <f t="shared" si="3"/>
        <v>2516.6790000000001</v>
      </c>
      <c r="K10" s="332">
        <f t="shared" si="3"/>
        <v>2516.6790000000001</v>
      </c>
      <c r="L10" s="332">
        <f t="shared" si="3"/>
        <v>2516.6790000000001</v>
      </c>
      <c r="M10" s="332">
        <f t="shared" si="3"/>
        <v>2516.6790000000001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0.32847544921512195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0.32847544921512195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21735.5452302222</v>
      </c>
      <c r="C7" s="56">
        <v>1811.29543585185</v>
      </c>
      <c r="D7" s="56">
        <v>2142.40193</v>
      </c>
      <c r="E7" s="56">
        <v>1709.82149</v>
      </c>
      <c r="F7" s="56">
        <v>2096.40022</v>
      </c>
      <c r="G7" s="56">
        <v>2307.36265</v>
      </c>
      <c r="H7" s="56">
        <v>2197.73146</v>
      </c>
      <c r="I7" s="56">
        <v>1973.73164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12427.44939</v>
      </c>
      <c r="Q7" s="189">
        <v>1.143513931522</v>
      </c>
    </row>
    <row r="8" spans="1:17" ht="14.4" customHeight="1" x14ac:dyDescent="0.3">
      <c r="A8" s="19" t="s">
        <v>36</v>
      </c>
      <c r="B8" s="55">
        <v>5649.6728650839696</v>
      </c>
      <c r="C8" s="56">
        <v>470.80607209033099</v>
      </c>
      <c r="D8" s="56">
        <v>377.012</v>
      </c>
      <c r="E8" s="56">
        <v>382.113</v>
      </c>
      <c r="F8" s="56">
        <v>334.89</v>
      </c>
      <c r="G8" s="56">
        <v>428.98500000000001</v>
      </c>
      <c r="H8" s="56">
        <v>323.875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1846.875</v>
      </c>
      <c r="Q8" s="189">
        <v>0.65379891689400005</v>
      </c>
    </row>
    <row r="9" spans="1:17" ht="14.4" customHeight="1" x14ac:dyDescent="0.3">
      <c r="A9" s="19" t="s">
        <v>37</v>
      </c>
      <c r="B9" s="55">
        <v>12163.4395772219</v>
      </c>
      <c r="C9" s="56">
        <v>1013.61996476849</v>
      </c>
      <c r="D9" s="56">
        <v>950.14478999999994</v>
      </c>
      <c r="E9" s="56">
        <v>737.89770999999996</v>
      </c>
      <c r="F9" s="56">
        <v>1061.6184599999999</v>
      </c>
      <c r="G9" s="56">
        <v>894.91047000000003</v>
      </c>
      <c r="H9" s="56">
        <v>1054.55376</v>
      </c>
      <c r="I9" s="56">
        <v>1028.5794900000001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5727.7046799999998</v>
      </c>
      <c r="Q9" s="189">
        <v>0.94179029601499997</v>
      </c>
    </row>
    <row r="10" spans="1:17" ht="14.4" customHeight="1" x14ac:dyDescent="0.3">
      <c r="A10" s="19" t="s">
        <v>38</v>
      </c>
      <c r="B10" s="55">
        <v>49.635792330892002</v>
      </c>
      <c r="C10" s="56">
        <v>4.1363160275739999</v>
      </c>
      <c r="D10" s="56">
        <v>2.7321399999999998</v>
      </c>
      <c r="E10" s="56">
        <v>1.50858</v>
      </c>
      <c r="F10" s="56">
        <v>5.85032</v>
      </c>
      <c r="G10" s="56">
        <v>1.7322</v>
      </c>
      <c r="H10" s="56">
        <v>6.36388</v>
      </c>
      <c r="I10" s="56">
        <v>4.4304699999999997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22.61759</v>
      </c>
      <c r="Q10" s="189">
        <v>0.91134195458</v>
      </c>
    </row>
    <row r="11" spans="1:17" ht="14.4" customHeight="1" x14ac:dyDescent="0.3">
      <c r="A11" s="19" t="s">
        <v>39</v>
      </c>
      <c r="B11" s="55">
        <v>932.00372647537904</v>
      </c>
      <c r="C11" s="56">
        <v>77.666977206281004</v>
      </c>
      <c r="D11" s="56">
        <v>74.124110000000002</v>
      </c>
      <c r="E11" s="56">
        <v>73.116919999999993</v>
      </c>
      <c r="F11" s="56">
        <v>70.484840000000005</v>
      </c>
      <c r="G11" s="56">
        <v>81.136060000000001</v>
      </c>
      <c r="H11" s="56">
        <v>70.133780000000002</v>
      </c>
      <c r="I11" s="56">
        <v>112.36893999999999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481.36464999999998</v>
      </c>
      <c r="Q11" s="189">
        <v>1.0329672217520001</v>
      </c>
    </row>
    <row r="12" spans="1:17" ht="14.4" customHeight="1" x14ac:dyDescent="0.3">
      <c r="A12" s="19" t="s">
        <v>40</v>
      </c>
      <c r="B12" s="55">
        <v>777.69930595409198</v>
      </c>
      <c r="C12" s="56">
        <v>64.808275496174005</v>
      </c>
      <c r="D12" s="56">
        <v>43.067059999999998</v>
      </c>
      <c r="E12" s="56">
        <v>171.05488</v>
      </c>
      <c r="F12" s="56">
        <v>47.058520000000001</v>
      </c>
      <c r="G12" s="56">
        <v>67.942980000000006</v>
      </c>
      <c r="H12" s="56">
        <v>116.81849</v>
      </c>
      <c r="I12" s="56">
        <v>26.613040000000002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472.55497000000003</v>
      </c>
      <c r="Q12" s="189">
        <v>1.215263962259</v>
      </c>
    </row>
    <row r="13" spans="1:17" ht="14.4" customHeight="1" x14ac:dyDescent="0.3">
      <c r="A13" s="19" t="s">
        <v>41</v>
      </c>
      <c r="B13" s="55">
        <v>281.43012211808502</v>
      </c>
      <c r="C13" s="56">
        <v>23.452510176507001</v>
      </c>
      <c r="D13" s="56">
        <v>36.241750000000003</v>
      </c>
      <c r="E13" s="56">
        <v>32.972900000000003</v>
      </c>
      <c r="F13" s="56">
        <v>16.533159999999999</v>
      </c>
      <c r="G13" s="56">
        <v>27.268979999999999</v>
      </c>
      <c r="H13" s="56">
        <v>28.79785</v>
      </c>
      <c r="I13" s="56">
        <v>34.725090000000002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176.53972999999999</v>
      </c>
      <c r="Q13" s="189">
        <v>1.2545901531170001</v>
      </c>
    </row>
    <row r="14" spans="1:17" ht="14.4" customHeight="1" x14ac:dyDescent="0.3">
      <c r="A14" s="19" t="s">
        <v>42</v>
      </c>
      <c r="B14" s="55">
        <v>1320.55330629375</v>
      </c>
      <c r="C14" s="56">
        <v>110.046108857812</v>
      </c>
      <c r="D14" s="56">
        <v>184.05500000000001</v>
      </c>
      <c r="E14" s="56">
        <v>141.785</v>
      </c>
      <c r="F14" s="56">
        <v>149.887</v>
      </c>
      <c r="G14" s="56">
        <v>115.351</v>
      </c>
      <c r="H14" s="56">
        <v>88.748999999999995</v>
      </c>
      <c r="I14" s="56">
        <v>76.807000000000002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756.63400000000001</v>
      </c>
      <c r="Q14" s="189">
        <v>1.145934808377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1311.6246426744401</v>
      </c>
      <c r="C17" s="56">
        <v>109.302053556204</v>
      </c>
      <c r="D17" s="56">
        <v>74.905869999999993</v>
      </c>
      <c r="E17" s="56">
        <v>113.38186</v>
      </c>
      <c r="F17" s="56">
        <v>44.277709999999999</v>
      </c>
      <c r="G17" s="56">
        <v>40.619770000000003</v>
      </c>
      <c r="H17" s="56">
        <v>55.485019999999999</v>
      </c>
      <c r="I17" s="56">
        <v>154.91397000000001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483.58420000000001</v>
      </c>
      <c r="Q17" s="189">
        <v>0.73738199827299999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6.4180000000000001</v>
      </c>
      <c r="E18" s="56">
        <v>3.7349999999999999</v>
      </c>
      <c r="F18" s="56">
        <v>6.8159999999999998</v>
      </c>
      <c r="G18" s="56">
        <v>3.3530000000000002</v>
      </c>
      <c r="H18" s="56">
        <v>6.407</v>
      </c>
      <c r="I18" s="56">
        <v>55.098999999999997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81.828000000000003</v>
      </c>
      <c r="Q18" s="189" t="s">
        <v>310</v>
      </c>
    </row>
    <row r="19" spans="1:17" ht="14.4" customHeight="1" x14ac:dyDescent="0.3">
      <c r="A19" s="19" t="s">
        <v>47</v>
      </c>
      <c r="B19" s="55">
        <v>3600.38158452277</v>
      </c>
      <c r="C19" s="56">
        <v>300.03179871023002</v>
      </c>
      <c r="D19" s="56">
        <v>318.63135999999997</v>
      </c>
      <c r="E19" s="56">
        <v>159.26802000000001</v>
      </c>
      <c r="F19" s="56">
        <v>230.29784000000001</v>
      </c>
      <c r="G19" s="56">
        <v>206.36569</v>
      </c>
      <c r="H19" s="56">
        <v>193.75754000000001</v>
      </c>
      <c r="I19" s="56">
        <v>206.55871999999999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1314.8791699999999</v>
      </c>
      <c r="Q19" s="189">
        <v>0.73041100735099995</v>
      </c>
    </row>
    <row r="20" spans="1:17" ht="14.4" customHeight="1" x14ac:dyDescent="0.3">
      <c r="A20" s="19" t="s">
        <v>48</v>
      </c>
      <c r="B20" s="55">
        <v>117313.032337995</v>
      </c>
      <c r="C20" s="56">
        <v>9776.0860281662299</v>
      </c>
      <c r="D20" s="56">
        <v>10622.62091</v>
      </c>
      <c r="E20" s="56">
        <v>9863.1061499999996</v>
      </c>
      <c r="F20" s="56">
        <v>10383.685310000001</v>
      </c>
      <c r="G20" s="56">
        <v>10189.991309999999</v>
      </c>
      <c r="H20" s="56">
        <v>10060.74879</v>
      </c>
      <c r="I20" s="56">
        <v>9651.0103899999995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60771.162859999997</v>
      </c>
      <c r="Q20" s="189">
        <v>1.0360513516500001</v>
      </c>
    </row>
    <row r="21" spans="1:17" ht="14.4" customHeight="1" x14ac:dyDescent="0.3">
      <c r="A21" s="20" t="s">
        <v>49</v>
      </c>
      <c r="B21" s="55">
        <v>6018.0150127209599</v>
      </c>
      <c r="C21" s="56">
        <v>501.50125106007999</v>
      </c>
      <c r="D21" s="56">
        <v>516.36599999999999</v>
      </c>
      <c r="E21" s="56">
        <v>511.84500000000003</v>
      </c>
      <c r="F21" s="56">
        <v>510.23099999999999</v>
      </c>
      <c r="G21" s="56">
        <v>507.78699999999998</v>
      </c>
      <c r="H21" s="56">
        <v>507.78699999999998</v>
      </c>
      <c r="I21" s="56">
        <v>493.42500000000001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3047.4409999999998</v>
      </c>
      <c r="Q21" s="189">
        <v>1.012772814144</v>
      </c>
    </row>
    <row r="22" spans="1:17" ht="14.4" customHeight="1" x14ac:dyDescent="0.3">
      <c r="A22" s="19" t="s">
        <v>50</v>
      </c>
      <c r="B22" s="55">
        <v>229.71232790828199</v>
      </c>
      <c r="C22" s="56">
        <v>19.142693992356001</v>
      </c>
      <c r="D22" s="56">
        <v>43.799579999999999</v>
      </c>
      <c r="E22" s="56">
        <v>0</v>
      </c>
      <c r="F22" s="56">
        <v>15.4154</v>
      </c>
      <c r="G22" s="56">
        <v>37.969799999999999</v>
      </c>
      <c r="H22" s="56">
        <v>10.720599999999999</v>
      </c>
      <c r="I22" s="56">
        <v>40.835700000000003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148.74108000000001</v>
      </c>
      <c r="Q22" s="189">
        <v>1.2950204401680001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2.91038304567337E-11</v>
      </c>
      <c r="C24" s="56">
        <v>5.4569682106375702E-12</v>
      </c>
      <c r="D24" s="56">
        <v>18.219679999996</v>
      </c>
      <c r="E24" s="56">
        <v>13.326460000000001</v>
      </c>
      <c r="F24" s="56">
        <v>50.926809999999001</v>
      </c>
      <c r="G24" s="56">
        <v>29.586199999999</v>
      </c>
      <c r="H24" s="56">
        <v>20.499289999996002</v>
      </c>
      <c r="I24" s="56">
        <v>5.5959000000000003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138.154339999992</v>
      </c>
      <c r="Q24" s="189"/>
    </row>
    <row r="25" spans="1:17" ht="14.4" customHeight="1" x14ac:dyDescent="0.3">
      <c r="A25" s="21" t="s">
        <v>53</v>
      </c>
      <c r="B25" s="58">
        <v>171382.74583152201</v>
      </c>
      <c r="C25" s="59">
        <v>14281.8954859601</v>
      </c>
      <c r="D25" s="59">
        <v>15410.740180000001</v>
      </c>
      <c r="E25" s="59">
        <v>13914.93297</v>
      </c>
      <c r="F25" s="59">
        <v>15024.372590000001</v>
      </c>
      <c r="G25" s="59">
        <v>14940.36211</v>
      </c>
      <c r="H25" s="59">
        <v>14742.428459999999</v>
      </c>
      <c r="I25" s="59">
        <v>13864.69435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87897.530660000004</v>
      </c>
      <c r="Q25" s="190">
        <v>1.0257453891699999</v>
      </c>
    </row>
    <row r="26" spans="1:17" ht="14.4" customHeight="1" x14ac:dyDescent="0.3">
      <c r="A26" s="19" t="s">
        <v>54</v>
      </c>
      <c r="B26" s="55">
        <v>15407.1365054669</v>
      </c>
      <c r="C26" s="56">
        <v>1283.92804212224</v>
      </c>
      <c r="D26" s="56">
        <v>1547.93001</v>
      </c>
      <c r="E26" s="56">
        <v>1138.0157099999999</v>
      </c>
      <c r="F26" s="56">
        <v>1447.04142</v>
      </c>
      <c r="G26" s="56">
        <v>1447.62445</v>
      </c>
      <c r="H26" s="56">
        <v>1216.27486</v>
      </c>
      <c r="I26" s="56">
        <v>1503.58116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8300.4676099999997</v>
      </c>
      <c r="Q26" s="189">
        <v>1.077483490466</v>
      </c>
    </row>
    <row r="27" spans="1:17" ht="14.4" customHeight="1" x14ac:dyDescent="0.3">
      <c r="A27" s="22" t="s">
        <v>55</v>
      </c>
      <c r="B27" s="58">
        <v>186789.882336988</v>
      </c>
      <c r="C27" s="59">
        <v>15565.823528082399</v>
      </c>
      <c r="D27" s="59">
        <v>16958.670190000001</v>
      </c>
      <c r="E27" s="59">
        <v>15052.94868</v>
      </c>
      <c r="F27" s="59">
        <v>16471.41401</v>
      </c>
      <c r="G27" s="59">
        <v>16387.986560000001</v>
      </c>
      <c r="H27" s="59">
        <v>15958.703320000001</v>
      </c>
      <c r="I27" s="59">
        <v>15368.275509999999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96197.998269999996</v>
      </c>
      <c r="Q27" s="190">
        <v>1.0300129435959999</v>
      </c>
    </row>
    <row r="28" spans="1:17" ht="14.4" customHeight="1" x14ac:dyDescent="0.3">
      <c r="A28" s="20" t="s">
        <v>56</v>
      </c>
      <c r="B28" s="55">
        <v>360.91608232534799</v>
      </c>
      <c r="C28" s="56">
        <v>30.076340193779</v>
      </c>
      <c r="D28" s="56">
        <v>32.192810000000001</v>
      </c>
      <c r="E28" s="56">
        <v>2.62399</v>
      </c>
      <c r="F28" s="56">
        <v>40.791519999999998</v>
      </c>
      <c r="G28" s="56">
        <v>32.09742</v>
      </c>
      <c r="H28" s="56">
        <v>49.814900000000002</v>
      </c>
      <c r="I28" s="56">
        <v>65.084469999999996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222.60511</v>
      </c>
      <c r="Q28" s="189">
        <v>1.2335560586030001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272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158163.99584609299</v>
      </c>
      <c r="C6" s="616">
        <v>172429.07389999999</v>
      </c>
      <c r="D6" s="617">
        <v>14265.0780539071</v>
      </c>
      <c r="E6" s="618">
        <v>1.0901916898190001</v>
      </c>
      <c r="F6" s="616">
        <v>171382.74583152201</v>
      </c>
      <c r="G6" s="617">
        <v>85691.372915760803</v>
      </c>
      <c r="H6" s="619">
        <v>13864.69435</v>
      </c>
      <c r="I6" s="616">
        <v>87897.530660000004</v>
      </c>
      <c r="J6" s="617">
        <v>2206.1577442392399</v>
      </c>
      <c r="K6" s="620">
        <v>0.51287269458499996</v>
      </c>
    </row>
    <row r="7" spans="1:11" ht="14.4" customHeight="1" thickBot="1" x14ac:dyDescent="0.35">
      <c r="A7" s="635" t="s">
        <v>313</v>
      </c>
      <c r="B7" s="616">
        <v>40848.856640174701</v>
      </c>
      <c r="C7" s="616">
        <v>43085.943570000003</v>
      </c>
      <c r="D7" s="617">
        <v>2237.0869298252701</v>
      </c>
      <c r="E7" s="618">
        <v>1.0547649827629999</v>
      </c>
      <c r="F7" s="616">
        <v>42909.979925700201</v>
      </c>
      <c r="G7" s="617">
        <v>21454.989962850101</v>
      </c>
      <c r="H7" s="619">
        <v>3257.2578199999998</v>
      </c>
      <c r="I7" s="616">
        <v>21911.747350000001</v>
      </c>
      <c r="J7" s="617">
        <v>456.75738714990098</v>
      </c>
      <c r="K7" s="620">
        <v>0.51064454907500001</v>
      </c>
    </row>
    <row r="8" spans="1:11" ht="14.4" customHeight="1" thickBot="1" x14ac:dyDescent="0.35">
      <c r="A8" s="636" t="s">
        <v>314</v>
      </c>
      <c r="B8" s="616">
        <v>39270.265899238198</v>
      </c>
      <c r="C8" s="616">
        <v>41658.665569999997</v>
      </c>
      <c r="D8" s="617">
        <v>2388.3996707618398</v>
      </c>
      <c r="E8" s="618">
        <v>1.0608195441529999</v>
      </c>
      <c r="F8" s="616">
        <v>41589.426619406499</v>
      </c>
      <c r="G8" s="617">
        <v>20794.713309703198</v>
      </c>
      <c r="H8" s="619">
        <v>3180.45082</v>
      </c>
      <c r="I8" s="616">
        <v>21155.11335</v>
      </c>
      <c r="J8" s="617">
        <v>360.40004029677198</v>
      </c>
      <c r="K8" s="620">
        <v>0.50866566503999999</v>
      </c>
    </row>
    <row r="9" spans="1:11" ht="14.4" customHeight="1" thickBot="1" x14ac:dyDescent="0.35">
      <c r="A9" s="637" t="s">
        <v>315</v>
      </c>
      <c r="B9" s="621">
        <v>0</v>
      </c>
      <c r="C9" s="621">
        <v>1.174E-2</v>
      </c>
      <c r="D9" s="622">
        <v>1.174E-2</v>
      </c>
      <c r="E9" s="623" t="s">
        <v>310</v>
      </c>
      <c r="F9" s="621">
        <v>0</v>
      </c>
      <c r="G9" s="622">
        <v>0</v>
      </c>
      <c r="H9" s="624">
        <v>2.15E-3</v>
      </c>
      <c r="I9" s="621">
        <v>7.3400000000000002E-3</v>
      </c>
      <c r="J9" s="622">
        <v>7.3400000000000002E-3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1.174E-2</v>
      </c>
      <c r="D10" s="617">
        <v>1.174E-2</v>
      </c>
      <c r="E10" s="626" t="s">
        <v>310</v>
      </c>
      <c r="F10" s="616">
        <v>0</v>
      </c>
      <c r="G10" s="617">
        <v>0</v>
      </c>
      <c r="H10" s="619">
        <v>2.15E-3</v>
      </c>
      <c r="I10" s="616">
        <v>7.3400000000000002E-3</v>
      </c>
      <c r="J10" s="617">
        <v>7.3400000000000002E-3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21181.893864862599</v>
      </c>
      <c r="C11" s="621">
        <v>21983.366770000001</v>
      </c>
      <c r="D11" s="622">
        <v>801.47290513738699</v>
      </c>
      <c r="E11" s="628">
        <v>1.0378376414420001</v>
      </c>
      <c r="F11" s="621">
        <v>21735.5452302222</v>
      </c>
      <c r="G11" s="622">
        <v>10867.7726151111</v>
      </c>
      <c r="H11" s="624">
        <v>1973.73164</v>
      </c>
      <c r="I11" s="621">
        <v>12427.44939</v>
      </c>
      <c r="J11" s="622">
        <v>1559.6767748889199</v>
      </c>
      <c r="K11" s="629">
        <v>0.57175696576099999</v>
      </c>
    </row>
    <row r="12" spans="1:11" ht="14.4" customHeight="1" thickBot="1" x14ac:dyDescent="0.35">
      <c r="A12" s="638" t="s">
        <v>318</v>
      </c>
      <c r="B12" s="616">
        <v>14371.3137982341</v>
      </c>
      <c r="C12" s="616">
        <v>14713.91295</v>
      </c>
      <c r="D12" s="617">
        <v>342.59915176592898</v>
      </c>
      <c r="E12" s="618">
        <v>1.0238390975639999</v>
      </c>
      <c r="F12" s="616">
        <v>14905.607508294601</v>
      </c>
      <c r="G12" s="617">
        <v>7452.8037541472904</v>
      </c>
      <c r="H12" s="619">
        <v>1324.99774</v>
      </c>
      <c r="I12" s="616">
        <v>8097.4930999999997</v>
      </c>
      <c r="J12" s="617">
        <v>644.68934585270699</v>
      </c>
      <c r="K12" s="620">
        <v>0.54325146395299995</v>
      </c>
    </row>
    <row r="13" spans="1:11" ht="14.4" customHeight="1" thickBot="1" x14ac:dyDescent="0.35">
      <c r="A13" s="638" t="s">
        <v>319</v>
      </c>
      <c r="B13" s="616">
        <v>1096</v>
      </c>
      <c r="C13" s="616">
        <v>1056.98098</v>
      </c>
      <c r="D13" s="617">
        <v>-39.019019999999998</v>
      </c>
      <c r="E13" s="618">
        <v>0.96439870437899999</v>
      </c>
      <c r="F13" s="616">
        <v>1106.0003048751701</v>
      </c>
      <c r="G13" s="617">
        <v>553.00015243758605</v>
      </c>
      <c r="H13" s="619">
        <v>82.550299999999993</v>
      </c>
      <c r="I13" s="616">
        <v>501.80842999999999</v>
      </c>
      <c r="J13" s="617">
        <v>-51.191722437586002</v>
      </c>
      <c r="K13" s="620">
        <v>0.45371454943299999</v>
      </c>
    </row>
    <row r="14" spans="1:11" ht="14.4" customHeight="1" thickBot="1" x14ac:dyDescent="0.35">
      <c r="A14" s="638" t="s">
        <v>320</v>
      </c>
      <c r="B14" s="616">
        <v>223</v>
      </c>
      <c r="C14" s="616">
        <v>470.14711</v>
      </c>
      <c r="D14" s="617">
        <v>247.14711000000099</v>
      </c>
      <c r="E14" s="618">
        <v>2.108283004484</v>
      </c>
      <c r="F14" s="616">
        <v>472.00013010947703</v>
      </c>
      <c r="G14" s="617">
        <v>236.000065054738</v>
      </c>
      <c r="H14" s="619">
        <v>21.746269999999999</v>
      </c>
      <c r="I14" s="616">
        <v>248.14976999999999</v>
      </c>
      <c r="J14" s="617">
        <v>12.149704945261</v>
      </c>
      <c r="K14" s="620">
        <v>0.52574089321200002</v>
      </c>
    </row>
    <row r="15" spans="1:11" ht="14.4" customHeight="1" thickBot="1" x14ac:dyDescent="0.35">
      <c r="A15" s="638" t="s">
        <v>321</v>
      </c>
      <c r="B15" s="616">
        <v>19.120369768124998</v>
      </c>
      <c r="C15" s="616">
        <v>0</v>
      </c>
      <c r="D15" s="617">
        <v>-19.120369768124998</v>
      </c>
      <c r="E15" s="618">
        <v>0</v>
      </c>
      <c r="F15" s="616">
        <v>0</v>
      </c>
      <c r="G15" s="617">
        <v>0</v>
      </c>
      <c r="H15" s="619">
        <v>0</v>
      </c>
      <c r="I15" s="616">
        <v>0</v>
      </c>
      <c r="J15" s="617">
        <v>0</v>
      </c>
      <c r="K15" s="620">
        <v>0</v>
      </c>
    </row>
    <row r="16" spans="1:11" ht="14.4" customHeight="1" thickBot="1" x14ac:dyDescent="0.35">
      <c r="A16" s="638" t="s">
        <v>322</v>
      </c>
      <c r="B16" s="616">
        <v>937.386935851364</v>
      </c>
      <c r="C16" s="616">
        <v>1463.44759</v>
      </c>
      <c r="D16" s="617">
        <v>526.06065414863599</v>
      </c>
      <c r="E16" s="618">
        <v>1.561199046017</v>
      </c>
      <c r="F16" s="616">
        <v>1054.0002905410799</v>
      </c>
      <c r="G16" s="617">
        <v>527.00014527053895</v>
      </c>
      <c r="H16" s="619">
        <v>137.95353</v>
      </c>
      <c r="I16" s="616">
        <v>786.94613000000004</v>
      </c>
      <c r="J16" s="617">
        <v>259.94598472946097</v>
      </c>
      <c r="K16" s="620">
        <v>0.74662800101799998</v>
      </c>
    </row>
    <row r="17" spans="1:11" ht="14.4" customHeight="1" thickBot="1" x14ac:dyDescent="0.35">
      <c r="A17" s="638" t="s">
        <v>323</v>
      </c>
      <c r="B17" s="616">
        <v>42.079836292990002</v>
      </c>
      <c r="C17" s="616">
        <v>43.133980000000001</v>
      </c>
      <c r="D17" s="617">
        <v>1.0541437070090001</v>
      </c>
      <c r="E17" s="618">
        <v>1.025051041065</v>
      </c>
      <c r="F17" s="616">
        <v>40.000011026225998</v>
      </c>
      <c r="G17" s="617">
        <v>20.000005513112999</v>
      </c>
      <c r="H17" s="619">
        <v>0</v>
      </c>
      <c r="I17" s="616">
        <v>58.257510000000003</v>
      </c>
      <c r="J17" s="617">
        <v>38.257504486885999</v>
      </c>
      <c r="K17" s="620">
        <v>1.4564373485240001</v>
      </c>
    </row>
    <row r="18" spans="1:11" ht="14.4" customHeight="1" thickBot="1" x14ac:dyDescent="0.35">
      <c r="A18" s="638" t="s">
        <v>324</v>
      </c>
      <c r="B18" s="616">
        <v>1744.64465182553</v>
      </c>
      <c r="C18" s="616">
        <v>1623.2745299999999</v>
      </c>
      <c r="D18" s="617">
        <v>-121.37012182552699</v>
      </c>
      <c r="E18" s="618">
        <v>0.93043275506000001</v>
      </c>
      <c r="F18" s="616">
        <v>1480.0004079703899</v>
      </c>
      <c r="G18" s="617">
        <v>740.000203985197</v>
      </c>
      <c r="H18" s="619">
        <v>107.50088</v>
      </c>
      <c r="I18" s="616">
        <v>784.54840000000002</v>
      </c>
      <c r="J18" s="617">
        <v>44.548196014802997</v>
      </c>
      <c r="K18" s="620">
        <v>0.53010012414499996</v>
      </c>
    </row>
    <row r="19" spans="1:11" ht="14.4" customHeight="1" thickBot="1" x14ac:dyDescent="0.35">
      <c r="A19" s="638" t="s">
        <v>325</v>
      </c>
      <c r="B19" s="616">
        <v>2025.91649015396</v>
      </c>
      <c r="C19" s="616">
        <v>1926.3356799999999</v>
      </c>
      <c r="D19" s="617">
        <v>-99.580810153954999</v>
      </c>
      <c r="E19" s="618">
        <v>0.95084653753600001</v>
      </c>
      <c r="F19" s="616">
        <v>1949.9363767279001</v>
      </c>
      <c r="G19" s="617">
        <v>974.968188363948</v>
      </c>
      <c r="H19" s="619">
        <v>265.52112</v>
      </c>
      <c r="I19" s="616">
        <v>1639.1109300000001</v>
      </c>
      <c r="J19" s="617">
        <v>664.14274163605205</v>
      </c>
      <c r="K19" s="620">
        <v>0.84059713412299997</v>
      </c>
    </row>
    <row r="20" spans="1:11" ht="14.4" customHeight="1" thickBot="1" x14ac:dyDescent="0.35">
      <c r="A20" s="638" t="s">
        <v>326</v>
      </c>
      <c r="B20" s="616">
        <v>722.43178273658202</v>
      </c>
      <c r="C20" s="616">
        <v>686.13395000000003</v>
      </c>
      <c r="D20" s="617">
        <v>-36.297832736582002</v>
      </c>
      <c r="E20" s="618">
        <v>0.94975604118699997</v>
      </c>
      <c r="F20" s="616">
        <v>728.00020067733101</v>
      </c>
      <c r="G20" s="617">
        <v>364.00010033866499</v>
      </c>
      <c r="H20" s="619">
        <v>33.461799999999997</v>
      </c>
      <c r="I20" s="616">
        <v>311.13511999999997</v>
      </c>
      <c r="J20" s="617">
        <v>-52.864980338664999</v>
      </c>
      <c r="K20" s="620">
        <v>0.42738328878199999</v>
      </c>
    </row>
    <row r="21" spans="1:11" ht="14.4" customHeight="1" thickBot="1" x14ac:dyDescent="0.35">
      <c r="A21" s="637" t="s">
        <v>327</v>
      </c>
      <c r="B21" s="621">
        <v>5027.7288171127602</v>
      </c>
      <c r="C21" s="621">
        <v>5340.4918900000002</v>
      </c>
      <c r="D21" s="622">
        <v>312.76307288724399</v>
      </c>
      <c r="E21" s="628">
        <v>1.062207625801</v>
      </c>
      <c r="F21" s="621">
        <v>5649.6728650839696</v>
      </c>
      <c r="G21" s="622">
        <v>2824.8364325419798</v>
      </c>
      <c r="H21" s="624">
        <v>0</v>
      </c>
      <c r="I21" s="621">
        <v>1846.875</v>
      </c>
      <c r="J21" s="622">
        <v>-977.961432541985</v>
      </c>
      <c r="K21" s="629">
        <v>0.32689945844700002</v>
      </c>
    </row>
    <row r="22" spans="1:11" ht="14.4" customHeight="1" thickBot="1" x14ac:dyDescent="0.35">
      <c r="A22" s="638" t="s">
        <v>328</v>
      </c>
      <c r="B22" s="616">
        <v>4246.9391440706004</v>
      </c>
      <c r="C22" s="616">
        <v>4634.0948900000003</v>
      </c>
      <c r="D22" s="617">
        <v>387.15574592939902</v>
      </c>
      <c r="E22" s="618">
        <v>1.091161123999</v>
      </c>
      <c r="F22" s="616">
        <v>4972.9799563981096</v>
      </c>
      <c r="G22" s="617">
        <v>2486.4899781990498</v>
      </c>
      <c r="H22" s="619">
        <v>0</v>
      </c>
      <c r="I22" s="616">
        <v>1575.021</v>
      </c>
      <c r="J22" s="617">
        <v>-911.46897819905303</v>
      </c>
      <c r="K22" s="620">
        <v>0.316715734591</v>
      </c>
    </row>
    <row r="23" spans="1:11" ht="14.4" customHeight="1" thickBot="1" x14ac:dyDescent="0.35">
      <c r="A23" s="638" t="s">
        <v>329</v>
      </c>
      <c r="B23" s="616">
        <v>780.78967304215496</v>
      </c>
      <c r="C23" s="616">
        <v>706.39700000000005</v>
      </c>
      <c r="D23" s="617">
        <v>-74.392673042154996</v>
      </c>
      <c r="E23" s="618">
        <v>0.90472123849599995</v>
      </c>
      <c r="F23" s="616">
        <v>676.69290868586302</v>
      </c>
      <c r="G23" s="617">
        <v>338.34645434293202</v>
      </c>
      <c r="H23" s="619">
        <v>0</v>
      </c>
      <c r="I23" s="616">
        <v>271.85399999999998</v>
      </c>
      <c r="J23" s="617">
        <v>-66.492454342930998</v>
      </c>
      <c r="K23" s="620">
        <v>0.40173909983400002</v>
      </c>
    </row>
    <row r="24" spans="1:11" ht="14.4" customHeight="1" thickBot="1" x14ac:dyDescent="0.35">
      <c r="A24" s="637" t="s">
        <v>330</v>
      </c>
      <c r="B24" s="621">
        <v>11149.407369673399</v>
      </c>
      <c r="C24" s="621">
        <v>12300.55911</v>
      </c>
      <c r="D24" s="622">
        <v>1151.15174032657</v>
      </c>
      <c r="E24" s="628">
        <v>1.103247796242</v>
      </c>
      <c r="F24" s="621">
        <v>12163.4395772219</v>
      </c>
      <c r="G24" s="622">
        <v>6081.7197886109398</v>
      </c>
      <c r="H24" s="624">
        <v>1028.5794900000001</v>
      </c>
      <c r="I24" s="621">
        <v>5727.7046799999998</v>
      </c>
      <c r="J24" s="622">
        <v>-354.01510861094403</v>
      </c>
      <c r="K24" s="629">
        <v>0.470895148007</v>
      </c>
    </row>
    <row r="25" spans="1:11" ht="14.4" customHeight="1" thickBot="1" x14ac:dyDescent="0.35">
      <c r="A25" s="638" t="s">
        <v>331</v>
      </c>
      <c r="B25" s="616">
        <v>448.999985857588</v>
      </c>
      <c r="C25" s="616">
        <v>430.53665999999998</v>
      </c>
      <c r="D25" s="617">
        <v>-18.463325857587002</v>
      </c>
      <c r="E25" s="618">
        <v>0.958879005703</v>
      </c>
      <c r="F25" s="616">
        <v>423.00011660234901</v>
      </c>
      <c r="G25" s="617">
        <v>211.50005830117399</v>
      </c>
      <c r="H25" s="619">
        <v>40.597580000000001</v>
      </c>
      <c r="I25" s="616">
        <v>190.40181999999999</v>
      </c>
      <c r="J25" s="617">
        <v>-21.098238301174</v>
      </c>
      <c r="K25" s="620">
        <v>0.45012238183100001</v>
      </c>
    </row>
    <row r="26" spans="1:11" ht="14.4" customHeight="1" thickBot="1" x14ac:dyDescent="0.35">
      <c r="A26" s="638" t="s">
        <v>332</v>
      </c>
      <c r="B26" s="616">
        <v>2.8037699116880002</v>
      </c>
      <c r="C26" s="616">
        <v>4.0268800000000002</v>
      </c>
      <c r="D26" s="617">
        <v>1.223110088311</v>
      </c>
      <c r="E26" s="618">
        <v>1.436237682419</v>
      </c>
      <c r="F26" s="616">
        <v>3.0000008269670002</v>
      </c>
      <c r="G26" s="617">
        <v>1.5000004134830001</v>
      </c>
      <c r="H26" s="619">
        <v>0.24001</v>
      </c>
      <c r="I26" s="616">
        <v>1.51312</v>
      </c>
      <c r="J26" s="617">
        <v>1.3119586516E-2</v>
      </c>
      <c r="K26" s="620">
        <v>0.50437319430000005</v>
      </c>
    </row>
    <row r="27" spans="1:11" ht="14.4" customHeight="1" thickBot="1" x14ac:dyDescent="0.35">
      <c r="A27" s="638" t="s">
        <v>333</v>
      </c>
      <c r="B27" s="616">
        <v>836.26899419389201</v>
      </c>
      <c r="C27" s="616">
        <v>956.07745999999997</v>
      </c>
      <c r="D27" s="617">
        <v>119.808465806108</v>
      </c>
      <c r="E27" s="618">
        <v>1.1432654643869999</v>
      </c>
      <c r="F27" s="616">
        <v>952.12623319133604</v>
      </c>
      <c r="G27" s="617">
        <v>476.06311659566802</v>
      </c>
      <c r="H27" s="619">
        <v>112.40973</v>
      </c>
      <c r="I27" s="616">
        <v>501.01682</v>
      </c>
      <c r="J27" s="617">
        <v>24.953703404332</v>
      </c>
      <c r="K27" s="620">
        <v>0.52620839814499998</v>
      </c>
    </row>
    <row r="28" spans="1:11" ht="14.4" customHeight="1" thickBot="1" x14ac:dyDescent="0.35">
      <c r="A28" s="638" t="s">
        <v>334</v>
      </c>
      <c r="B28" s="616">
        <v>8005.8765378241796</v>
      </c>
      <c r="C28" s="616">
        <v>7080.22102</v>
      </c>
      <c r="D28" s="617">
        <v>-925.65551782417594</v>
      </c>
      <c r="E28" s="618">
        <v>0.88437799240899995</v>
      </c>
      <c r="F28" s="616">
        <v>7004.3257132968001</v>
      </c>
      <c r="G28" s="617">
        <v>3502.1628566484001</v>
      </c>
      <c r="H28" s="619">
        <v>535.60104000000001</v>
      </c>
      <c r="I28" s="616">
        <v>3134.59078</v>
      </c>
      <c r="J28" s="617">
        <v>-367.57207664840098</v>
      </c>
      <c r="K28" s="620">
        <v>0.44752213250799999</v>
      </c>
    </row>
    <row r="29" spans="1:11" ht="14.4" customHeight="1" thickBot="1" x14ac:dyDescent="0.35">
      <c r="A29" s="638" t="s">
        <v>335</v>
      </c>
      <c r="B29" s="616">
        <v>479.99998488116302</v>
      </c>
      <c r="C29" s="616">
        <v>458.99322000000001</v>
      </c>
      <c r="D29" s="617">
        <v>-21.006764881163001</v>
      </c>
      <c r="E29" s="618">
        <v>0.95623590511900003</v>
      </c>
      <c r="F29" s="616">
        <v>465.00012817988699</v>
      </c>
      <c r="G29" s="617">
        <v>232.500064089944</v>
      </c>
      <c r="H29" s="619">
        <v>42.492310000000003</v>
      </c>
      <c r="I29" s="616">
        <v>277.39544999999998</v>
      </c>
      <c r="J29" s="617">
        <v>44.895385910056</v>
      </c>
      <c r="K29" s="620">
        <v>0.59654919039599996</v>
      </c>
    </row>
    <row r="30" spans="1:11" ht="14.4" customHeight="1" thickBot="1" x14ac:dyDescent="0.35">
      <c r="A30" s="638" t="s">
        <v>336</v>
      </c>
      <c r="B30" s="616">
        <v>79.999997480193002</v>
      </c>
      <c r="C30" s="616">
        <v>73.225769999999997</v>
      </c>
      <c r="D30" s="617">
        <v>-6.7742274801929998</v>
      </c>
      <c r="E30" s="618">
        <v>0.91532215383000004</v>
      </c>
      <c r="F30" s="616">
        <v>80.000022052453005</v>
      </c>
      <c r="G30" s="617">
        <v>40.000011026225998</v>
      </c>
      <c r="H30" s="619">
        <v>3.7429199999999998</v>
      </c>
      <c r="I30" s="616">
        <v>28.357410000000002</v>
      </c>
      <c r="J30" s="617">
        <v>-11.642601026226</v>
      </c>
      <c r="K30" s="620">
        <v>0.354467527289</v>
      </c>
    </row>
    <row r="31" spans="1:11" ht="14.4" customHeight="1" thickBot="1" x14ac:dyDescent="0.35">
      <c r="A31" s="638" t="s">
        <v>337</v>
      </c>
      <c r="B31" s="616">
        <v>252.99999203111301</v>
      </c>
      <c r="C31" s="616">
        <v>399.85761000000002</v>
      </c>
      <c r="D31" s="617">
        <v>146.85761796888701</v>
      </c>
      <c r="E31" s="618">
        <v>1.58046491144</v>
      </c>
      <c r="F31" s="616">
        <v>404.72625131806399</v>
      </c>
      <c r="G31" s="617">
        <v>202.36312565903199</v>
      </c>
      <c r="H31" s="619">
        <v>46.288980000000002</v>
      </c>
      <c r="I31" s="616">
        <v>227.44192000000001</v>
      </c>
      <c r="J31" s="617">
        <v>25.078794340967999</v>
      </c>
      <c r="K31" s="620">
        <v>0.56196483242499995</v>
      </c>
    </row>
    <row r="32" spans="1:11" ht="14.4" customHeight="1" thickBot="1" x14ac:dyDescent="0.35">
      <c r="A32" s="638" t="s">
        <v>338</v>
      </c>
      <c r="B32" s="616">
        <v>425.45812692762598</v>
      </c>
      <c r="C32" s="616">
        <v>446.92791</v>
      </c>
      <c r="D32" s="617">
        <v>21.469783072374</v>
      </c>
      <c r="E32" s="618">
        <v>1.0504627405460001</v>
      </c>
      <c r="F32" s="616">
        <v>452.22086824169497</v>
      </c>
      <c r="G32" s="617">
        <v>226.110434120848</v>
      </c>
      <c r="H32" s="619">
        <v>38.418950000000002</v>
      </c>
      <c r="I32" s="616">
        <v>225.75301999999999</v>
      </c>
      <c r="J32" s="617">
        <v>-0.35741412084700003</v>
      </c>
      <c r="K32" s="620">
        <v>0.49920964699699999</v>
      </c>
    </row>
    <row r="33" spans="1:11" ht="14.4" customHeight="1" thickBot="1" x14ac:dyDescent="0.35">
      <c r="A33" s="638" t="s">
        <v>339</v>
      </c>
      <c r="B33" s="616">
        <v>139.99999559033901</v>
      </c>
      <c r="C33" s="616">
        <v>128.26399000000001</v>
      </c>
      <c r="D33" s="617">
        <v>-11.736005590338999</v>
      </c>
      <c r="E33" s="618">
        <v>0.91617138600000003</v>
      </c>
      <c r="F33" s="616">
        <v>116.000031976058</v>
      </c>
      <c r="G33" s="617">
        <v>58.000015988027997</v>
      </c>
      <c r="H33" s="619">
        <v>16.033000000000001</v>
      </c>
      <c r="I33" s="616">
        <v>48.098999999999997</v>
      </c>
      <c r="J33" s="617">
        <v>-9.901015988028</v>
      </c>
      <c r="K33" s="620">
        <v>0.41464643742399998</v>
      </c>
    </row>
    <row r="34" spans="1:11" ht="14.4" customHeight="1" thickBot="1" x14ac:dyDescent="0.35">
      <c r="A34" s="638" t="s">
        <v>340</v>
      </c>
      <c r="B34" s="616">
        <v>476.99998497565599</v>
      </c>
      <c r="C34" s="616">
        <v>572.15124000000003</v>
      </c>
      <c r="D34" s="617">
        <v>95.151255024343001</v>
      </c>
      <c r="E34" s="618">
        <v>1.1994785283460001</v>
      </c>
      <c r="F34" s="616">
        <v>512.00014113570398</v>
      </c>
      <c r="G34" s="617">
        <v>256.00007056785199</v>
      </c>
      <c r="H34" s="619">
        <v>31.9603</v>
      </c>
      <c r="I34" s="616">
        <v>268.90665000000001</v>
      </c>
      <c r="J34" s="617">
        <v>12.906579432148</v>
      </c>
      <c r="K34" s="620">
        <v>0.52520815600399995</v>
      </c>
    </row>
    <row r="35" spans="1:11" ht="14.4" customHeight="1" thickBot="1" x14ac:dyDescent="0.35">
      <c r="A35" s="638" t="s">
        <v>341</v>
      </c>
      <c r="B35" s="616">
        <v>0</v>
      </c>
      <c r="C35" s="616">
        <v>1750.2773500000001</v>
      </c>
      <c r="D35" s="617">
        <v>1750.2773500000001</v>
      </c>
      <c r="E35" s="626" t="s">
        <v>342</v>
      </c>
      <c r="F35" s="616">
        <v>1751.0400704005699</v>
      </c>
      <c r="G35" s="617">
        <v>875.52003520028597</v>
      </c>
      <c r="H35" s="619">
        <v>160.79467</v>
      </c>
      <c r="I35" s="616">
        <v>824.22869000000003</v>
      </c>
      <c r="J35" s="617">
        <v>-51.291345200286003</v>
      </c>
      <c r="K35" s="620">
        <v>0.47070806883999999</v>
      </c>
    </row>
    <row r="36" spans="1:11" ht="14.4" customHeight="1" thickBot="1" x14ac:dyDescent="0.35">
      <c r="A36" s="637" t="s">
        <v>343</v>
      </c>
      <c r="B36" s="621">
        <v>203.07424950187701</v>
      </c>
      <c r="C36" s="621">
        <v>57.673560000000002</v>
      </c>
      <c r="D36" s="622">
        <v>-145.400689501877</v>
      </c>
      <c r="E36" s="628">
        <v>0.28400232989300001</v>
      </c>
      <c r="F36" s="621">
        <v>49.635792330892002</v>
      </c>
      <c r="G36" s="622">
        <v>24.817896165446001</v>
      </c>
      <c r="H36" s="624">
        <v>4.4304699999999997</v>
      </c>
      <c r="I36" s="621">
        <v>22.61759</v>
      </c>
      <c r="J36" s="622">
        <v>-2.2003061654459999</v>
      </c>
      <c r="K36" s="629">
        <v>0.45567097729</v>
      </c>
    </row>
    <row r="37" spans="1:11" ht="14.4" customHeight="1" thickBot="1" x14ac:dyDescent="0.35">
      <c r="A37" s="638" t="s">
        <v>344</v>
      </c>
      <c r="B37" s="616">
        <v>173.99999451942199</v>
      </c>
      <c r="C37" s="616">
        <v>19.431000000000001</v>
      </c>
      <c r="D37" s="617">
        <v>-154.56899451942201</v>
      </c>
      <c r="E37" s="618">
        <v>0.11167241730999999</v>
      </c>
      <c r="F37" s="616">
        <v>22.978096874843001</v>
      </c>
      <c r="G37" s="617">
        <v>11.489048437420999</v>
      </c>
      <c r="H37" s="619">
        <v>2.94712</v>
      </c>
      <c r="I37" s="616">
        <v>12.787559999999999</v>
      </c>
      <c r="J37" s="617">
        <v>1.2985115625779999</v>
      </c>
      <c r="K37" s="620">
        <v>0.55651084028599995</v>
      </c>
    </row>
    <row r="38" spans="1:11" ht="14.4" customHeight="1" thickBot="1" x14ac:dyDescent="0.35">
      <c r="A38" s="638" t="s">
        <v>345</v>
      </c>
      <c r="B38" s="616">
        <v>29.074254982454999</v>
      </c>
      <c r="C38" s="616">
        <v>38.242559999999997</v>
      </c>
      <c r="D38" s="617">
        <v>9.1683050175450003</v>
      </c>
      <c r="E38" s="618">
        <v>1.3153410129709999</v>
      </c>
      <c r="F38" s="616">
        <v>26.657695456049002</v>
      </c>
      <c r="G38" s="617">
        <v>13.328847728024</v>
      </c>
      <c r="H38" s="619">
        <v>1.4833499999999999</v>
      </c>
      <c r="I38" s="616">
        <v>9.8300300000000007</v>
      </c>
      <c r="J38" s="617">
        <v>-3.498817728024</v>
      </c>
      <c r="K38" s="620">
        <v>0.368750180082</v>
      </c>
    </row>
    <row r="39" spans="1:11" ht="14.4" customHeight="1" thickBot="1" x14ac:dyDescent="0.35">
      <c r="A39" s="637" t="s">
        <v>346</v>
      </c>
      <c r="B39" s="621">
        <v>792.27604177856699</v>
      </c>
      <c r="C39" s="621">
        <v>947.57632000000001</v>
      </c>
      <c r="D39" s="622">
        <v>155.30027822143299</v>
      </c>
      <c r="E39" s="628">
        <v>1.1960178902700001</v>
      </c>
      <c r="F39" s="621">
        <v>932.00372647537904</v>
      </c>
      <c r="G39" s="622">
        <v>466.00186323768997</v>
      </c>
      <c r="H39" s="624">
        <v>112.36893999999999</v>
      </c>
      <c r="I39" s="621">
        <v>481.36464999999998</v>
      </c>
      <c r="J39" s="622">
        <v>15.36278676231</v>
      </c>
      <c r="K39" s="629">
        <v>0.51648361087600003</v>
      </c>
    </row>
    <row r="40" spans="1:11" ht="14.4" customHeight="1" thickBot="1" x14ac:dyDescent="0.35">
      <c r="A40" s="638" t="s">
        <v>347</v>
      </c>
      <c r="B40" s="616">
        <v>13.080925672959999</v>
      </c>
      <c r="C40" s="616">
        <v>33.207149999999999</v>
      </c>
      <c r="D40" s="617">
        <v>20.126224327039001</v>
      </c>
      <c r="E40" s="618">
        <v>2.538593279269</v>
      </c>
      <c r="F40" s="616">
        <v>30.080602074756001</v>
      </c>
      <c r="G40" s="617">
        <v>15.040301037378001</v>
      </c>
      <c r="H40" s="619">
        <v>9.6811600000000002</v>
      </c>
      <c r="I40" s="616">
        <v>10.680160000000001</v>
      </c>
      <c r="J40" s="617">
        <v>-4.3601410373779999</v>
      </c>
      <c r="K40" s="620">
        <v>0.35505140400599999</v>
      </c>
    </row>
    <row r="41" spans="1:11" ht="14.4" customHeight="1" thickBot="1" x14ac:dyDescent="0.35">
      <c r="A41" s="638" t="s">
        <v>348</v>
      </c>
      <c r="B41" s="616">
        <v>13.999999559033</v>
      </c>
      <c r="C41" s="616">
        <v>27.25863</v>
      </c>
      <c r="D41" s="617">
        <v>13.258630440966</v>
      </c>
      <c r="E41" s="618">
        <v>1.9470450613270001</v>
      </c>
      <c r="F41" s="616">
        <v>29.000007994013998</v>
      </c>
      <c r="G41" s="617">
        <v>14.500003997006999</v>
      </c>
      <c r="H41" s="619">
        <v>2.6345399999999999</v>
      </c>
      <c r="I41" s="616">
        <v>14.12923</v>
      </c>
      <c r="J41" s="617">
        <v>-0.37077399700699998</v>
      </c>
      <c r="K41" s="620">
        <v>0.48721469328200001</v>
      </c>
    </row>
    <row r="42" spans="1:11" ht="14.4" customHeight="1" thickBot="1" x14ac:dyDescent="0.35">
      <c r="A42" s="638" t="s">
        <v>349</v>
      </c>
      <c r="B42" s="616">
        <v>525.384875144685</v>
      </c>
      <c r="C42" s="616">
        <v>601.21987999999999</v>
      </c>
      <c r="D42" s="617">
        <v>75.835004855313997</v>
      </c>
      <c r="E42" s="618">
        <v>1.144341811961</v>
      </c>
      <c r="F42" s="616">
        <v>611.26130077893504</v>
      </c>
      <c r="G42" s="617">
        <v>305.63065038946701</v>
      </c>
      <c r="H42" s="619">
        <v>73.874179999999996</v>
      </c>
      <c r="I42" s="616">
        <v>315.16311999999999</v>
      </c>
      <c r="J42" s="617">
        <v>9.5324696105320008</v>
      </c>
      <c r="K42" s="620">
        <v>0.51559475399200005</v>
      </c>
    </row>
    <row r="43" spans="1:11" ht="14.4" customHeight="1" thickBot="1" x14ac:dyDescent="0.35">
      <c r="A43" s="638" t="s">
        <v>350</v>
      </c>
      <c r="B43" s="616">
        <v>112.999996440774</v>
      </c>
      <c r="C43" s="616">
        <v>110.88073</v>
      </c>
      <c r="D43" s="617">
        <v>-2.119266440773</v>
      </c>
      <c r="E43" s="618">
        <v>0.98124542913599999</v>
      </c>
      <c r="F43" s="616">
        <v>109.000213803817</v>
      </c>
      <c r="G43" s="617">
        <v>54.500106901907998</v>
      </c>
      <c r="H43" s="619">
        <v>5.9667700000000004</v>
      </c>
      <c r="I43" s="616">
        <v>47.141179999999999</v>
      </c>
      <c r="J43" s="617">
        <v>-7.3589269019080001</v>
      </c>
      <c r="K43" s="620">
        <v>0.432487041583</v>
      </c>
    </row>
    <row r="44" spans="1:11" ht="14.4" customHeight="1" thickBot="1" x14ac:dyDescent="0.35">
      <c r="A44" s="638" t="s">
        <v>351</v>
      </c>
      <c r="B44" s="616">
        <v>8.9999997165209997</v>
      </c>
      <c r="C44" s="616">
        <v>7.3673099999999998</v>
      </c>
      <c r="D44" s="617">
        <v>-1.6326897165209999</v>
      </c>
      <c r="E44" s="618">
        <v>0.818590025783</v>
      </c>
      <c r="F44" s="616">
        <v>7.939689750916</v>
      </c>
      <c r="G44" s="617">
        <v>3.969844875458</v>
      </c>
      <c r="H44" s="619">
        <v>2.6713800000000001</v>
      </c>
      <c r="I44" s="616">
        <v>3.43675</v>
      </c>
      <c r="J44" s="617">
        <v>-0.53309487545800005</v>
      </c>
      <c r="K44" s="620">
        <v>0.43285696391299999</v>
      </c>
    </row>
    <row r="45" spans="1:11" ht="14.4" customHeight="1" thickBot="1" x14ac:dyDescent="0.35">
      <c r="A45" s="638" t="s">
        <v>352</v>
      </c>
      <c r="B45" s="616">
        <v>0</v>
      </c>
      <c r="C45" s="616">
        <v>8.2799999999999999E-2</v>
      </c>
      <c r="D45" s="617">
        <v>8.2799999999999999E-2</v>
      </c>
      <c r="E45" s="626" t="s">
        <v>342</v>
      </c>
      <c r="F45" s="616">
        <v>0</v>
      </c>
      <c r="G45" s="617">
        <v>0</v>
      </c>
      <c r="H45" s="619">
        <v>0</v>
      </c>
      <c r="I45" s="616">
        <v>0.23857</v>
      </c>
      <c r="J45" s="617">
        <v>0.23857</v>
      </c>
      <c r="K45" s="627" t="s">
        <v>310</v>
      </c>
    </row>
    <row r="46" spans="1:11" ht="14.4" customHeight="1" thickBot="1" x14ac:dyDescent="0.35">
      <c r="A46" s="638" t="s">
        <v>353</v>
      </c>
      <c r="B46" s="616">
        <v>24.040924555859</v>
      </c>
      <c r="C46" s="616">
        <v>23.836379999999998</v>
      </c>
      <c r="D46" s="617">
        <v>-0.204544555859</v>
      </c>
      <c r="E46" s="618">
        <v>0.99149181823700006</v>
      </c>
      <c r="F46" s="616">
        <v>21.892277986294001</v>
      </c>
      <c r="G46" s="617">
        <v>10.946138993147001</v>
      </c>
      <c r="H46" s="619">
        <v>1.83361</v>
      </c>
      <c r="I46" s="616">
        <v>12.74295</v>
      </c>
      <c r="J46" s="617">
        <v>1.796811006852</v>
      </c>
      <c r="K46" s="620">
        <v>0.58207510465400003</v>
      </c>
    </row>
    <row r="47" spans="1:11" ht="14.4" customHeight="1" thickBot="1" x14ac:dyDescent="0.35">
      <c r="A47" s="638" t="s">
        <v>354</v>
      </c>
      <c r="B47" s="616">
        <v>32.769322610083996</v>
      </c>
      <c r="C47" s="616">
        <v>20.410589999999999</v>
      </c>
      <c r="D47" s="617">
        <v>-12.358732610083999</v>
      </c>
      <c r="E47" s="618">
        <v>0.62285663462899998</v>
      </c>
      <c r="F47" s="616">
        <v>27.422991201641</v>
      </c>
      <c r="G47" s="617">
        <v>13.711495600819999</v>
      </c>
      <c r="H47" s="619">
        <v>2.18066</v>
      </c>
      <c r="I47" s="616">
        <v>11.06936</v>
      </c>
      <c r="J47" s="617">
        <v>-2.6421356008200001</v>
      </c>
      <c r="K47" s="620">
        <v>0.40365253806899998</v>
      </c>
    </row>
    <row r="48" spans="1:11" ht="14.4" customHeight="1" thickBot="1" x14ac:dyDescent="0.35">
      <c r="A48" s="638" t="s">
        <v>355</v>
      </c>
      <c r="B48" s="616">
        <v>0</v>
      </c>
      <c r="C48" s="616">
        <v>10.7448</v>
      </c>
      <c r="D48" s="617">
        <v>10.7448</v>
      </c>
      <c r="E48" s="626" t="s">
        <v>342</v>
      </c>
      <c r="F48" s="616">
        <v>0</v>
      </c>
      <c r="G48" s="617">
        <v>0</v>
      </c>
      <c r="H48" s="619">
        <v>0.878</v>
      </c>
      <c r="I48" s="616">
        <v>8.6534600000000008</v>
      </c>
      <c r="J48" s="617">
        <v>8.6534600000000008</v>
      </c>
      <c r="K48" s="627" t="s">
        <v>310</v>
      </c>
    </row>
    <row r="49" spans="1:11" ht="14.4" customHeight="1" thickBot="1" x14ac:dyDescent="0.35">
      <c r="A49" s="638" t="s">
        <v>356</v>
      </c>
      <c r="B49" s="616">
        <v>0</v>
      </c>
      <c r="C49" s="616">
        <v>1.69</v>
      </c>
      <c r="D49" s="617">
        <v>1.69</v>
      </c>
      <c r="E49" s="626" t="s">
        <v>342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310</v>
      </c>
    </row>
    <row r="50" spans="1:11" ht="14.4" customHeight="1" thickBot="1" x14ac:dyDescent="0.35">
      <c r="A50" s="638" t="s">
        <v>357</v>
      </c>
      <c r="B50" s="616">
        <v>60.999998078647003</v>
      </c>
      <c r="C50" s="616">
        <v>110.87805</v>
      </c>
      <c r="D50" s="617">
        <v>49.878051921351997</v>
      </c>
      <c r="E50" s="618">
        <v>1.817673008071</v>
      </c>
      <c r="F50" s="616">
        <v>95.406642885004999</v>
      </c>
      <c r="G50" s="617">
        <v>47.703321442502002</v>
      </c>
      <c r="H50" s="619">
        <v>12.64864</v>
      </c>
      <c r="I50" s="616">
        <v>58.109870000000001</v>
      </c>
      <c r="J50" s="617">
        <v>10.406548557497</v>
      </c>
      <c r="K50" s="620">
        <v>0.60907572306000002</v>
      </c>
    </row>
    <row r="51" spans="1:11" ht="14.4" customHeight="1" thickBot="1" x14ac:dyDescent="0.35">
      <c r="A51" s="637" t="s">
        <v>358</v>
      </c>
      <c r="B51" s="621">
        <v>603.88556613614105</v>
      </c>
      <c r="C51" s="621">
        <v>706.49054000000001</v>
      </c>
      <c r="D51" s="622">
        <v>102.604973863859</v>
      </c>
      <c r="E51" s="628">
        <v>1.169907975314</v>
      </c>
      <c r="F51" s="621">
        <v>777.69930595409198</v>
      </c>
      <c r="G51" s="622">
        <v>388.84965297704599</v>
      </c>
      <c r="H51" s="624">
        <v>26.613040000000002</v>
      </c>
      <c r="I51" s="621">
        <v>472.55497000000003</v>
      </c>
      <c r="J51" s="622">
        <v>83.705317022954006</v>
      </c>
      <c r="K51" s="629">
        <v>0.60763198112899997</v>
      </c>
    </row>
    <row r="52" spans="1:11" ht="14.4" customHeight="1" thickBot="1" x14ac:dyDescent="0.35">
      <c r="A52" s="638" t="s">
        <v>359</v>
      </c>
      <c r="B52" s="616">
        <v>0</v>
      </c>
      <c r="C52" s="616">
        <v>1.4295</v>
      </c>
      <c r="D52" s="617">
        <v>1.4295</v>
      </c>
      <c r="E52" s="626" t="s">
        <v>342</v>
      </c>
      <c r="F52" s="616">
        <v>2.5740934552320001</v>
      </c>
      <c r="G52" s="617">
        <v>1.287046727616</v>
      </c>
      <c r="H52" s="619">
        <v>6.9989999999999997</v>
      </c>
      <c r="I52" s="616">
        <v>39.508000000000003</v>
      </c>
      <c r="J52" s="617">
        <v>38.220953272382999</v>
      </c>
      <c r="K52" s="620">
        <v>15.348316091512</v>
      </c>
    </row>
    <row r="53" spans="1:11" ht="14.4" customHeight="1" thickBot="1" x14ac:dyDescent="0.35">
      <c r="A53" s="638" t="s">
        <v>360</v>
      </c>
      <c r="B53" s="616">
        <v>598.88556629362904</v>
      </c>
      <c r="C53" s="616">
        <v>687.20102999999995</v>
      </c>
      <c r="D53" s="617">
        <v>88.315463706369997</v>
      </c>
      <c r="E53" s="618">
        <v>1.1474663419469999</v>
      </c>
      <c r="F53" s="616">
        <v>767.41393629342997</v>
      </c>
      <c r="G53" s="617">
        <v>383.70696814671498</v>
      </c>
      <c r="H53" s="619">
        <v>19.51754</v>
      </c>
      <c r="I53" s="616">
        <v>429.95832999999999</v>
      </c>
      <c r="J53" s="617">
        <v>46.251361853284003</v>
      </c>
      <c r="K53" s="620">
        <v>0.56026911900499998</v>
      </c>
    </row>
    <row r="54" spans="1:11" ht="14.4" customHeight="1" thickBot="1" x14ac:dyDescent="0.35">
      <c r="A54" s="638" t="s">
        <v>361</v>
      </c>
      <c r="B54" s="616">
        <v>0</v>
      </c>
      <c r="C54" s="616">
        <v>12.741300000000001</v>
      </c>
      <c r="D54" s="617">
        <v>12.741300000000001</v>
      </c>
      <c r="E54" s="626" t="s">
        <v>310</v>
      </c>
      <c r="F54" s="616">
        <v>0</v>
      </c>
      <c r="G54" s="617">
        <v>0</v>
      </c>
      <c r="H54" s="619">
        <v>0</v>
      </c>
      <c r="I54" s="616">
        <v>2.2869000000000002</v>
      </c>
      <c r="J54" s="617">
        <v>2.2869000000000002</v>
      </c>
      <c r="K54" s="627" t="s">
        <v>310</v>
      </c>
    </row>
    <row r="55" spans="1:11" ht="14.4" customHeight="1" thickBot="1" x14ac:dyDescent="0.35">
      <c r="A55" s="638" t="s">
        <v>362</v>
      </c>
      <c r="B55" s="616">
        <v>4.9999998425119996</v>
      </c>
      <c r="C55" s="616">
        <v>5.1187100000000001</v>
      </c>
      <c r="D55" s="617">
        <v>0.11871015748700001</v>
      </c>
      <c r="E55" s="618">
        <v>1.0237420322449999</v>
      </c>
      <c r="F55" s="616">
        <v>7.7112762054279997</v>
      </c>
      <c r="G55" s="617">
        <v>3.8556381027139999</v>
      </c>
      <c r="H55" s="619">
        <v>9.6500000000000002E-2</v>
      </c>
      <c r="I55" s="616">
        <v>0.80174000000000001</v>
      </c>
      <c r="J55" s="617">
        <v>-3.0538981027140002</v>
      </c>
      <c r="K55" s="620">
        <v>0.103969820123</v>
      </c>
    </row>
    <row r="56" spans="1:11" ht="14.4" customHeight="1" thickBot="1" x14ac:dyDescent="0.35">
      <c r="A56" s="637" t="s">
        <v>363</v>
      </c>
      <c r="B56" s="621">
        <v>311.99999017275599</v>
      </c>
      <c r="C56" s="621">
        <v>318.43964</v>
      </c>
      <c r="D56" s="622">
        <v>6.4396498272439997</v>
      </c>
      <c r="E56" s="628">
        <v>1.020639903942</v>
      </c>
      <c r="F56" s="621">
        <v>281.43012211808502</v>
      </c>
      <c r="G56" s="622">
        <v>140.71506105904299</v>
      </c>
      <c r="H56" s="624">
        <v>34.725090000000002</v>
      </c>
      <c r="I56" s="621">
        <v>176.53972999999999</v>
      </c>
      <c r="J56" s="622">
        <v>35.824668940956997</v>
      </c>
      <c r="K56" s="629">
        <v>0.62729507655799999</v>
      </c>
    </row>
    <row r="57" spans="1:11" ht="14.4" customHeight="1" thickBot="1" x14ac:dyDescent="0.35">
      <c r="A57" s="638" t="s">
        <v>364</v>
      </c>
      <c r="B57" s="616">
        <v>29.999999055071999</v>
      </c>
      <c r="C57" s="616">
        <v>26.243960000000001</v>
      </c>
      <c r="D57" s="617">
        <v>-3.7560390550720002</v>
      </c>
      <c r="E57" s="618">
        <v>0.87479869422000001</v>
      </c>
      <c r="F57" s="616">
        <v>0</v>
      </c>
      <c r="G57" s="617">
        <v>0</v>
      </c>
      <c r="H57" s="619">
        <v>10.34737</v>
      </c>
      <c r="I57" s="616">
        <v>43.0107</v>
      </c>
      <c r="J57" s="617">
        <v>43.0107</v>
      </c>
      <c r="K57" s="627" t="s">
        <v>310</v>
      </c>
    </row>
    <row r="58" spans="1:11" ht="14.4" customHeight="1" thickBot="1" x14ac:dyDescent="0.35">
      <c r="A58" s="638" t="s">
        <v>365</v>
      </c>
      <c r="B58" s="616">
        <v>0.99999996850200001</v>
      </c>
      <c r="C58" s="616">
        <v>1.7366999999999999</v>
      </c>
      <c r="D58" s="617">
        <v>0.73670003149700003</v>
      </c>
      <c r="E58" s="618">
        <v>1.7367000547010001</v>
      </c>
      <c r="F58" s="616">
        <v>3.175690166556</v>
      </c>
      <c r="G58" s="617">
        <v>1.587845083278</v>
      </c>
      <c r="H58" s="619">
        <v>2.5371999999999999</v>
      </c>
      <c r="I58" s="616">
        <v>3.6949999999999998</v>
      </c>
      <c r="J58" s="617">
        <v>2.107154916721</v>
      </c>
      <c r="K58" s="620">
        <v>1.1635266056210001</v>
      </c>
    </row>
    <row r="59" spans="1:11" ht="14.4" customHeight="1" thickBot="1" x14ac:dyDescent="0.35">
      <c r="A59" s="638" t="s">
        <v>366</v>
      </c>
      <c r="B59" s="616">
        <v>2.9999999055069999</v>
      </c>
      <c r="C59" s="616">
        <v>4.1927500000000002</v>
      </c>
      <c r="D59" s="617">
        <v>1.192750094492</v>
      </c>
      <c r="E59" s="618">
        <v>1.397583377353</v>
      </c>
      <c r="F59" s="616">
        <v>0</v>
      </c>
      <c r="G59" s="617">
        <v>0</v>
      </c>
      <c r="H59" s="619">
        <v>0</v>
      </c>
      <c r="I59" s="616">
        <v>0.433</v>
      </c>
      <c r="J59" s="617">
        <v>0.433</v>
      </c>
      <c r="K59" s="627" t="s">
        <v>310</v>
      </c>
    </row>
    <row r="60" spans="1:11" ht="14.4" customHeight="1" thickBot="1" x14ac:dyDescent="0.35">
      <c r="A60" s="638" t="s">
        <v>367</v>
      </c>
      <c r="B60" s="616">
        <v>29.999999055071999</v>
      </c>
      <c r="C60" s="616">
        <v>37.608789999999999</v>
      </c>
      <c r="D60" s="617">
        <v>7.6087909449269997</v>
      </c>
      <c r="E60" s="618">
        <v>1.253626372819</v>
      </c>
      <c r="F60" s="616">
        <v>38.000010474915001</v>
      </c>
      <c r="G60" s="617">
        <v>19.000005237457</v>
      </c>
      <c r="H60" s="619">
        <v>2.3042400000000001</v>
      </c>
      <c r="I60" s="616">
        <v>22.986640000000001</v>
      </c>
      <c r="J60" s="617">
        <v>3.9866347625420002</v>
      </c>
      <c r="K60" s="620">
        <v>0.6049114122</v>
      </c>
    </row>
    <row r="61" spans="1:11" ht="14.4" customHeight="1" thickBot="1" x14ac:dyDescent="0.35">
      <c r="A61" s="638" t="s">
        <v>368</v>
      </c>
      <c r="B61" s="616">
        <v>57.99999817314</v>
      </c>
      <c r="C61" s="616">
        <v>70.878010000000003</v>
      </c>
      <c r="D61" s="617">
        <v>12.878011826859</v>
      </c>
      <c r="E61" s="618">
        <v>1.222034693663</v>
      </c>
      <c r="F61" s="616">
        <v>72.310190001186001</v>
      </c>
      <c r="G61" s="617">
        <v>36.155095000593001</v>
      </c>
      <c r="H61" s="619">
        <v>5.3783799999999999</v>
      </c>
      <c r="I61" s="616">
        <v>27.836079999999999</v>
      </c>
      <c r="J61" s="617">
        <v>-8.3190150005929997</v>
      </c>
      <c r="K61" s="620">
        <v>0.38495376653699998</v>
      </c>
    </row>
    <row r="62" spans="1:11" ht="14.4" customHeight="1" thickBot="1" x14ac:dyDescent="0.35">
      <c r="A62" s="638" t="s">
        <v>369</v>
      </c>
      <c r="B62" s="616">
        <v>189.999994015461</v>
      </c>
      <c r="C62" s="616">
        <v>177.77942999999999</v>
      </c>
      <c r="D62" s="617">
        <v>-12.220564015460001</v>
      </c>
      <c r="E62" s="618">
        <v>0.93568123999800001</v>
      </c>
      <c r="F62" s="616">
        <v>167.94423147542699</v>
      </c>
      <c r="G62" s="617">
        <v>83.972115737712997</v>
      </c>
      <c r="H62" s="619">
        <v>14.1579</v>
      </c>
      <c r="I62" s="616">
        <v>78.578310000000002</v>
      </c>
      <c r="J62" s="617">
        <v>-5.3938057377130004</v>
      </c>
      <c r="K62" s="620">
        <v>0.467883352167</v>
      </c>
    </row>
    <row r="63" spans="1:11" ht="14.4" customHeight="1" thickBot="1" x14ac:dyDescent="0.35">
      <c r="A63" s="637" t="s">
        <v>370</v>
      </c>
      <c r="B63" s="621">
        <v>0</v>
      </c>
      <c r="C63" s="621">
        <v>4.056</v>
      </c>
      <c r="D63" s="622">
        <v>4.056</v>
      </c>
      <c r="E63" s="623" t="s">
        <v>342</v>
      </c>
      <c r="F63" s="621">
        <v>0</v>
      </c>
      <c r="G63" s="622">
        <v>0</v>
      </c>
      <c r="H63" s="624">
        <v>0</v>
      </c>
      <c r="I63" s="621">
        <v>0</v>
      </c>
      <c r="J63" s="622">
        <v>0</v>
      </c>
      <c r="K63" s="625" t="s">
        <v>310</v>
      </c>
    </row>
    <row r="64" spans="1:11" ht="14.4" customHeight="1" thickBot="1" x14ac:dyDescent="0.35">
      <c r="A64" s="638" t="s">
        <v>371</v>
      </c>
      <c r="B64" s="616">
        <v>0</v>
      </c>
      <c r="C64" s="616">
        <v>4.056</v>
      </c>
      <c r="D64" s="617">
        <v>4.056</v>
      </c>
      <c r="E64" s="626" t="s">
        <v>342</v>
      </c>
      <c r="F64" s="616">
        <v>0</v>
      </c>
      <c r="G64" s="617">
        <v>0</v>
      </c>
      <c r="H64" s="619">
        <v>0</v>
      </c>
      <c r="I64" s="616">
        <v>0</v>
      </c>
      <c r="J64" s="617">
        <v>0</v>
      </c>
      <c r="K64" s="627" t="s">
        <v>310</v>
      </c>
    </row>
    <row r="65" spans="1:11" ht="14.4" customHeight="1" thickBot="1" x14ac:dyDescent="0.35">
      <c r="A65" s="636" t="s">
        <v>42</v>
      </c>
      <c r="B65" s="616">
        <v>1578.59074093657</v>
      </c>
      <c r="C65" s="616">
        <v>1427.278</v>
      </c>
      <c r="D65" s="617">
        <v>-151.31274093657299</v>
      </c>
      <c r="E65" s="618">
        <v>0.90414694764500003</v>
      </c>
      <c r="F65" s="616">
        <v>1320.55330629375</v>
      </c>
      <c r="G65" s="617">
        <v>660.27665314687295</v>
      </c>
      <c r="H65" s="619">
        <v>76.807000000000002</v>
      </c>
      <c r="I65" s="616">
        <v>756.63400000000001</v>
      </c>
      <c r="J65" s="617">
        <v>96.357346853126998</v>
      </c>
      <c r="K65" s="620">
        <v>0.57296740418799996</v>
      </c>
    </row>
    <row r="66" spans="1:11" ht="14.4" customHeight="1" thickBot="1" x14ac:dyDescent="0.35">
      <c r="A66" s="637" t="s">
        <v>372</v>
      </c>
      <c r="B66" s="621">
        <v>1578.59074093657</v>
      </c>
      <c r="C66" s="621">
        <v>1427.278</v>
      </c>
      <c r="D66" s="622">
        <v>-151.31274093657299</v>
      </c>
      <c r="E66" s="628">
        <v>0.90414694764500003</v>
      </c>
      <c r="F66" s="621">
        <v>1320.55330629375</v>
      </c>
      <c r="G66" s="622">
        <v>660.27665314687295</v>
      </c>
      <c r="H66" s="624">
        <v>76.807000000000002</v>
      </c>
      <c r="I66" s="621">
        <v>756.63400000000001</v>
      </c>
      <c r="J66" s="622">
        <v>96.357346853126998</v>
      </c>
      <c r="K66" s="629">
        <v>0.57296740418799996</v>
      </c>
    </row>
    <row r="67" spans="1:11" ht="14.4" customHeight="1" thickBot="1" x14ac:dyDescent="0.35">
      <c r="A67" s="638" t="s">
        <v>373</v>
      </c>
      <c r="B67" s="616">
        <v>389.59077838718702</v>
      </c>
      <c r="C67" s="616">
        <v>496.38200000000001</v>
      </c>
      <c r="D67" s="617">
        <v>106.791221612813</v>
      </c>
      <c r="E67" s="618">
        <v>1.2741112663259999</v>
      </c>
      <c r="F67" s="616">
        <v>400.98104368777098</v>
      </c>
      <c r="G67" s="617">
        <v>200.490521843886</v>
      </c>
      <c r="H67" s="619">
        <v>38.840000000000003</v>
      </c>
      <c r="I67" s="616">
        <v>221.51599999999999</v>
      </c>
      <c r="J67" s="617">
        <v>21.025478156114001</v>
      </c>
      <c r="K67" s="620">
        <v>0.55243509259800005</v>
      </c>
    </row>
    <row r="68" spans="1:11" ht="14.4" customHeight="1" thickBot="1" x14ac:dyDescent="0.35">
      <c r="A68" s="638" t="s">
        <v>374</v>
      </c>
      <c r="B68" s="616">
        <v>135.99999571633001</v>
      </c>
      <c r="C68" s="616">
        <v>121.431</v>
      </c>
      <c r="D68" s="617">
        <v>-14.568995716329001</v>
      </c>
      <c r="E68" s="618">
        <v>0.89287502812300001</v>
      </c>
      <c r="F68" s="616">
        <v>120.72370156929</v>
      </c>
      <c r="G68" s="617">
        <v>60.361850784645</v>
      </c>
      <c r="H68" s="619">
        <v>11.507</v>
      </c>
      <c r="I68" s="616">
        <v>67.058999999999997</v>
      </c>
      <c r="J68" s="617">
        <v>6.697149215354</v>
      </c>
      <c r="K68" s="620">
        <v>0.55547501549599998</v>
      </c>
    </row>
    <row r="69" spans="1:11" ht="14.4" customHeight="1" thickBot="1" x14ac:dyDescent="0.35">
      <c r="A69" s="638" t="s">
        <v>375</v>
      </c>
      <c r="B69" s="616">
        <v>1052.9999668330599</v>
      </c>
      <c r="C69" s="616">
        <v>809.46500000000003</v>
      </c>
      <c r="D69" s="617">
        <v>-243.53496683305701</v>
      </c>
      <c r="E69" s="618">
        <v>0.76872272126800001</v>
      </c>
      <c r="F69" s="616">
        <v>798.84856103668403</v>
      </c>
      <c r="G69" s="617">
        <v>399.42428051834202</v>
      </c>
      <c r="H69" s="619">
        <v>26.46</v>
      </c>
      <c r="I69" s="616">
        <v>468.05900000000003</v>
      </c>
      <c r="J69" s="617">
        <v>68.634719481657001</v>
      </c>
      <c r="K69" s="620">
        <v>0.58591705966399998</v>
      </c>
    </row>
    <row r="70" spans="1:11" ht="14.4" customHeight="1" thickBot="1" x14ac:dyDescent="0.35">
      <c r="A70" s="639" t="s">
        <v>376</v>
      </c>
      <c r="B70" s="621">
        <v>5018.1507118628297</v>
      </c>
      <c r="C70" s="621">
        <v>4960.12399</v>
      </c>
      <c r="D70" s="622">
        <v>-58.026721862831003</v>
      </c>
      <c r="E70" s="628">
        <v>0.98843663229800005</v>
      </c>
      <c r="F70" s="621">
        <v>4912.0062271972101</v>
      </c>
      <c r="G70" s="622">
        <v>2456.0031135986001</v>
      </c>
      <c r="H70" s="624">
        <v>416.57168999999999</v>
      </c>
      <c r="I70" s="621">
        <v>1880.2913699999999</v>
      </c>
      <c r="J70" s="622">
        <v>-575.71174359860402</v>
      </c>
      <c r="K70" s="629">
        <v>0.382794989059</v>
      </c>
    </row>
    <row r="71" spans="1:11" ht="14.4" customHeight="1" thickBot="1" x14ac:dyDescent="0.35">
      <c r="A71" s="636" t="s">
        <v>45</v>
      </c>
      <c r="B71" s="616">
        <v>1390.3488410468301</v>
      </c>
      <c r="C71" s="616">
        <v>1471.9777899999999</v>
      </c>
      <c r="D71" s="617">
        <v>81.628948953169996</v>
      </c>
      <c r="E71" s="618">
        <v>1.0587111281299999</v>
      </c>
      <c r="F71" s="616">
        <v>1311.6246426744401</v>
      </c>
      <c r="G71" s="617">
        <v>655.81232133722096</v>
      </c>
      <c r="H71" s="619">
        <v>154.91397000000001</v>
      </c>
      <c r="I71" s="616">
        <v>483.58420000000001</v>
      </c>
      <c r="J71" s="617">
        <v>-172.22812133722101</v>
      </c>
      <c r="K71" s="620">
        <v>0.36869099913600001</v>
      </c>
    </row>
    <row r="72" spans="1:11" ht="14.4" customHeight="1" thickBot="1" x14ac:dyDescent="0.35">
      <c r="A72" s="640" t="s">
        <v>377</v>
      </c>
      <c r="B72" s="616">
        <v>1390.3488410468301</v>
      </c>
      <c r="C72" s="616">
        <v>1471.9777899999999</v>
      </c>
      <c r="D72" s="617">
        <v>81.628948953169996</v>
      </c>
      <c r="E72" s="618">
        <v>1.0587111281299999</v>
      </c>
      <c r="F72" s="616">
        <v>1311.6246426744401</v>
      </c>
      <c r="G72" s="617">
        <v>655.81232133722096</v>
      </c>
      <c r="H72" s="619">
        <v>154.91397000000001</v>
      </c>
      <c r="I72" s="616">
        <v>483.58420000000001</v>
      </c>
      <c r="J72" s="617">
        <v>-172.22812133722101</v>
      </c>
      <c r="K72" s="620">
        <v>0.36869099913600001</v>
      </c>
    </row>
    <row r="73" spans="1:11" ht="14.4" customHeight="1" thickBot="1" x14ac:dyDescent="0.35">
      <c r="A73" s="638" t="s">
        <v>378</v>
      </c>
      <c r="B73" s="616">
        <v>946.84416146800595</v>
      </c>
      <c r="C73" s="616">
        <v>1146.2534599999999</v>
      </c>
      <c r="D73" s="617">
        <v>199.40929853199401</v>
      </c>
      <c r="E73" s="618">
        <v>1.2106041380899999</v>
      </c>
      <c r="F73" s="616">
        <v>985.35493240122798</v>
      </c>
      <c r="G73" s="617">
        <v>492.67746620061399</v>
      </c>
      <c r="H73" s="619">
        <v>151.3218</v>
      </c>
      <c r="I73" s="616">
        <v>407.26652000000001</v>
      </c>
      <c r="J73" s="617">
        <v>-85.410946200614006</v>
      </c>
      <c r="K73" s="620">
        <v>0.41331961368199999</v>
      </c>
    </row>
    <row r="74" spans="1:11" ht="14.4" customHeight="1" thickBot="1" x14ac:dyDescent="0.35">
      <c r="A74" s="638" t="s">
        <v>379</v>
      </c>
      <c r="B74" s="616">
        <v>1.9107112998010001</v>
      </c>
      <c r="C74" s="616">
        <v>1.3189</v>
      </c>
      <c r="D74" s="617">
        <v>-0.591811299801</v>
      </c>
      <c r="E74" s="618">
        <v>0.69026649925399997</v>
      </c>
      <c r="F74" s="616">
        <v>0</v>
      </c>
      <c r="G74" s="617">
        <v>0</v>
      </c>
      <c r="H74" s="619">
        <v>-4.3333199999999996</v>
      </c>
      <c r="I74" s="616">
        <v>12.008010000000001</v>
      </c>
      <c r="J74" s="617">
        <v>12.008010000000001</v>
      </c>
      <c r="K74" s="627" t="s">
        <v>310</v>
      </c>
    </row>
    <row r="75" spans="1:11" ht="14.4" customHeight="1" thickBot="1" x14ac:dyDescent="0.35">
      <c r="A75" s="638" t="s">
        <v>380</v>
      </c>
      <c r="B75" s="616">
        <v>420.999986739522</v>
      </c>
      <c r="C75" s="616">
        <v>281.53922</v>
      </c>
      <c r="D75" s="617">
        <v>-139.460766739522</v>
      </c>
      <c r="E75" s="618">
        <v>0.66873926096799996</v>
      </c>
      <c r="F75" s="616">
        <v>253.50252196697099</v>
      </c>
      <c r="G75" s="617">
        <v>126.75126098348601</v>
      </c>
      <c r="H75" s="619">
        <v>3.0489999999999999</v>
      </c>
      <c r="I75" s="616">
        <v>33.082450000000001</v>
      </c>
      <c r="J75" s="617">
        <v>-93.668810983485002</v>
      </c>
      <c r="K75" s="620">
        <v>0.13050146303499999</v>
      </c>
    </row>
    <row r="76" spans="1:11" ht="14.4" customHeight="1" thickBot="1" x14ac:dyDescent="0.35">
      <c r="A76" s="638" t="s">
        <v>381</v>
      </c>
      <c r="B76" s="616">
        <v>20.593981539501002</v>
      </c>
      <c r="C76" s="616">
        <v>42.866210000000002</v>
      </c>
      <c r="D76" s="617">
        <v>22.272228460497999</v>
      </c>
      <c r="E76" s="618">
        <v>2.081492105728</v>
      </c>
      <c r="F76" s="616">
        <v>72.767188306243</v>
      </c>
      <c r="G76" s="617">
        <v>36.383594153121003</v>
      </c>
      <c r="H76" s="619">
        <v>4.8764900000000004</v>
      </c>
      <c r="I76" s="616">
        <v>31.227219999999999</v>
      </c>
      <c r="J76" s="617">
        <v>-5.1563741531209999</v>
      </c>
      <c r="K76" s="620">
        <v>0.42913874682800002</v>
      </c>
    </row>
    <row r="77" spans="1:11" ht="14.4" customHeight="1" thickBot="1" x14ac:dyDescent="0.35">
      <c r="A77" s="641" t="s">
        <v>46</v>
      </c>
      <c r="B77" s="621">
        <v>0</v>
      </c>
      <c r="C77" s="621">
        <v>106.033</v>
      </c>
      <c r="D77" s="622">
        <v>106.033</v>
      </c>
      <c r="E77" s="623" t="s">
        <v>310</v>
      </c>
      <c r="F77" s="621">
        <v>0</v>
      </c>
      <c r="G77" s="622">
        <v>0</v>
      </c>
      <c r="H77" s="624">
        <v>55.098999999999997</v>
      </c>
      <c r="I77" s="621">
        <v>81.828000000000003</v>
      </c>
      <c r="J77" s="622">
        <v>81.828000000000003</v>
      </c>
      <c r="K77" s="625" t="s">
        <v>310</v>
      </c>
    </row>
    <row r="78" spans="1:11" ht="14.4" customHeight="1" thickBot="1" x14ac:dyDescent="0.35">
      <c r="A78" s="637" t="s">
        <v>382</v>
      </c>
      <c r="B78" s="621">
        <v>0</v>
      </c>
      <c r="C78" s="621">
        <v>105.06</v>
      </c>
      <c r="D78" s="622">
        <v>105.06</v>
      </c>
      <c r="E78" s="623" t="s">
        <v>310</v>
      </c>
      <c r="F78" s="621">
        <v>0</v>
      </c>
      <c r="G78" s="622">
        <v>0</v>
      </c>
      <c r="H78" s="624">
        <v>4.9550000000000001</v>
      </c>
      <c r="I78" s="621">
        <v>31.684000000000001</v>
      </c>
      <c r="J78" s="622">
        <v>31.684000000000001</v>
      </c>
      <c r="K78" s="625" t="s">
        <v>310</v>
      </c>
    </row>
    <row r="79" spans="1:11" ht="14.4" customHeight="1" thickBot="1" x14ac:dyDescent="0.35">
      <c r="A79" s="638" t="s">
        <v>383</v>
      </c>
      <c r="B79" s="616">
        <v>0</v>
      </c>
      <c r="C79" s="616">
        <v>85.04</v>
      </c>
      <c r="D79" s="617">
        <v>85.04</v>
      </c>
      <c r="E79" s="626" t="s">
        <v>310</v>
      </c>
      <c r="F79" s="616">
        <v>0</v>
      </c>
      <c r="G79" s="617">
        <v>0</v>
      </c>
      <c r="H79" s="619">
        <v>1.635</v>
      </c>
      <c r="I79" s="616">
        <v>14.307</v>
      </c>
      <c r="J79" s="617">
        <v>14.307</v>
      </c>
      <c r="K79" s="627" t="s">
        <v>310</v>
      </c>
    </row>
    <row r="80" spans="1:11" ht="14.4" customHeight="1" thickBot="1" x14ac:dyDescent="0.35">
      <c r="A80" s="638" t="s">
        <v>384</v>
      </c>
      <c r="B80" s="616">
        <v>0</v>
      </c>
      <c r="C80" s="616">
        <v>20.02</v>
      </c>
      <c r="D80" s="617">
        <v>20.02</v>
      </c>
      <c r="E80" s="626" t="s">
        <v>310</v>
      </c>
      <c r="F80" s="616">
        <v>0</v>
      </c>
      <c r="G80" s="617">
        <v>0</v>
      </c>
      <c r="H80" s="619">
        <v>3.32</v>
      </c>
      <c r="I80" s="616">
        <v>17.376999999999999</v>
      </c>
      <c r="J80" s="617">
        <v>17.376999999999999</v>
      </c>
      <c r="K80" s="627" t="s">
        <v>310</v>
      </c>
    </row>
    <row r="81" spans="1:11" ht="14.4" customHeight="1" thickBot="1" x14ac:dyDescent="0.35">
      <c r="A81" s="637" t="s">
        <v>385</v>
      </c>
      <c r="B81" s="621">
        <v>0</v>
      </c>
      <c r="C81" s="621">
        <v>0.97299999999999998</v>
      </c>
      <c r="D81" s="622">
        <v>0.97299999999999998</v>
      </c>
      <c r="E81" s="623" t="s">
        <v>310</v>
      </c>
      <c r="F81" s="621">
        <v>0</v>
      </c>
      <c r="G81" s="622">
        <v>0</v>
      </c>
      <c r="H81" s="624">
        <v>50.143999999999998</v>
      </c>
      <c r="I81" s="621">
        <v>50.143999999999998</v>
      </c>
      <c r="J81" s="622">
        <v>50.143999999999998</v>
      </c>
      <c r="K81" s="625" t="s">
        <v>310</v>
      </c>
    </row>
    <row r="82" spans="1:11" ht="14.4" customHeight="1" thickBot="1" x14ac:dyDescent="0.35">
      <c r="A82" s="638" t="s">
        <v>386</v>
      </c>
      <c r="B82" s="616">
        <v>0</v>
      </c>
      <c r="C82" s="616">
        <v>0.97299999999999998</v>
      </c>
      <c r="D82" s="617">
        <v>0.97299999999999998</v>
      </c>
      <c r="E82" s="626" t="s">
        <v>310</v>
      </c>
      <c r="F82" s="616">
        <v>0</v>
      </c>
      <c r="G82" s="617">
        <v>0</v>
      </c>
      <c r="H82" s="619">
        <v>9.7780000000000005</v>
      </c>
      <c r="I82" s="616">
        <v>9.7780000000000005</v>
      </c>
      <c r="J82" s="617">
        <v>9.7780000000000005</v>
      </c>
      <c r="K82" s="627" t="s">
        <v>310</v>
      </c>
    </row>
    <row r="83" spans="1:11" ht="14.4" customHeight="1" thickBot="1" x14ac:dyDescent="0.35">
      <c r="A83" s="638" t="s">
        <v>387</v>
      </c>
      <c r="B83" s="616">
        <v>0</v>
      </c>
      <c r="C83" s="616">
        <v>0</v>
      </c>
      <c r="D83" s="617">
        <v>0</v>
      </c>
      <c r="E83" s="626" t="s">
        <v>310</v>
      </c>
      <c r="F83" s="616">
        <v>0</v>
      </c>
      <c r="G83" s="617">
        <v>0</v>
      </c>
      <c r="H83" s="619">
        <v>40.366</v>
      </c>
      <c r="I83" s="616">
        <v>40.366</v>
      </c>
      <c r="J83" s="617">
        <v>40.366</v>
      </c>
      <c r="K83" s="627" t="s">
        <v>310</v>
      </c>
    </row>
    <row r="84" spans="1:11" ht="14.4" customHeight="1" thickBot="1" x14ac:dyDescent="0.35">
      <c r="A84" s="636" t="s">
        <v>47</v>
      </c>
      <c r="B84" s="616">
        <v>3627.8018708159998</v>
      </c>
      <c r="C84" s="616">
        <v>3382.1131999999998</v>
      </c>
      <c r="D84" s="617">
        <v>-245.68867081600101</v>
      </c>
      <c r="E84" s="618">
        <v>0.93227616072599995</v>
      </c>
      <c r="F84" s="616">
        <v>3600.38158452277</v>
      </c>
      <c r="G84" s="617">
        <v>1800.19079226138</v>
      </c>
      <c r="H84" s="619">
        <v>206.55871999999999</v>
      </c>
      <c r="I84" s="616">
        <v>1314.8791699999999</v>
      </c>
      <c r="J84" s="617">
        <v>-485.31162226138298</v>
      </c>
      <c r="K84" s="620">
        <v>0.36520550367499999</v>
      </c>
    </row>
    <row r="85" spans="1:11" ht="14.4" customHeight="1" thickBot="1" x14ac:dyDescent="0.35">
      <c r="A85" s="637" t="s">
        <v>388</v>
      </c>
      <c r="B85" s="621">
        <v>29.527397884027</v>
      </c>
      <c r="C85" s="621">
        <v>32.736800000000002</v>
      </c>
      <c r="D85" s="622">
        <v>3.2094021159719999</v>
      </c>
      <c r="E85" s="628">
        <v>1.108692344939</v>
      </c>
      <c r="F85" s="621">
        <v>43.855065530425001</v>
      </c>
      <c r="G85" s="622">
        <v>21.927532765212</v>
      </c>
      <c r="H85" s="624">
        <v>0</v>
      </c>
      <c r="I85" s="621">
        <v>18.97512</v>
      </c>
      <c r="J85" s="622">
        <v>-2.9524127652119998</v>
      </c>
      <c r="K85" s="629">
        <v>0.43267795340100001</v>
      </c>
    </row>
    <row r="86" spans="1:11" ht="14.4" customHeight="1" thickBot="1" x14ac:dyDescent="0.35">
      <c r="A86" s="638" t="s">
        <v>389</v>
      </c>
      <c r="B86" s="616">
        <v>29.527397884027</v>
      </c>
      <c r="C86" s="616">
        <v>32.736800000000002</v>
      </c>
      <c r="D86" s="617">
        <v>3.2094021159719999</v>
      </c>
      <c r="E86" s="618">
        <v>1.108692344939</v>
      </c>
      <c r="F86" s="616">
        <v>43.855065530425001</v>
      </c>
      <c r="G86" s="617">
        <v>21.927532765212</v>
      </c>
      <c r="H86" s="619">
        <v>0</v>
      </c>
      <c r="I86" s="616">
        <v>18.97512</v>
      </c>
      <c r="J86" s="617">
        <v>-2.9524127652119998</v>
      </c>
      <c r="K86" s="620">
        <v>0.43267795340100001</v>
      </c>
    </row>
    <row r="87" spans="1:11" ht="14.4" customHeight="1" thickBot="1" x14ac:dyDescent="0.35">
      <c r="A87" s="637" t="s">
        <v>390</v>
      </c>
      <c r="B87" s="621">
        <v>22.998267360861998</v>
      </c>
      <c r="C87" s="621">
        <v>28.374189999999999</v>
      </c>
      <c r="D87" s="622">
        <v>5.3759226391370003</v>
      </c>
      <c r="E87" s="628">
        <v>1.2337533760599999</v>
      </c>
      <c r="F87" s="621">
        <v>28.027221292090001</v>
      </c>
      <c r="G87" s="622">
        <v>14.013610646045001</v>
      </c>
      <c r="H87" s="624">
        <v>1.7781</v>
      </c>
      <c r="I87" s="621">
        <v>10.868930000000001</v>
      </c>
      <c r="J87" s="622">
        <v>-3.1446806460449999</v>
      </c>
      <c r="K87" s="629">
        <v>0.38779905744900001</v>
      </c>
    </row>
    <row r="88" spans="1:11" ht="14.4" customHeight="1" thickBot="1" x14ac:dyDescent="0.35">
      <c r="A88" s="638" t="s">
        <v>391</v>
      </c>
      <c r="B88" s="616">
        <v>6.2467389237899997</v>
      </c>
      <c r="C88" s="616">
        <v>7.0106000000000002</v>
      </c>
      <c r="D88" s="617">
        <v>0.76386107620900001</v>
      </c>
      <c r="E88" s="618">
        <v>1.1222815753190001</v>
      </c>
      <c r="F88" s="616">
        <v>4.532464758653</v>
      </c>
      <c r="G88" s="617">
        <v>2.266232379326</v>
      </c>
      <c r="H88" s="619">
        <v>0.46339999999999998</v>
      </c>
      <c r="I88" s="616">
        <v>3.6236999999999999</v>
      </c>
      <c r="J88" s="617">
        <v>1.3574676206730001</v>
      </c>
      <c r="K88" s="620">
        <v>0.79949877008500003</v>
      </c>
    </row>
    <row r="89" spans="1:11" ht="14.4" customHeight="1" thickBot="1" x14ac:dyDescent="0.35">
      <c r="A89" s="638" t="s">
        <v>392</v>
      </c>
      <c r="B89" s="616">
        <v>16.751528437072</v>
      </c>
      <c r="C89" s="616">
        <v>21.363589999999999</v>
      </c>
      <c r="D89" s="617">
        <v>4.612061562928</v>
      </c>
      <c r="E89" s="618">
        <v>1.27532183587</v>
      </c>
      <c r="F89" s="616">
        <v>23.494756533436998</v>
      </c>
      <c r="G89" s="617">
        <v>11.747378266718</v>
      </c>
      <c r="H89" s="619">
        <v>1.3147</v>
      </c>
      <c r="I89" s="616">
        <v>7.2452300000000003</v>
      </c>
      <c r="J89" s="617">
        <v>-4.5021482667179997</v>
      </c>
      <c r="K89" s="620">
        <v>0.30837646645400002</v>
      </c>
    </row>
    <row r="90" spans="1:11" ht="14.4" customHeight="1" thickBot="1" x14ac:dyDescent="0.35">
      <c r="A90" s="637" t="s">
        <v>393</v>
      </c>
      <c r="B90" s="621">
        <v>103.99999672425101</v>
      </c>
      <c r="C90" s="621">
        <v>147.41288</v>
      </c>
      <c r="D90" s="622">
        <v>43.412883275749003</v>
      </c>
      <c r="E90" s="628">
        <v>1.4174315831069999</v>
      </c>
      <c r="F90" s="621">
        <v>182.720985391699</v>
      </c>
      <c r="G90" s="622">
        <v>91.360492695849004</v>
      </c>
      <c r="H90" s="624">
        <v>0.63161999999999996</v>
      </c>
      <c r="I90" s="621">
        <v>153.02145999999999</v>
      </c>
      <c r="J90" s="622">
        <v>61.660967304149999</v>
      </c>
      <c r="K90" s="629">
        <v>0.83745969118899999</v>
      </c>
    </row>
    <row r="91" spans="1:11" ht="14.4" customHeight="1" thickBot="1" x14ac:dyDescent="0.35">
      <c r="A91" s="638" t="s">
        <v>394</v>
      </c>
      <c r="B91" s="616">
        <v>8.9999997165209997</v>
      </c>
      <c r="C91" s="616">
        <v>8.1</v>
      </c>
      <c r="D91" s="617">
        <v>-0.89999971652099997</v>
      </c>
      <c r="E91" s="618">
        <v>0.90000002834699999</v>
      </c>
      <c r="F91" s="616">
        <v>8.0000022052449999</v>
      </c>
      <c r="G91" s="617">
        <v>4.0000011026219999</v>
      </c>
      <c r="H91" s="619">
        <v>0</v>
      </c>
      <c r="I91" s="616">
        <v>4.32</v>
      </c>
      <c r="J91" s="617">
        <v>0.31999889737699999</v>
      </c>
      <c r="K91" s="620">
        <v>0.53999985114500004</v>
      </c>
    </row>
    <row r="92" spans="1:11" ht="14.4" customHeight="1" thickBot="1" x14ac:dyDescent="0.35">
      <c r="A92" s="638" t="s">
        <v>395</v>
      </c>
      <c r="B92" s="616">
        <v>94.999997007727998</v>
      </c>
      <c r="C92" s="616">
        <v>139.31288000000001</v>
      </c>
      <c r="D92" s="617">
        <v>44.312882992271</v>
      </c>
      <c r="E92" s="618">
        <v>1.4664514146100001</v>
      </c>
      <c r="F92" s="616">
        <v>174.720983186453</v>
      </c>
      <c r="G92" s="617">
        <v>87.360491593226001</v>
      </c>
      <c r="H92" s="619">
        <v>0.63161999999999996</v>
      </c>
      <c r="I92" s="616">
        <v>148.70146</v>
      </c>
      <c r="J92" s="617">
        <v>61.340968406773001</v>
      </c>
      <c r="K92" s="620">
        <v>0.85107957434799997</v>
      </c>
    </row>
    <row r="93" spans="1:11" ht="14.4" customHeight="1" thickBot="1" x14ac:dyDescent="0.35">
      <c r="A93" s="637" t="s">
        <v>396</v>
      </c>
      <c r="B93" s="621">
        <v>0</v>
      </c>
      <c r="C93" s="621">
        <v>7.2</v>
      </c>
      <c r="D93" s="622">
        <v>7.2</v>
      </c>
      <c r="E93" s="623" t="s">
        <v>342</v>
      </c>
      <c r="F93" s="621">
        <v>3.4353940847870001</v>
      </c>
      <c r="G93" s="622">
        <v>1.717697042393</v>
      </c>
      <c r="H93" s="624">
        <v>0</v>
      </c>
      <c r="I93" s="621">
        <v>0</v>
      </c>
      <c r="J93" s="622">
        <v>-1.717697042393</v>
      </c>
      <c r="K93" s="629">
        <v>0</v>
      </c>
    </row>
    <row r="94" spans="1:11" ht="14.4" customHeight="1" thickBot="1" x14ac:dyDescent="0.35">
      <c r="A94" s="638" t="s">
        <v>397</v>
      </c>
      <c r="B94" s="616">
        <v>0</v>
      </c>
      <c r="C94" s="616">
        <v>7.2</v>
      </c>
      <c r="D94" s="617">
        <v>7.2</v>
      </c>
      <c r="E94" s="626" t="s">
        <v>342</v>
      </c>
      <c r="F94" s="616">
        <v>3.4353940847870001</v>
      </c>
      <c r="G94" s="617">
        <v>1.717697042393</v>
      </c>
      <c r="H94" s="619">
        <v>0</v>
      </c>
      <c r="I94" s="616">
        <v>0</v>
      </c>
      <c r="J94" s="617">
        <v>-1.717697042393</v>
      </c>
      <c r="K94" s="620">
        <v>0</v>
      </c>
    </row>
    <row r="95" spans="1:11" ht="14.4" customHeight="1" thickBot="1" x14ac:dyDescent="0.35">
      <c r="A95" s="637" t="s">
        <v>398</v>
      </c>
      <c r="B95" s="621">
        <v>736.97913446457005</v>
      </c>
      <c r="C95" s="621">
        <v>696.58145000000002</v>
      </c>
      <c r="D95" s="622">
        <v>-40.397684464568997</v>
      </c>
      <c r="E95" s="628">
        <v>0.94518476497399995</v>
      </c>
      <c r="F95" s="621">
        <v>709.12785299614904</v>
      </c>
      <c r="G95" s="622">
        <v>354.56392649807498</v>
      </c>
      <c r="H95" s="624">
        <v>63.45617</v>
      </c>
      <c r="I95" s="621">
        <v>360.52098999999998</v>
      </c>
      <c r="J95" s="622">
        <v>5.957063501925</v>
      </c>
      <c r="K95" s="629">
        <v>0.50840054931800005</v>
      </c>
    </row>
    <row r="96" spans="1:11" ht="14.4" customHeight="1" thickBot="1" x14ac:dyDescent="0.35">
      <c r="A96" s="638" t="s">
        <v>399</v>
      </c>
      <c r="B96" s="616">
        <v>730.12676812536404</v>
      </c>
      <c r="C96" s="616">
        <v>688.32079999999996</v>
      </c>
      <c r="D96" s="617">
        <v>-41.805968125363002</v>
      </c>
      <c r="E96" s="618">
        <v>0.942741493737</v>
      </c>
      <c r="F96" s="616">
        <v>702.00328129610602</v>
      </c>
      <c r="G96" s="617">
        <v>351.00164064805301</v>
      </c>
      <c r="H96" s="619">
        <v>58.089959999999998</v>
      </c>
      <c r="I96" s="616">
        <v>348.76859999999999</v>
      </c>
      <c r="J96" s="617">
        <v>-2.233040648052</v>
      </c>
      <c r="K96" s="620">
        <v>0.496819045284</v>
      </c>
    </row>
    <row r="97" spans="1:11" ht="14.4" customHeight="1" thickBot="1" x14ac:dyDescent="0.35">
      <c r="A97" s="638" t="s">
        <v>400</v>
      </c>
      <c r="B97" s="616">
        <v>0</v>
      </c>
      <c r="C97" s="616">
        <v>0</v>
      </c>
      <c r="D97" s="617">
        <v>0</v>
      </c>
      <c r="E97" s="618">
        <v>1</v>
      </c>
      <c r="F97" s="616">
        <v>0</v>
      </c>
      <c r="G97" s="617">
        <v>0</v>
      </c>
      <c r="H97" s="619">
        <v>0</v>
      </c>
      <c r="I97" s="616">
        <v>3.2185999999999999</v>
      </c>
      <c r="J97" s="617">
        <v>3.2185999999999999</v>
      </c>
      <c r="K97" s="627" t="s">
        <v>342</v>
      </c>
    </row>
    <row r="98" spans="1:11" ht="14.4" customHeight="1" thickBot="1" x14ac:dyDescent="0.35">
      <c r="A98" s="638" t="s">
        <v>401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4.7430000000000003</v>
      </c>
      <c r="I98" s="616">
        <v>4.7430000000000003</v>
      </c>
      <c r="J98" s="617">
        <v>4.7430000000000003</v>
      </c>
      <c r="K98" s="627" t="s">
        <v>342</v>
      </c>
    </row>
    <row r="99" spans="1:11" ht="14.4" customHeight="1" thickBot="1" x14ac:dyDescent="0.35">
      <c r="A99" s="638" t="s">
        <v>402</v>
      </c>
      <c r="B99" s="616">
        <v>6.852366339205</v>
      </c>
      <c r="C99" s="616">
        <v>8.26065</v>
      </c>
      <c r="D99" s="617">
        <v>1.4082836607939999</v>
      </c>
      <c r="E99" s="618">
        <v>1.2055178592439999</v>
      </c>
      <c r="F99" s="616">
        <v>7.124571700043</v>
      </c>
      <c r="G99" s="617">
        <v>3.562285850021</v>
      </c>
      <c r="H99" s="619">
        <v>0.62321000000000004</v>
      </c>
      <c r="I99" s="616">
        <v>3.7907899999999999</v>
      </c>
      <c r="J99" s="617">
        <v>0.228504149978</v>
      </c>
      <c r="K99" s="620">
        <v>0.53207268585300005</v>
      </c>
    </row>
    <row r="100" spans="1:11" ht="14.4" customHeight="1" thickBot="1" x14ac:dyDescent="0.35">
      <c r="A100" s="637" t="s">
        <v>403</v>
      </c>
      <c r="B100" s="621">
        <v>2734.2970743822898</v>
      </c>
      <c r="C100" s="621">
        <v>2463.8788800000002</v>
      </c>
      <c r="D100" s="622">
        <v>-270.41819438229101</v>
      </c>
      <c r="E100" s="628">
        <v>0.90110138473300005</v>
      </c>
      <c r="F100" s="621">
        <v>2633.21506522761</v>
      </c>
      <c r="G100" s="622">
        <v>1316.60753261381</v>
      </c>
      <c r="H100" s="624">
        <v>140.69282999999999</v>
      </c>
      <c r="I100" s="621">
        <v>766.87266999999997</v>
      </c>
      <c r="J100" s="622">
        <v>-549.73486261380697</v>
      </c>
      <c r="K100" s="629">
        <v>0.29123054934800002</v>
      </c>
    </row>
    <row r="101" spans="1:11" ht="14.4" customHeight="1" thickBot="1" x14ac:dyDescent="0.35">
      <c r="A101" s="638" t="s">
        <v>404</v>
      </c>
      <c r="B101" s="616">
        <v>0</v>
      </c>
      <c r="C101" s="616">
        <v>37.098999999999997</v>
      </c>
      <c r="D101" s="617">
        <v>37.098999999999997</v>
      </c>
      <c r="E101" s="626" t="s">
        <v>342</v>
      </c>
      <c r="F101" s="616">
        <v>1.0000002756549999</v>
      </c>
      <c r="G101" s="617">
        <v>0.50000013782700004</v>
      </c>
      <c r="H101" s="619">
        <v>0</v>
      </c>
      <c r="I101" s="616">
        <v>0.90500000000000003</v>
      </c>
      <c r="J101" s="617">
        <v>0.40499986217200001</v>
      </c>
      <c r="K101" s="620">
        <v>0.90499975053100001</v>
      </c>
    </row>
    <row r="102" spans="1:11" ht="14.4" customHeight="1" thickBot="1" x14ac:dyDescent="0.35">
      <c r="A102" s="638" t="s">
        <v>405</v>
      </c>
      <c r="B102" s="616">
        <v>1969.3484237333901</v>
      </c>
      <c r="C102" s="616">
        <v>1563.92419</v>
      </c>
      <c r="D102" s="617">
        <v>-405.42423373338801</v>
      </c>
      <c r="E102" s="618">
        <v>0.79413280613600001</v>
      </c>
      <c r="F102" s="616">
        <v>1471.73435871374</v>
      </c>
      <c r="G102" s="617">
        <v>735.86717935687</v>
      </c>
      <c r="H102" s="619">
        <v>140.69282999999999</v>
      </c>
      <c r="I102" s="616">
        <v>410.38675999999998</v>
      </c>
      <c r="J102" s="617">
        <v>-325.48041935687002</v>
      </c>
      <c r="K102" s="620">
        <v>0.27884567453999998</v>
      </c>
    </row>
    <row r="103" spans="1:11" ht="14.4" customHeight="1" thickBot="1" x14ac:dyDescent="0.35">
      <c r="A103" s="638" t="s">
        <v>406</v>
      </c>
      <c r="B103" s="616">
        <v>0</v>
      </c>
      <c r="C103" s="616">
        <v>0</v>
      </c>
      <c r="D103" s="617">
        <v>0</v>
      </c>
      <c r="E103" s="618">
        <v>1</v>
      </c>
      <c r="F103" s="616">
        <v>8.0000022052449999</v>
      </c>
      <c r="G103" s="617">
        <v>4.0000011026219999</v>
      </c>
      <c r="H103" s="619">
        <v>0</v>
      </c>
      <c r="I103" s="616">
        <v>0</v>
      </c>
      <c r="J103" s="617">
        <v>-4.0000011026219999</v>
      </c>
      <c r="K103" s="620">
        <v>0</v>
      </c>
    </row>
    <row r="104" spans="1:11" ht="14.4" customHeight="1" thickBot="1" x14ac:dyDescent="0.35">
      <c r="A104" s="638" t="s">
        <v>407</v>
      </c>
      <c r="B104" s="616">
        <v>1.1804927089970001</v>
      </c>
      <c r="C104" s="616">
        <v>2.6853199999999999</v>
      </c>
      <c r="D104" s="617">
        <v>1.504827291002</v>
      </c>
      <c r="E104" s="618">
        <v>2.2747450954440001</v>
      </c>
      <c r="F104" s="616">
        <v>2.9090442908180001</v>
      </c>
      <c r="G104" s="617">
        <v>1.454522145409</v>
      </c>
      <c r="H104" s="619">
        <v>0</v>
      </c>
      <c r="I104" s="616">
        <v>0</v>
      </c>
      <c r="J104" s="617">
        <v>-1.454522145409</v>
      </c>
      <c r="K104" s="620">
        <v>0</v>
      </c>
    </row>
    <row r="105" spans="1:11" ht="14.4" customHeight="1" thickBot="1" x14ac:dyDescent="0.35">
      <c r="A105" s="638" t="s">
        <v>408</v>
      </c>
      <c r="B105" s="616">
        <v>763.768157939905</v>
      </c>
      <c r="C105" s="616">
        <v>860.17037000000096</v>
      </c>
      <c r="D105" s="617">
        <v>96.402212060094996</v>
      </c>
      <c r="E105" s="618">
        <v>1.12621920809</v>
      </c>
      <c r="F105" s="616">
        <v>1149.5716597421499</v>
      </c>
      <c r="G105" s="617">
        <v>574.785829871077</v>
      </c>
      <c r="H105" s="619">
        <v>0</v>
      </c>
      <c r="I105" s="616">
        <v>355.58091000000002</v>
      </c>
      <c r="J105" s="617">
        <v>-219.20491987107701</v>
      </c>
      <c r="K105" s="620">
        <v>0.30931600216999999</v>
      </c>
    </row>
    <row r="106" spans="1:11" ht="14.4" customHeight="1" thickBot="1" x14ac:dyDescent="0.35">
      <c r="A106" s="637" t="s">
        <v>409</v>
      </c>
      <c r="B106" s="621">
        <v>0</v>
      </c>
      <c r="C106" s="621">
        <v>5.9290000000000003</v>
      </c>
      <c r="D106" s="622">
        <v>5.9290000000000003</v>
      </c>
      <c r="E106" s="623" t="s">
        <v>310</v>
      </c>
      <c r="F106" s="621">
        <v>0</v>
      </c>
      <c r="G106" s="622">
        <v>0</v>
      </c>
      <c r="H106" s="624">
        <v>0</v>
      </c>
      <c r="I106" s="621">
        <v>4.62</v>
      </c>
      <c r="J106" s="622">
        <v>4.62</v>
      </c>
      <c r="K106" s="625" t="s">
        <v>310</v>
      </c>
    </row>
    <row r="107" spans="1:11" ht="14.4" customHeight="1" thickBot="1" x14ac:dyDescent="0.35">
      <c r="A107" s="638" t="s">
        <v>410</v>
      </c>
      <c r="B107" s="616">
        <v>0</v>
      </c>
      <c r="C107" s="616">
        <v>0</v>
      </c>
      <c r="D107" s="617">
        <v>0</v>
      </c>
      <c r="E107" s="626" t="s">
        <v>310</v>
      </c>
      <c r="F107" s="616">
        <v>0</v>
      </c>
      <c r="G107" s="617">
        <v>0</v>
      </c>
      <c r="H107" s="619">
        <v>0</v>
      </c>
      <c r="I107" s="616">
        <v>4.62</v>
      </c>
      <c r="J107" s="617">
        <v>4.62</v>
      </c>
      <c r="K107" s="627" t="s">
        <v>342</v>
      </c>
    </row>
    <row r="108" spans="1:11" ht="14.4" customHeight="1" thickBot="1" x14ac:dyDescent="0.35">
      <c r="A108" s="638" t="s">
        <v>411</v>
      </c>
      <c r="B108" s="616">
        <v>0</v>
      </c>
      <c r="C108" s="616">
        <v>5.9290000000000003</v>
      </c>
      <c r="D108" s="617">
        <v>5.9290000000000003</v>
      </c>
      <c r="E108" s="626" t="s">
        <v>342</v>
      </c>
      <c r="F108" s="616">
        <v>0</v>
      </c>
      <c r="G108" s="617">
        <v>0</v>
      </c>
      <c r="H108" s="619">
        <v>0</v>
      </c>
      <c r="I108" s="616">
        <v>0</v>
      </c>
      <c r="J108" s="617">
        <v>0</v>
      </c>
      <c r="K108" s="627" t="s">
        <v>310</v>
      </c>
    </row>
    <row r="109" spans="1:11" ht="14.4" customHeight="1" thickBot="1" x14ac:dyDescent="0.35">
      <c r="A109" s="635" t="s">
        <v>48</v>
      </c>
      <c r="B109" s="616">
        <v>106896.996633004</v>
      </c>
      <c r="C109" s="616">
        <v>118547.84862</v>
      </c>
      <c r="D109" s="617">
        <v>11650.8519869965</v>
      </c>
      <c r="E109" s="618">
        <v>1.108991387541</v>
      </c>
      <c r="F109" s="616">
        <v>117313.032337995</v>
      </c>
      <c r="G109" s="617">
        <v>58656.516168997397</v>
      </c>
      <c r="H109" s="619">
        <v>9651.0103899999995</v>
      </c>
      <c r="I109" s="616">
        <v>60771.162859999997</v>
      </c>
      <c r="J109" s="617">
        <v>2114.6466910026002</v>
      </c>
      <c r="K109" s="620">
        <v>0.51802567582500003</v>
      </c>
    </row>
    <row r="110" spans="1:11" ht="14.4" customHeight="1" thickBot="1" x14ac:dyDescent="0.35">
      <c r="A110" s="641" t="s">
        <v>412</v>
      </c>
      <c r="B110" s="621">
        <v>79354.997500509795</v>
      </c>
      <c r="C110" s="621">
        <v>88230.437000000005</v>
      </c>
      <c r="D110" s="622">
        <v>8875.4394994901995</v>
      </c>
      <c r="E110" s="628">
        <v>1.1118447454980001</v>
      </c>
      <c r="F110" s="621">
        <v>86747.023912303295</v>
      </c>
      <c r="G110" s="622">
        <v>43373.511956151699</v>
      </c>
      <c r="H110" s="624">
        <v>7123.1220000000003</v>
      </c>
      <c r="I110" s="621">
        <v>44871.171000000002</v>
      </c>
      <c r="J110" s="622">
        <v>1497.6590438483499</v>
      </c>
      <c r="K110" s="629">
        <v>0.517264673487</v>
      </c>
    </row>
    <row r="111" spans="1:11" ht="14.4" customHeight="1" thickBot="1" x14ac:dyDescent="0.35">
      <c r="A111" s="637" t="s">
        <v>413</v>
      </c>
      <c r="B111" s="621">
        <v>78699.9975211407</v>
      </c>
      <c r="C111" s="621">
        <v>87530.668000000005</v>
      </c>
      <c r="D111" s="622">
        <v>8830.6704788593106</v>
      </c>
      <c r="E111" s="628">
        <v>1.1122067440529999</v>
      </c>
      <c r="F111" s="621">
        <v>86100.023733954105</v>
      </c>
      <c r="G111" s="622">
        <v>43050.011866977002</v>
      </c>
      <c r="H111" s="624">
        <v>7068.3720000000003</v>
      </c>
      <c r="I111" s="621">
        <v>44484.12</v>
      </c>
      <c r="J111" s="622">
        <v>1434.1081330229599</v>
      </c>
      <c r="K111" s="629">
        <v>0.51665630357299996</v>
      </c>
    </row>
    <row r="112" spans="1:11" ht="14.4" customHeight="1" thickBot="1" x14ac:dyDescent="0.35">
      <c r="A112" s="638" t="s">
        <v>414</v>
      </c>
      <c r="B112" s="616">
        <v>78699.9975211407</v>
      </c>
      <c r="C112" s="616">
        <v>87530.668000000005</v>
      </c>
      <c r="D112" s="617">
        <v>8830.6704788593106</v>
      </c>
      <c r="E112" s="618">
        <v>1.1122067440529999</v>
      </c>
      <c r="F112" s="616">
        <v>86100.023733954105</v>
      </c>
      <c r="G112" s="617">
        <v>43050.011866977002</v>
      </c>
      <c r="H112" s="619">
        <v>7068.3720000000003</v>
      </c>
      <c r="I112" s="616">
        <v>44484.12</v>
      </c>
      <c r="J112" s="617">
        <v>1434.1081330229599</v>
      </c>
      <c r="K112" s="620">
        <v>0.51665630357299996</v>
      </c>
    </row>
    <row r="113" spans="1:11" ht="14.4" customHeight="1" thickBot="1" x14ac:dyDescent="0.35">
      <c r="A113" s="637" t="s">
        <v>415</v>
      </c>
      <c r="B113" s="621">
        <v>409.99998708599401</v>
      </c>
      <c r="C113" s="621">
        <v>474.82</v>
      </c>
      <c r="D113" s="622">
        <v>64.820012914006</v>
      </c>
      <c r="E113" s="628">
        <v>1.158097597452</v>
      </c>
      <c r="F113" s="621">
        <v>400.00011026227202</v>
      </c>
      <c r="G113" s="622">
        <v>200.00005513113601</v>
      </c>
      <c r="H113" s="624">
        <v>54.75</v>
      </c>
      <c r="I113" s="621">
        <v>314.85000000000002</v>
      </c>
      <c r="J113" s="622">
        <v>114.849944868864</v>
      </c>
      <c r="K113" s="629">
        <v>0.78712478302400002</v>
      </c>
    </row>
    <row r="114" spans="1:11" ht="14.4" customHeight="1" thickBot="1" x14ac:dyDescent="0.35">
      <c r="A114" s="638" t="s">
        <v>416</v>
      </c>
      <c r="B114" s="616">
        <v>409.99998708599401</v>
      </c>
      <c r="C114" s="616">
        <v>474.82</v>
      </c>
      <c r="D114" s="617">
        <v>64.820012914006</v>
      </c>
      <c r="E114" s="618">
        <v>1.158097597452</v>
      </c>
      <c r="F114" s="616">
        <v>400.00011026227202</v>
      </c>
      <c r="G114" s="617">
        <v>200.00005513113601</v>
      </c>
      <c r="H114" s="619">
        <v>54.75</v>
      </c>
      <c r="I114" s="616">
        <v>314.85000000000002</v>
      </c>
      <c r="J114" s="617">
        <v>114.849944868864</v>
      </c>
      <c r="K114" s="620">
        <v>0.78712478302400002</v>
      </c>
    </row>
    <row r="115" spans="1:11" ht="14.4" customHeight="1" thickBot="1" x14ac:dyDescent="0.35">
      <c r="A115" s="637" t="s">
        <v>417</v>
      </c>
      <c r="B115" s="621">
        <v>244.999992283094</v>
      </c>
      <c r="C115" s="621">
        <v>224.94900000000001</v>
      </c>
      <c r="D115" s="622">
        <v>-20.050992283092999</v>
      </c>
      <c r="E115" s="628">
        <v>0.91815921259300004</v>
      </c>
      <c r="F115" s="621">
        <v>247.00006808695301</v>
      </c>
      <c r="G115" s="622">
        <v>123.500034043477</v>
      </c>
      <c r="H115" s="624">
        <v>0</v>
      </c>
      <c r="I115" s="621">
        <v>72.200999999999993</v>
      </c>
      <c r="J115" s="622">
        <v>-51.299034043475999</v>
      </c>
      <c r="K115" s="629">
        <v>0.29231166031299999</v>
      </c>
    </row>
    <row r="116" spans="1:11" ht="14.4" customHeight="1" thickBot="1" x14ac:dyDescent="0.35">
      <c r="A116" s="638" t="s">
        <v>418</v>
      </c>
      <c r="B116" s="616">
        <v>244.999992283094</v>
      </c>
      <c r="C116" s="616">
        <v>224.94900000000001</v>
      </c>
      <c r="D116" s="617">
        <v>-20.050992283092999</v>
      </c>
      <c r="E116" s="618">
        <v>0.91815921259300004</v>
      </c>
      <c r="F116" s="616">
        <v>247.00006808695301</v>
      </c>
      <c r="G116" s="617">
        <v>123.500034043477</v>
      </c>
      <c r="H116" s="619">
        <v>0</v>
      </c>
      <c r="I116" s="616">
        <v>72.200999999999993</v>
      </c>
      <c r="J116" s="617">
        <v>-51.299034043475999</v>
      </c>
      <c r="K116" s="620">
        <v>0.29231166031299999</v>
      </c>
    </row>
    <row r="117" spans="1:11" ht="14.4" customHeight="1" thickBot="1" x14ac:dyDescent="0.35">
      <c r="A117" s="636" t="s">
        <v>419</v>
      </c>
      <c r="B117" s="616">
        <v>26754.999157282298</v>
      </c>
      <c r="C117" s="616">
        <v>29439.85973</v>
      </c>
      <c r="D117" s="617">
        <v>2684.86057271767</v>
      </c>
      <c r="E117" s="618">
        <v>1.1003498657170001</v>
      </c>
      <c r="F117" s="616">
        <v>29274.008069544401</v>
      </c>
      <c r="G117" s="617">
        <v>14637.004034772201</v>
      </c>
      <c r="H117" s="619">
        <v>2421.8609999999999</v>
      </c>
      <c r="I117" s="616">
        <v>15231.64422</v>
      </c>
      <c r="J117" s="617">
        <v>594.64018522780702</v>
      </c>
      <c r="K117" s="620">
        <v>0.52031290637799998</v>
      </c>
    </row>
    <row r="118" spans="1:11" ht="14.4" customHeight="1" thickBot="1" x14ac:dyDescent="0.35">
      <c r="A118" s="637" t="s">
        <v>420</v>
      </c>
      <c r="B118" s="621">
        <v>7080.9997769656602</v>
      </c>
      <c r="C118" s="621">
        <v>7920.4960199999996</v>
      </c>
      <c r="D118" s="622">
        <v>839.49624303434098</v>
      </c>
      <c r="E118" s="628">
        <v>1.1185561741950001</v>
      </c>
      <c r="F118" s="621">
        <v>7749.0021360558703</v>
      </c>
      <c r="G118" s="622">
        <v>3874.5010680279302</v>
      </c>
      <c r="H118" s="624">
        <v>641.08050000000003</v>
      </c>
      <c r="I118" s="621">
        <v>4031.9017199999998</v>
      </c>
      <c r="J118" s="622">
        <v>157.40065197206701</v>
      </c>
      <c r="K118" s="629">
        <v>0.52031237689800003</v>
      </c>
    </row>
    <row r="119" spans="1:11" ht="14.4" customHeight="1" thickBot="1" x14ac:dyDescent="0.35">
      <c r="A119" s="638" t="s">
        <v>421</v>
      </c>
      <c r="B119" s="616">
        <v>7080.9997769656602</v>
      </c>
      <c r="C119" s="616">
        <v>7920.4960199999996</v>
      </c>
      <c r="D119" s="617">
        <v>839.49624303434098</v>
      </c>
      <c r="E119" s="618">
        <v>1.1185561741950001</v>
      </c>
      <c r="F119" s="616">
        <v>7749.0021360558703</v>
      </c>
      <c r="G119" s="617">
        <v>3874.5010680279302</v>
      </c>
      <c r="H119" s="619">
        <v>641.08050000000003</v>
      </c>
      <c r="I119" s="616">
        <v>4031.9017199999998</v>
      </c>
      <c r="J119" s="617">
        <v>157.40065197206701</v>
      </c>
      <c r="K119" s="620">
        <v>0.52031237689800003</v>
      </c>
    </row>
    <row r="120" spans="1:11" ht="14.4" customHeight="1" thickBot="1" x14ac:dyDescent="0.35">
      <c r="A120" s="637" t="s">
        <v>422</v>
      </c>
      <c r="B120" s="621">
        <v>19673.999380316702</v>
      </c>
      <c r="C120" s="621">
        <v>21519.363710000001</v>
      </c>
      <c r="D120" s="622">
        <v>1845.36432968333</v>
      </c>
      <c r="E120" s="628">
        <v>1.093797112321</v>
      </c>
      <c r="F120" s="621">
        <v>21525.005933488501</v>
      </c>
      <c r="G120" s="622">
        <v>10762.5029667443</v>
      </c>
      <c r="H120" s="624">
        <v>1780.7805000000001</v>
      </c>
      <c r="I120" s="621">
        <v>11199.7425</v>
      </c>
      <c r="J120" s="622">
        <v>437.23953325574098</v>
      </c>
      <c r="K120" s="629">
        <v>0.52031309698999995</v>
      </c>
    </row>
    <row r="121" spans="1:11" ht="14.4" customHeight="1" thickBot="1" x14ac:dyDescent="0.35">
      <c r="A121" s="638" t="s">
        <v>423</v>
      </c>
      <c r="B121" s="616">
        <v>19673.999380316702</v>
      </c>
      <c r="C121" s="616">
        <v>21519.363710000001</v>
      </c>
      <c r="D121" s="617">
        <v>1845.36432968333</v>
      </c>
      <c r="E121" s="618">
        <v>1.093797112321</v>
      </c>
      <c r="F121" s="616">
        <v>21525.005933488501</v>
      </c>
      <c r="G121" s="617">
        <v>10762.5029667443</v>
      </c>
      <c r="H121" s="619">
        <v>1780.7805000000001</v>
      </c>
      <c r="I121" s="616">
        <v>11199.7425</v>
      </c>
      <c r="J121" s="617">
        <v>437.23953325574098</v>
      </c>
      <c r="K121" s="620">
        <v>0.52031309698999995</v>
      </c>
    </row>
    <row r="122" spans="1:11" ht="14.4" customHeight="1" thickBot="1" x14ac:dyDescent="0.35">
      <c r="A122" s="636" t="s">
        <v>424</v>
      </c>
      <c r="B122" s="616">
        <v>786.99997521140699</v>
      </c>
      <c r="C122" s="616">
        <v>877.55188999999996</v>
      </c>
      <c r="D122" s="617">
        <v>90.551914788592995</v>
      </c>
      <c r="E122" s="618">
        <v>1.1150596158070001</v>
      </c>
      <c r="F122" s="616">
        <v>1292.0003561471401</v>
      </c>
      <c r="G122" s="617">
        <v>646.00017807356903</v>
      </c>
      <c r="H122" s="619">
        <v>106.02739</v>
      </c>
      <c r="I122" s="616">
        <v>668.34763999999996</v>
      </c>
      <c r="J122" s="617">
        <v>22.34746192643</v>
      </c>
      <c r="K122" s="620">
        <v>0.51729679238799997</v>
      </c>
    </row>
    <row r="123" spans="1:11" ht="14.4" customHeight="1" thickBot="1" x14ac:dyDescent="0.35">
      <c r="A123" s="637" t="s">
        <v>425</v>
      </c>
      <c r="B123" s="621">
        <v>786.99997521140699</v>
      </c>
      <c r="C123" s="621">
        <v>877.55188999999996</v>
      </c>
      <c r="D123" s="622">
        <v>90.551914788592995</v>
      </c>
      <c r="E123" s="628">
        <v>1.1150596158070001</v>
      </c>
      <c r="F123" s="621">
        <v>1292.0003561471401</v>
      </c>
      <c r="G123" s="622">
        <v>646.00017807356903</v>
      </c>
      <c r="H123" s="624">
        <v>106.02739</v>
      </c>
      <c r="I123" s="621">
        <v>668.34763999999996</v>
      </c>
      <c r="J123" s="622">
        <v>22.34746192643</v>
      </c>
      <c r="K123" s="629">
        <v>0.51729679238799997</v>
      </c>
    </row>
    <row r="124" spans="1:11" ht="14.4" customHeight="1" thickBot="1" x14ac:dyDescent="0.35">
      <c r="A124" s="638" t="s">
        <v>426</v>
      </c>
      <c r="B124" s="616">
        <v>786.99997521140699</v>
      </c>
      <c r="C124" s="616">
        <v>877.55188999999996</v>
      </c>
      <c r="D124" s="617">
        <v>90.551914788592995</v>
      </c>
      <c r="E124" s="618">
        <v>1.1150596158070001</v>
      </c>
      <c r="F124" s="616">
        <v>1292.0003561471401</v>
      </c>
      <c r="G124" s="617">
        <v>646.00017807356903</v>
      </c>
      <c r="H124" s="619">
        <v>106.02739</v>
      </c>
      <c r="I124" s="616">
        <v>668.34763999999996</v>
      </c>
      <c r="J124" s="617">
        <v>22.34746192643</v>
      </c>
      <c r="K124" s="620">
        <v>0.51729679238799997</v>
      </c>
    </row>
    <row r="125" spans="1:11" ht="14.4" customHeight="1" thickBot="1" x14ac:dyDescent="0.35">
      <c r="A125" s="635" t="s">
        <v>427</v>
      </c>
      <c r="B125" s="616">
        <v>0</v>
      </c>
      <c r="C125" s="616">
        <v>170.53790000000001</v>
      </c>
      <c r="D125" s="617">
        <v>170.53790000000001</v>
      </c>
      <c r="E125" s="626" t="s">
        <v>310</v>
      </c>
      <c r="F125" s="616">
        <v>0</v>
      </c>
      <c r="G125" s="617">
        <v>0</v>
      </c>
      <c r="H125" s="619">
        <v>5.59375</v>
      </c>
      <c r="I125" s="616">
        <v>138.14699999999999</v>
      </c>
      <c r="J125" s="617">
        <v>138.14699999999999</v>
      </c>
      <c r="K125" s="627" t="s">
        <v>310</v>
      </c>
    </row>
    <row r="126" spans="1:11" ht="14.4" customHeight="1" thickBot="1" x14ac:dyDescent="0.35">
      <c r="A126" s="636" t="s">
        <v>428</v>
      </c>
      <c r="B126" s="616">
        <v>0</v>
      </c>
      <c r="C126" s="616">
        <v>170.53790000000001</v>
      </c>
      <c r="D126" s="617">
        <v>170.53790000000001</v>
      </c>
      <c r="E126" s="626" t="s">
        <v>310</v>
      </c>
      <c r="F126" s="616">
        <v>0</v>
      </c>
      <c r="G126" s="617">
        <v>0</v>
      </c>
      <c r="H126" s="619">
        <v>5.59375</v>
      </c>
      <c r="I126" s="616">
        <v>138.14699999999999</v>
      </c>
      <c r="J126" s="617">
        <v>138.14699999999999</v>
      </c>
      <c r="K126" s="627" t="s">
        <v>310</v>
      </c>
    </row>
    <row r="127" spans="1:11" ht="14.4" customHeight="1" thickBot="1" x14ac:dyDescent="0.35">
      <c r="A127" s="637" t="s">
        <v>429</v>
      </c>
      <c r="B127" s="621">
        <v>0</v>
      </c>
      <c r="C127" s="621">
        <v>68.2149</v>
      </c>
      <c r="D127" s="622">
        <v>68.2149</v>
      </c>
      <c r="E127" s="623" t="s">
        <v>310</v>
      </c>
      <c r="F127" s="621">
        <v>0</v>
      </c>
      <c r="G127" s="622">
        <v>0</v>
      </c>
      <c r="H127" s="624">
        <v>0.14874999999999999</v>
      </c>
      <c r="I127" s="621">
        <v>62.033000000000001</v>
      </c>
      <c r="J127" s="622">
        <v>62.033000000000001</v>
      </c>
      <c r="K127" s="625" t="s">
        <v>310</v>
      </c>
    </row>
    <row r="128" spans="1:11" ht="14.4" customHeight="1" thickBot="1" x14ac:dyDescent="0.35">
      <c r="A128" s="638" t="s">
        <v>430</v>
      </c>
      <c r="B128" s="616">
        <v>0</v>
      </c>
      <c r="C128" s="616">
        <v>2.4089</v>
      </c>
      <c r="D128" s="617">
        <v>2.4089</v>
      </c>
      <c r="E128" s="626" t="s">
        <v>310</v>
      </c>
      <c r="F128" s="616">
        <v>0</v>
      </c>
      <c r="G128" s="617">
        <v>0</v>
      </c>
      <c r="H128" s="619">
        <v>0.14874999999999999</v>
      </c>
      <c r="I128" s="616">
        <v>1.5640000000000001</v>
      </c>
      <c r="J128" s="617">
        <v>1.5640000000000001</v>
      </c>
      <c r="K128" s="627" t="s">
        <v>310</v>
      </c>
    </row>
    <row r="129" spans="1:11" ht="14.4" customHeight="1" thickBot="1" x14ac:dyDescent="0.35">
      <c r="A129" s="638" t="s">
        <v>431</v>
      </c>
      <c r="B129" s="616">
        <v>0</v>
      </c>
      <c r="C129" s="616">
        <v>9.079999999999</v>
      </c>
      <c r="D129" s="617">
        <v>9.079999999999</v>
      </c>
      <c r="E129" s="626" t="s">
        <v>342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310</v>
      </c>
    </row>
    <row r="130" spans="1:11" ht="14.4" customHeight="1" thickBot="1" x14ac:dyDescent="0.35">
      <c r="A130" s="638" t="s">
        <v>432</v>
      </c>
      <c r="B130" s="616">
        <v>0</v>
      </c>
      <c r="C130" s="616">
        <v>56.526000000000003</v>
      </c>
      <c r="D130" s="617">
        <v>56.526000000000003</v>
      </c>
      <c r="E130" s="626" t="s">
        <v>310</v>
      </c>
      <c r="F130" s="616">
        <v>0</v>
      </c>
      <c r="G130" s="617">
        <v>0</v>
      </c>
      <c r="H130" s="619">
        <v>0</v>
      </c>
      <c r="I130" s="616">
        <v>60.249000000000002</v>
      </c>
      <c r="J130" s="617">
        <v>60.249000000000002</v>
      </c>
      <c r="K130" s="627" t="s">
        <v>310</v>
      </c>
    </row>
    <row r="131" spans="1:11" ht="14.4" customHeight="1" thickBot="1" x14ac:dyDescent="0.35">
      <c r="A131" s="638" t="s">
        <v>433</v>
      </c>
      <c r="B131" s="616">
        <v>0</v>
      </c>
      <c r="C131" s="616">
        <v>0.2</v>
      </c>
      <c r="D131" s="617">
        <v>0.2</v>
      </c>
      <c r="E131" s="626" t="s">
        <v>310</v>
      </c>
      <c r="F131" s="616">
        <v>0</v>
      </c>
      <c r="G131" s="617">
        <v>0</v>
      </c>
      <c r="H131" s="619">
        <v>0</v>
      </c>
      <c r="I131" s="616">
        <v>0.22</v>
      </c>
      <c r="J131" s="617">
        <v>0.22</v>
      </c>
      <c r="K131" s="627" t="s">
        <v>310</v>
      </c>
    </row>
    <row r="132" spans="1:11" ht="14.4" customHeight="1" thickBot="1" x14ac:dyDescent="0.35">
      <c r="A132" s="640" t="s">
        <v>434</v>
      </c>
      <c r="B132" s="616">
        <v>0</v>
      </c>
      <c r="C132" s="616">
        <v>17.036999999999999</v>
      </c>
      <c r="D132" s="617">
        <v>17.036999999999999</v>
      </c>
      <c r="E132" s="626" t="s">
        <v>310</v>
      </c>
      <c r="F132" s="616">
        <v>0</v>
      </c>
      <c r="G132" s="617">
        <v>0</v>
      </c>
      <c r="H132" s="619">
        <v>0</v>
      </c>
      <c r="I132" s="616">
        <v>40.219000000000001</v>
      </c>
      <c r="J132" s="617">
        <v>40.219000000000001</v>
      </c>
      <c r="K132" s="627" t="s">
        <v>310</v>
      </c>
    </row>
    <row r="133" spans="1:11" ht="14.4" customHeight="1" thickBot="1" x14ac:dyDescent="0.35">
      <c r="A133" s="638" t="s">
        <v>435</v>
      </c>
      <c r="B133" s="616">
        <v>0</v>
      </c>
      <c r="C133" s="616">
        <v>17.036999999999999</v>
      </c>
      <c r="D133" s="617">
        <v>17.036999999999999</v>
      </c>
      <c r="E133" s="626" t="s">
        <v>310</v>
      </c>
      <c r="F133" s="616">
        <v>0</v>
      </c>
      <c r="G133" s="617">
        <v>0</v>
      </c>
      <c r="H133" s="619">
        <v>0</v>
      </c>
      <c r="I133" s="616">
        <v>40.219000000000001</v>
      </c>
      <c r="J133" s="617">
        <v>40.219000000000001</v>
      </c>
      <c r="K133" s="627" t="s">
        <v>310</v>
      </c>
    </row>
    <row r="134" spans="1:11" ht="14.4" customHeight="1" thickBot="1" x14ac:dyDescent="0.35">
      <c r="A134" s="640" t="s">
        <v>436</v>
      </c>
      <c r="B134" s="616">
        <v>0</v>
      </c>
      <c r="C134" s="616">
        <v>80.885999999999996</v>
      </c>
      <c r="D134" s="617">
        <v>80.885999999999996</v>
      </c>
      <c r="E134" s="626" t="s">
        <v>310</v>
      </c>
      <c r="F134" s="616">
        <v>0</v>
      </c>
      <c r="G134" s="617">
        <v>0</v>
      </c>
      <c r="H134" s="619">
        <v>2.95</v>
      </c>
      <c r="I134" s="616">
        <v>27.8</v>
      </c>
      <c r="J134" s="617">
        <v>27.8</v>
      </c>
      <c r="K134" s="627" t="s">
        <v>310</v>
      </c>
    </row>
    <row r="135" spans="1:11" ht="14.4" customHeight="1" thickBot="1" x14ac:dyDescent="0.35">
      <c r="A135" s="638" t="s">
        <v>437</v>
      </c>
      <c r="B135" s="616">
        <v>0</v>
      </c>
      <c r="C135" s="616">
        <v>80.885999999999996</v>
      </c>
      <c r="D135" s="617">
        <v>80.885999999999996</v>
      </c>
      <c r="E135" s="626" t="s">
        <v>310</v>
      </c>
      <c r="F135" s="616">
        <v>0</v>
      </c>
      <c r="G135" s="617">
        <v>0</v>
      </c>
      <c r="H135" s="619">
        <v>2.95</v>
      </c>
      <c r="I135" s="616">
        <v>27.8</v>
      </c>
      <c r="J135" s="617">
        <v>27.8</v>
      </c>
      <c r="K135" s="627" t="s">
        <v>310</v>
      </c>
    </row>
    <row r="136" spans="1:11" ht="14.4" customHeight="1" thickBot="1" x14ac:dyDescent="0.35">
      <c r="A136" s="640" t="s">
        <v>438</v>
      </c>
      <c r="B136" s="616">
        <v>0</v>
      </c>
      <c r="C136" s="616">
        <v>4.4000000000000004</v>
      </c>
      <c r="D136" s="617">
        <v>4.4000000000000004</v>
      </c>
      <c r="E136" s="626" t="s">
        <v>310</v>
      </c>
      <c r="F136" s="616">
        <v>0</v>
      </c>
      <c r="G136" s="617">
        <v>0</v>
      </c>
      <c r="H136" s="619">
        <v>0</v>
      </c>
      <c r="I136" s="616">
        <v>5.6</v>
      </c>
      <c r="J136" s="617">
        <v>5.6</v>
      </c>
      <c r="K136" s="627" t="s">
        <v>310</v>
      </c>
    </row>
    <row r="137" spans="1:11" ht="14.4" customHeight="1" thickBot="1" x14ac:dyDescent="0.35">
      <c r="A137" s="638" t="s">
        <v>439</v>
      </c>
      <c r="B137" s="616">
        <v>0</v>
      </c>
      <c r="C137" s="616">
        <v>4.4000000000000004</v>
      </c>
      <c r="D137" s="617">
        <v>4.4000000000000004</v>
      </c>
      <c r="E137" s="626" t="s">
        <v>310</v>
      </c>
      <c r="F137" s="616">
        <v>0</v>
      </c>
      <c r="G137" s="617">
        <v>0</v>
      </c>
      <c r="H137" s="619">
        <v>0</v>
      </c>
      <c r="I137" s="616">
        <v>5.6</v>
      </c>
      <c r="J137" s="617">
        <v>5.6</v>
      </c>
      <c r="K137" s="627" t="s">
        <v>310</v>
      </c>
    </row>
    <row r="138" spans="1:11" ht="14.4" customHeight="1" thickBot="1" x14ac:dyDescent="0.35">
      <c r="A138" s="640" t="s">
        <v>440</v>
      </c>
      <c r="B138" s="616">
        <v>0</v>
      </c>
      <c r="C138" s="616">
        <v>0</v>
      </c>
      <c r="D138" s="617">
        <v>0</v>
      </c>
      <c r="E138" s="626" t="s">
        <v>310</v>
      </c>
      <c r="F138" s="616">
        <v>0</v>
      </c>
      <c r="G138" s="617">
        <v>0</v>
      </c>
      <c r="H138" s="619">
        <v>2.4950000000000001</v>
      </c>
      <c r="I138" s="616">
        <v>2.4950000000000001</v>
      </c>
      <c r="J138" s="617">
        <v>2.4950000000000001</v>
      </c>
      <c r="K138" s="627" t="s">
        <v>310</v>
      </c>
    </row>
    <row r="139" spans="1:11" ht="14.4" customHeight="1" thickBot="1" x14ac:dyDescent="0.35">
      <c r="A139" s="638" t="s">
        <v>441</v>
      </c>
      <c r="B139" s="616">
        <v>0</v>
      </c>
      <c r="C139" s="616">
        <v>0</v>
      </c>
      <c r="D139" s="617">
        <v>0</v>
      </c>
      <c r="E139" s="626" t="s">
        <v>310</v>
      </c>
      <c r="F139" s="616">
        <v>0</v>
      </c>
      <c r="G139" s="617">
        <v>0</v>
      </c>
      <c r="H139" s="619">
        <v>2.4950000000000001</v>
      </c>
      <c r="I139" s="616">
        <v>2.4950000000000001</v>
      </c>
      <c r="J139" s="617">
        <v>2.4950000000000001</v>
      </c>
      <c r="K139" s="627" t="s">
        <v>310</v>
      </c>
    </row>
    <row r="140" spans="1:11" ht="14.4" customHeight="1" thickBot="1" x14ac:dyDescent="0.35">
      <c r="A140" s="635" t="s">
        <v>442</v>
      </c>
      <c r="B140" s="616">
        <v>5399.9918610517398</v>
      </c>
      <c r="C140" s="616">
        <v>5664.6198199999999</v>
      </c>
      <c r="D140" s="617">
        <v>264.62795894826399</v>
      </c>
      <c r="E140" s="618">
        <v>1.049005251444</v>
      </c>
      <c r="F140" s="616">
        <v>6247.7273406292497</v>
      </c>
      <c r="G140" s="617">
        <v>3123.8636703146199</v>
      </c>
      <c r="H140" s="619">
        <v>534.26070000000004</v>
      </c>
      <c r="I140" s="616">
        <v>3196.18208</v>
      </c>
      <c r="J140" s="617">
        <v>72.318409685377006</v>
      </c>
      <c r="K140" s="620">
        <v>0.511575154571</v>
      </c>
    </row>
    <row r="141" spans="1:11" ht="14.4" customHeight="1" thickBot="1" x14ac:dyDescent="0.35">
      <c r="A141" s="636" t="s">
        <v>443</v>
      </c>
      <c r="B141" s="616">
        <v>5374.9918610517398</v>
      </c>
      <c r="C141" s="616">
        <v>5473.3360000000002</v>
      </c>
      <c r="D141" s="617">
        <v>98.344138948262994</v>
      </c>
      <c r="E141" s="618">
        <v>1.0182966116950001</v>
      </c>
      <c r="F141" s="616">
        <v>6018.0150127209599</v>
      </c>
      <c r="G141" s="617">
        <v>3009.00750636048</v>
      </c>
      <c r="H141" s="619">
        <v>493.42500000000001</v>
      </c>
      <c r="I141" s="616">
        <v>3047.4409999999998</v>
      </c>
      <c r="J141" s="617">
        <v>38.433493639517998</v>
      </c>
      <c r="K141" s="620">
        <v>0.506386407072</v>
      </c>
    </row>
    <row r="142" spans="1:11" ht="14.4" customHeight="1" thickBot="1" x14ac:dyDescent="0.35">
      <c r="A142" s="637" t="s">
        <v>444</v>
      </c>
      <c r="B142" s="621">
        <v>5374.9918610517398</v>
      </c>
      <c r="C142" s="621">
        <v>5459.52</v>
      </c>
      <c r="D142" s="622">
        <v>84.528138948263006</v>
      </c>
      <c r="E142" s="628">
        <v>1.0157261891980001</v>
      </c>
      <c r="F142" s="621">
        <v>6018.0150127209599</v>
      </c>
      <c r="G142" s="622">
        <v>3009.00750636048</v>
      </c>
      <c r="H142" s="624">
        <v>493.42500000000001</v>
      </c>
      <c r="I142" s="621">
        <v>3047.4409999999998</v>
      </c>
      <c r="J142" s="622">
        <v>38.433493639517998</v>
      </c>
      <c r="K142" s="629">
        <v>0.506386407072</v>
      </c>
    </row>
    <row r="143" spans="1:11" ht="14.4" customHeight="1" thickBot="1" x14ac:dyDescent="0.35">
      <c r="A143" s="638" t="s">
        <v>445</v>
      </c>
      <c r="B143" s="616">
        <v>223.999992944539</v>
      </c>
      <c r="C143" s="616">
        <v>235.233</v>
      </c>
      <c r="D143" s="617">
        <v>11.233007055461</v>
      </c>
      <c r="E143" s="618">
        <v>1.050147354505</v>
      </c>
      <c r="F143" s="616">
        <v>272.00067854105998</v>
      </c>
      <c r="G143" s="617">
        <v>136.00033927052999</v>
      </c>
      <c r="H143" s="619">
        <v>22.663</v>
      </c>
      <c r="I143" s="616">
        <v>135.97800000000001</v>
      </c>
      <c r="J143" s="617">
        <v>-2.233927053E-2</v>
      </c>
      <c r="K143" s="620">
        <v>0.49991787053300002</v>
      </c>
    </row>
    <row r="144" spans="1:11" ht="14.4" customHeight="1" thickBot="1" x14ac:dyDescent="0.35">
      <c r="A144" s="638" t="s">
        <v>446</v>
      </c>
      <c r="B144" s="616">
        <v>1501.9999526905899</v>
      </c>
      <c r="C144" s="616">
        <v>1509.279</v>
      </c>
      <c r="D144" s="617">
        <v>7.2790473094069998</v>
      </c>
      <c r="E144" s="618">
        <v>1.00484623671</v>
      </c>
      <c r="F144" s="616">
        <v>1704.00425086017</v>
      </c>
      <c r="G144" s="617">
        <v>852.00212543008695</v>
      </c>
      <c r="H144" s="619">
        <v>142.739</v>
      </c>
      <c r="I144" s="616">
        <v>856.44399999999996</v>
      </c>
      <c r="J144" s="617">
        <v>4.4418745699129998</v>
      </c>
      <c r="K144" s="620">
        <v>0.50260672739900003</v>
      </c>
    </row>
    <row r="145" spans="1:11" ht="14.4" customHeight="1" thickBot="1" x14ac:dyDescent="0.35">
      <c r="A145" s="638" t="s">
        <v>447</v>
      </c>
      <c r="B145" s="616">
        <v>23.999999244057001</v>
      </c>
      <c r="C145" s="616">
        <v>24.228000000000002</v>
      </c>
      <c r="D145" s="617">
        <v>0.22800075594200001</v>
      </c>
      <c r="E145" s="618">
        <v>1.0095000317959999</v>
      </c>
      <c r="F145" s="616">
        <v>24.00005987127</v>
      </c>
      <c r="G145" s="617">
        <v>12.000029935635</v>
      </c>
      <c r="H145" s="619">
        <v>2.0190000000000001</v>
      </c>
      <c r="I145" s="616">
        <v>12.114000000000001</v>
      </c>
      <c r="J145" s="617">
        <v>0.11397006436400001</v>
      </c>
      <c r="K145" s="620">
        <v>0.50474874083499999</v>
      </c>
    </row>
    <row r="146" spans="1:11" ht="14.4" customHeight="1" thickBot="1" x14ac:dyDescent="0.35">
      <c r="A146" s="638" t="s">
        <v>448</v>
      </c>
      <c r="B146" s="616">
        <v>778.99200581472599</v>
      </c>
      <c r="C146" s="616">
        <v>783.88599999999997</v>
      </c>
      <c r="D146" s="617">
        <v>4.8939941852739999</v>
      </c>
      <c r="E146" s="618">
        <v>1.0062824703569999</v>
      </c>
      <c r="F146" s="616">
        <v>796.00198573045702</v>
      </c>
      <c r="G146" s="617">
        <v>398.000992865228</v>
      </c>
      <c r="H146" s="619">
        <v>66.244</v>
      </c>
      <c r="I146" s="616">
        <v>397.464</v>
      </c>
      <c r="J146" s="617">
        <v>-0.53699286522800005</v>
      </c>
      <c r="K146" s="620">
        <v>0.49932538753</v>
      </c>
    </row>
    <row r="147" spans="1:11" ht="14.4" customHeight="1" thickBot="1" x14ac:dyDescent="0.35">
      <c r="A147" s="638" t="s">
        <v>449</v>
      </c>
      <c r="B147" s="616">
        <v>2829.9999108617799</v>
      </c>
      <c r="C147" s="616">
        <v>2890.826</v>
      </c>
      <c r="D147" s="617">
        <v>60.826089138215998</v>
      </c>
      <c r="E147" s="618">
        <v>1.0214933183929999</v>
      </c>
      <c r="F147" s="616">
        <v>3222.0080377180002</v>
      </c>
      <c r="G147" s="617">
        <v>1611.0040188590001</v>
      </c>
      <c r="H147" s="619">
        <v>259.76</v>
      </c>
      <c r="I147" s="616">
        <v>1645.441</v>
      </c>
      <c r="J147" s="617">
        <v>34.436981140998</v>
      </c>
      <c r="K147" s="620">
        <v>0.51068804942000001</v>
      </c>
    </row>
    <row r="148" spans="1:11" ht="14.4" customHeight="1" thickBot="1" x14ac:dyDescent="0.35">
      <c r="A148" s="638" t="s">
        <v>450</v>
      </c>
      <c r="B148" s="616">
        <v>15.999999496038001</v>
      </c>
      <c r="C148" s="616">
        <v>16.068000000000001</v>
      </c>
      <c r="D148" s="617">
        <v>6.8000503961000006E-2</v>
      </c>
      <c r="E148" s="618">
        <v>1.0042500316309999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310</v>
      </c>
    </row>
    <row r="149" spans="1:11" ht="14.4" customHeight="1" thickBot="1" x14ac:dyDescent="0.35">
      <c r="A149" s="637" t="s">
        <v>451</v>
      </c>
      <c r="B149" s="621">
        <v>0</v>
      </c>
      <c r="C149" s="621">
        <v>13.816000000000001</v>
      </c>
      <c r="D149" s="622">
        <v>13.816000000000001</v>
      </c>
      <c r="E149" s="623" t="s">
        <v>310</v>
      </c>
      <c r="F149" s="621">
        <v>0</v>
      </c>
      <c r="G149" s="622">
        <v>0</v>
      </c>
      <c r="H149" s="624">
        <v>0</v>
      </c>
      <c r="I149" s="621">
        <v>0</v>
      </c>
      <c r="J149" s="622">
        <v>0</v>
      </c>
      <c r="K149" s="625" t="s">
        <v>310</v>
      </c>
    </row>
    <row r="150" spans="1:11" ht="14.4" customHeight="1" thickBot="1" x14ac:dyDescent="0.35">
      <c r="A150" s="638" t="s">
        <v>452</v>
      </c>
      <c r="B150" s="616">
        <v>0</v>
      </c>
      <c r="C150" s="616">
        <v>3.004</v>
      </c>
      <c r="D150" s="617">
        <v>3.004</v>
      </c>
      <c r="E150" s="626" t="s">
        <v>342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310</v>
      </c>
    </row>
    <row r="151" spans="1:11" ht="14.4" customHeight="1" thickBot="1" x14ac:dyDescent="0.35">
      <c r="A151" s="638" t="s">
        <v>453</v>
      </c>
      <c r="B151" s="616">
        <v>0</v>
      </c>
      <c r="C151" s="616">
        <v>10.811999999999999</v>
      </c>
      <c r="D151" s="617">
        <v>10.811999999999999</v>
      </c>
      <c r="E151" s="626" t="s">
        <v>310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310</v>
      </c>
    </row>
    <row r="152" spans="1:11" ht="14.4" customHeight="1" thickBot="1" x14ac:dyDescent="0.35">
      <c r="A152" s="636" t="s">
        <v>454</v>
      </c>
      <c r="B152" s="616">
        <v>25</v>
      </c>
      <c r="C152" s="616">
        <v>191.28381999999999</v>
      </c>
      <c r="D152" s="617">
        <v>166.28381999999999</v>
      </c>
      <c r="E152" s="618">
        <v>7.6513527999999997</v>
      </c>
      <c r="F152" s="616">
        <v>229.71232790828199</v>
      </c>
      <c r="G152" s="617">
        <v>114.856163954141</v>
      </c>
      <c r="H152" s="619">
        <v>40.835700000000003</v>
      </c>
      <c r="I152" s="616">
        <v>148.74108000000001</v>
      </c>
      <c r="J152" s="617">
        <v>33.884916045859001</v>
      </c>
      <c r="K152" s="620">
        <v>0.64751022008400005</v>
      </c>
    </row>
    <row r="153" spans="1:11" ht="14.4" customHeight="1" thickBot="1" x14ac:dyDescent="0.35">
      <c r="A153" s="637" t="s">
        <v>455</v>
      </c>
      <c r="B153" s="621">
        <v>25</v>
      </c>
      <c r="C153" s="621">
        <v>35.728490000000001</v>
      </c>
      <c r="D153" s="622">
        <v>10.728490000000001</v>
      </c>
      <c r="E153" s="628">
        <v>1.4291396000000001</v>
      </c>
      <c r="F153" s="621">
        <v>34</v>
      </c>
      <c r="G153" s="622">
        <v>17</v>
      </c>
      <c r="H153" s="624">
        <v>40.835700000000003</v>
      </c>
      <c r="I153" s="621">
        <v>118.15228</v>
      </c>
      <c r="J153" s="622">
        <v>101.15228</v>
      </c>
      <c r="K153" s="629">
        <v>3.4750670588229999</v>
      </c>
    </row>
    <row r="154" spans="1:11" ht="14.4" customHeight="1" thickBot="1" x14ac:dyDescent="0.35">
      <c r="A154" s="638" t="s">
        <v>456</v>
      </c>
      <c r="B154" s="616">
        <v>25</v>
      </c>
      <c r="C154" s="616">
        <v>35.728490000000001</v>
      </c>
      <c r="D154" s="617">
        <v>10.728490000000001</v>
      </c>
      <c r="E154" s="618">
        <v>1.4291396000000001</v>
      </c>
      <c r="F154" s="616">
        <v>34</v>
      </c>
      <c r="G154" s="617">
        <v>17</v>
      </c>
      <c r="H154" s="619">
        <v>40.835700000000003</v>
      </c>
      <c r="I154" s="616">
        <v>118.15228</v>
      </c>
      <c r="J154" s="617">
        <v>101.15228</v>
      </c>
      <c r="K154" s="620">
        <v>3.4750670588229999</v>
      </c>
    </row>
    <row r="155" spans="1:11" ht="14.4" customHeight="1" thickBot="1" x14ac:dyDescent="0.35">
      <c r="A155" s="637" t="s">
        <v>457</v>
      </c>
      <c r="B155" s="621">
        <v>0</v>
      </c>
      <c r="C155" s="621">
        <v>3.19</v>
      </c>
      <c r="D155" s="622">
        <v>3.19</v>
      </c>
      <c r="E155" s="623" t="s">
        <v>310</v>
      </c>
      <c r="F155" s="621">
        <v>1.06581410364015E-14</v>
      </c>
      <c r="G155" s="622">
        <v>5.3290705182007498E-15</v>
      </c>
      <c r="H155" s="624">
        <v>0</v>
      </c>
      <c r="I155" s="621">
        <v>3.0129000000000001</v>
      </c>
      <c r="J155" s="622">
        <v>3.012899999999</v>
      </c>
      <c r="K155" s="629">
        <v>0</v>
      </c>
    </row>
    <row r="156" spans="1:11" ht="14.4" customHeight="1" thickBot="1" x14ac:dyDescent="0.35">
      <c r="A156" s="638" t="s">
        <v>458</v>
      </c>
      <c r="B156" s="616">
        <v>0</v>
      </c>
      <c r="C156" s="616">
        <v>3.19</v>
      </c>
      <c r="D156" s="617">
        <v>3.19</v>
      </c>
      <c r="E156" s="626" t="s">
        <v>342</v>
      </c>
      <c r="F156" s="616">
        <v>0</v>
      </c>
      <c r="G156" s="617">
        <v>0</v>
      </c>
      <c r="H156" s="619">
        <v>0</v>
      </c>
      <c r="I156" s="616">
        <v>0</v>
      </c>
      <c r="J156" s="617">
        <v>0</v>
      </c>
      <c r="K156" s="627" t="s">
        <v>310</v>
      </c>
    </row>
    <row r="157" spans="1:11" ht="14.4" customHeight="1" thickBot="1" x14ac:dyDescent="0.35">
      <c r="A157" s="638" t="s">
        <v>459</v>
      </c>
      <c r="B157" s="616">
        <v>0</v>
      </c>
      <c r="C157" s="616">
        <v>0</v>
      </c>
      <c r="D157" s="617">
        <v>0</v>
      </c>
      <c r="E157" s="626" t="s">
        <v>310</v>
      </c>
      <c r="F157" s="616">
        <v>0</v>
      </c>
      <c r="G157" s="617">
        <v>0</v>
      </c>
      <c r="H157" s="619">
        <v>0</v>
      </c>
      <c r="I157" s="616">
        <v>3.0129000000000001</v>
      </c>
      <c r="J157" s="617">
        <v>3.0129000000000001</v>
      </c>
      <c r="K157" s="627" t="s">
        <v>342</v>
      </c>
    </row>
    <row r="158" spans="1:11" ht="14.4" customHeight="1" thickBot="1" x14ac:dyDescent="0.35">
      <c r="A158" s="637" t="s">
        <v>460</v>
      </c>
      <c r="B158" s="621">
        <v>0</v>
      </c>
      <c r="C158" s="621">
        <v>79.134</v>
      </c>
      <c r="D158" s="622">
        <v>79.134</v>
      </c>
      <c r="E158" s="623" t="s">
        <v>310</v>
      </c>
      <c r="F158" s="621">
        <v>195.71232790828199</v>
      </c>
      <c r="G158" s="622">
        <v>97.856163954140996</v>
      </c>
      <c r="H158" s="624">
        <v>0</v>
      </c>
      <c r="I158" s="621">
        <v>27.575900000000001</v>
      </c>
      <c r="J158" s="622">
        <v>-70.280263954139997</v>
      </c>
      <c r="K158" s="629">
        <v>0.140900168603</v>
      </c>
    </row>
    <row r="159" spans="1:11" ht="14.4" customHeight="1" thickBot="1" x14ac:dyDescent="0.35">
      <c r="A159" s="638" t="s">
        <v>461</v>
      </c>
      <c r="B159" s="616">
        <v>0</v>
      </c>
      <c r="C159" s="616">
        <v>79.134</v>
      </c>
      <c r="D159" s="617">
        <v>79.134</v>
      </c>
      <c r="E159" s="626" t="s">
        <v>310</v>
      </c>
      <c r="F159" s="616">
        <v>195.71232790828199</v>
      </c>
      <c r="G159" s="617">
        <v>97.856163954140996</v>
      </c>
      <c r="H159" s="619">
        <v>0</v>
      </c>
      <c r="I159" s="616">
        <v>27.575900000000001</v>
      </c>
      <c r="J159" s="617">
        <v>-70.280263954139997</v>
      </c>
      <c r="K159" s="620">
        <v>0.140900168603</v>
      </c>
    </row>
    <row r="160" spans="1:11" ht="14.4" customHeight="1" thickBot="1" x14ac:dyDescent="0.35">
      <c r="A160" s="637" t="s">
        <v>462</v>
      </c>
      <c r="B160" s="621">
        <v>0</v>
      </c>
      <c r="C160" s="621">
        <v>73.23133</v>
      </c>
      <c r="D160" s="622">
        <v>73.23133</v>
      </c>
      <c r="E160" s="623" t="s">
        <v>342</v>
      </c>
      <c r="F160" s="621">
        <v>0</v>
      </c>
      <c r="G160" s="622">
        <v>0</v>
      </c>
      <c r="H160" s="624">
        <v>0</v>
      </c>
      <c r="I160" s="621">
        <v>0</v>
      </c>
      <c r="J160" s="622">
        <v>0</v>
      </c>
      <c r="K160" s="625" t="s">
        <v>310</v>
      </c>
    </row>
    <row r="161" spans="1:11" ht="14.4" customHeight="1" thickBot="1" x14ac:dyDescent="0.35">
      <c r="A161" s="638" t="s">
        <v>463</v>
      </c>
      <c r="B161" s="616">
        <v>0</v>
      </c>
      <c r="C161" s="616">
        <v>73.23133</v>
      </c>
      <c r="D161" s="617">
        <v>73.23133</v>
      </c>
      <c r="E161" s="626" t="s">
        <v>342</v>
      </c>
      <c r="F161" s="616">
        <v>0</v>
      </c>
      <c r="G161" s="617">
        <v>0</v>
      </c>
      <c r="H161" s="619">
        <v>0</v>
      </c>
      <c r="I161" s="616">
        <v>0</v>
      </c>
      <c r="J161" s="617">
        <v>0</v>
      </c>
      <c r="K161" s="627" t="s">
        <v>310</v>
      </c>
    </row>
    <row r="162" spans="1:11" ht="14.4" customHeight="1" thickBot="1" x14ac:dyDescent="0.35">
      <c r="A162" s="634" t="s">
        <v>464</v>
      </c>
      <c r="B162" s="616">
        <v>184300.76988206501</v>
      </c>
      <c r="C162" s="616">
        <v>194723.09591</v>
      </c>
      <c r="D162" s="617">
        <v>10422.3260279349</v>
      </c>
      <c r="E162" s="618">
        <v>1.0565506374960001</v>
      </c>
      <c r="F162" s="616">
        <v>206284.88302728301</v>
      </c>
      <c r="G162" s="617">
        <v>103142.441513642</v>
      </c>
      <c r="H162" s="619">
        <v>16782.343390000002</v>
      </c>
      <c r="I162" s="616">
        <v>90753.731599999999</v>
      </c>
      <c r="J162" s="617">
        <v>-12388.7099136416</v>
      </c>
      <c r="K162" s="620">
        <v>0.43994368500499997</v>
      </c>
    </row>
    <row r="163" spans="1:11" ht="14.4" customHeight="1" thickBot="1" x14ac:dyDescent="0.35">
      <c r="A163" s="635" t="s">
        <v>465</v>
      </c>
      <c r="B163" s="616">
        <v>184056.175424585</v>
      </c>
      <c r="C163" s="616">
        <v>194267.81028999999</v>
      </c>
      <c r="D163" s="617">
        <v>10211.634865415201</v>
      </c>
      <c r="E163" s="618">
        <v>1.055481077132</v>
      </c>
      <c r="F163" s="616">
        <v>205961.28255744101</v>
      </c>
      <c r="G163" s="617">
        <v>102980.64127872</v>
      </c>
      <c r="H163" s="619">
        <v>16771.74207</v>
      </c>
      <c r="I163" s="616">
        <v>90440.736919999996</v>
      </c>
      <c r="J163" s="617">
        <v>-12539.9043587203</v>
      </c>
      <c r="K163" s="620">
        <v>0.43911523465399999</v>
      </c>
    </row>
    <row r="164" spans="1:11" ht="14.4" customHeight="1" thickBot="1" x14ac:dyDescent="0.35">
      <c r="A164" s="636" t="s">
        <v>466</v>
      </c>
      <c r="B164" s="616">
        <v>184056.175424585</v>
      </c>
      <c r="C164" s="616">
        <v>194267.81028999999</v>
      </c>
      <c r="D164" s="617">
        <v>10211.634865415201</v>
      </c>
      <c r="E164" s="618">
        <v>1.055481077132</v>
      </c>
      <c r="F164" s="616">
        <v>205961.28255744101</v>
      </c>
      <c r="G164" s="617">
        <v>102980.64127872</v>
      </c>
      <c r="H164" s="619">
        <v>16771.74207</v>
      </c>
      <c r="I164" s="616">
        <v>90440.736919999996</v>
      </c>
      <c r="J164" s="617">
        <v>-12539.9043587203</v>
      </c>
      <c r="K164" s="620">
        <v>0.43911523465399999</v>
      </c>
    </row>
    <row r="165" spans="1:11" ht="14.4" customHeight="1" thickBot="1" x14ac:dyDescent="0.35">
      <c r="A165" s="637" t="s">
        <v>467</v>
      </c>
      <c r="B165" s="621">
        <v>340.17542453684399</v>
      </c>
      <c r="C165" s="621">
        <v>407.88458000000003</v>
      </c>
      <c r="D165" s="622">
        <v>67.709155463155</v>
      </c>
      <c r="E165" s="628">
        <v>1.199041878334</v>
      </c>
      <c r="F165" s="621">
        <v>360.91608232534799</v>
      </c>
      <c r="G165" s="622">
        <v>180.45804116267399</v>
      </c>
      <c r="H165" s="624">
        <v>65.084469999999996</v>
      </c>
      <c r="I165" s="621">
        <v>222.60511</v>
      </c>
      <c r="J165" s="622">
        <v>42.147068837325001</v>
      </c>
      <c r="K165" s="629">
        <v>0.61677802930100001</v>
      </c>
    </row>
    <row r="166" spans="1:11" ht="14.4" customHeight="1" thickBot="1" x14ac:dyDescent="0.35">
      <c r="A166" s="638" t="s">
        <v>468</v>
      </c>
      <c r="B166" s="616">
        <v>0.80919864123999996</v>
      </c>
      <c r="C166" s="616">
        <v>0.31899</v>
      </c>
      <c r="D166" s="617">
        <v>-0.49020864124000002</v>
      </c>
      <c r="E166" s="618">
        <v>0.39420481417300002</v>
      </c>
      <c r="F166" s="616">
        <v>0.32755165913899997</v>
      </c>
      <c r="G166" s="617">
        <v>0.163775829569</v>
      </c>
      <c r="H166" s="619">
        <v>0.44130000000000003</v>
      </c>
      <c r="I166" s="616">
        <v>0.74790999999999996</v>
      </c>
      <c r="J166" s="617">
        <v>0.58413417043000004</v>
      </c>
      <c r="K166" s="620">
        <v>0</v>
      </c>
    </row>
    <row r="167" spans="1:11" ht="14.4" customHeight="1" thickBot="1" x14ac:dyDescent="0.35">
      <c r="A167" s="638" t="s">
        <v>469</v>
      </c>
      <c r="B167" s="616">
        <v>0.50014534243300002</v>
      </c>
      <c r="C167" s="616">
        <v>0</v>
      </c>
      <c r="D167" s="617">
        <v>-0.50014534243300002</v>
      </c>
      <c r="E167" s="618">
        <v>0</v>
      </c>
      <c r="F167" s="616">
        <v>0</v>
      </c>
      <c r="G167" s="617">
        <v>0</v>
      </c>
      <c r="H167" s="619">
        <v>0</v>
      </c>
      <c r="I167" s="616">
        <v>0.24460999999999999</v>
      </c>
      <c r="J167" s="617">
        <v>0.24460999999999999</v>
      </c>
      <c r="K167" s="627" t="s">
        <v>342</v>
      </c>
    </row>
    <row r="168" spans="1:11" ht="14.4" customHeight="1" thickBot="1" x14ac:dyDescent="0.35">
      <c r="A168" s="638" t="s">
        <v>470</v>
      </c>
      <c r="B168" s="616">
        <v>161.572815614006</v>
      </c>
      <c r="C168" s="616">
        <v>206.42397</v>
      </c>
      <c r="D168" s="617">
        <v>44.851154385994001</v>
      </c>
      <c r="E168" s="618">
        <v>1.2775909686010001</v>
      </c>
      <c r="F168" s="616">
        <v>178.15434580618401</v>
      </c>
      <c r="G168" s="617">
        <v>89.077172903092006</v>
      </c>
      <c r="H168" s="619">
        <v>10.46618</v>
      </c>
      <c r="I168" s="616">
        <v>87.642200000000003</v>
      </c>
      <c r="J168" s="617">
        <v>-1.434972903092</v>
      </c>
      <c r="K168" s="620">
        <v>0.49194533876399998</v>
      </c>
    </row>
    <row r="169" spans="1:11" ht="14.4" customHeight="1" thickBot="1" x14ac:dyDescent="0.35">
      <c r="A169" s="638" t="s">
        <v>471</v>
      </c>
      <c r="B169" s="616">
        <v>177.293264939164</v>
      </c>
      <c r="C169" s="616">
        <v>201.14161999999999</v>
      </c>
      <c r="D169" s="617">
        <v>23.848355060835999</v>
      </c>
      <c r="E169" s="618">
        <v>1.1345135985220001</v>
      </c>
      <c r="F169" s="616">
        <v>182.434184860025</v>
      </c>
      <c r="G169" s="617">
        <v>91.217092430012002</v>
      </c>
      <c r="H169" s="619">
        <v>54.176990000000004</v>
      </c>
      <c r="I169" s="616">
        <v>133.97039000000001</v>
      </c>
      <c r="J169" s="617">
        <v>42.753297569986998</v>
      </c>
      <c r="K169" s="620">
        <v>0.73434915776700005</v>
      </c>
    </row>
    <row r="170" spans="1:11" ht="14.4" customHeight="1" thickBot="1" x14ac:dyDescent="0.35">
      <c r="A170" s="637" t="s">
        <v>472</v>
      </c>
      <c r="B170" s="621">
        <v>881.00000000022999</v>
      </c>
      <c r="C170" s="621">
        <v>627.25012000000004</v>
      </c>
      <c r="D170" s="622">
        <v>-253.74988000023001</v>
      </c>
      <c r="E170" s="628">
        <v>0.71197516458499999</v>
      </c>
      <c r="F170" s="621">
        <v>567.23285039793802</v>
      </c>
      <c r="G170" s="622">
        <v>283.61642519896901</v>
      </c>
      <c r="H170" s="624">
        <v>29.122199999999999</v>
      </c>
      <c r="I170" s="621">
        <v>252.97573</v>
      </c>
      <c r="J170" s="622">
        <v>-30.640695198968</v>
      </c>
      <c r="K170" s="629">
        <v>0.44598215675000003</v>
      </c>
    </row>
    <row r="171" spans="1:11" ht="14.4" customHeight="1" thickBot="1" x14ac:dyDescent="0.35">
      <c r="A171" s="638" t="s">
        <v>473</v>
      </c>
      <c r="B171" s="616">
        <v>860.00000000022499</v>
      </c>
      <c r="C171" s="616">
        <v>564.72195999999997</v>
      </c>
      <c r="D171" s="617">
        <v>-295.278040000224</v>
      </c>
      <c r="E171" s="618">
        <v>0.65665344185999996</v>
      </c>
      <c r="F171" s="616">
        <v>472.000047326806</v>
      </c>
      <c r="G171" s="617">
        <v>236.000023663403</v>
      </c>
      <c r="H171" s="619">
        <v>21.048200000000001</v>
      </c>
      <c r="I171" s="616">
        <v>238.94083000000001</v>
      </c>
      <c r="J171" s="617">
        <v>2.9408063365960002</v>
      </c>
      <c r="K171" s="620">
        <v>0.50623052127400003</v>
      </c>
    </row>
    <row r="172" spans="1:11" ht="14.4" customHeight="1" thickBot="1" x14ac:dyDescent="0.35">
      <c r="A172" s="638" t="s">
        <v>474</v>
      </c>
      <c r="B172" s="616">
        <v>21.000000000004999</v>
      </c>
      <c r="C172" s="616">
        <v>62.52816</v>
      </c>
      <c r="D172" s="617">
        <v>41.528159999994003</v>
      </c>
      <c r="E172" s="618">
        <v>2.9775314285699999</v>
      </c>
      <c r="F172" s="616">
        <v>95.232803071131002</v>
      </c>
      <c r="G172" s="617">
        <v>47.616401535564997</v>
      </c>
      <c r="H172" s="619">
        <v>8.0739999999999998</v>
      </c>
      <c r="I172" s="616">
        <v>14.0349</v>
      </c>
      <c r="J172" s="617">
        <v>-33.581501535565003</v>
      </c>
      <c r="K172" s="620">
        <v>0.14737463927700001</v>
      </c>
    </row>
    <row r="173" spans="1:11" ht="14.4" customHeight="1" thickBot="1" x14ac:dyDescent="0.35">
      <c r="A173" s="637" t="s">
        <v>475</v>
      </c>
      <c r="B173" s="621">
        <v>186.000000000049</v>
      </c>
      <c r="C173" s="621">
        <v>93.5244</v>
      </c>
      <c r="D173" s="622">
        <v>-92.475600000048004</v>
      </c>
      <c r="E173" s="628">
        <v>0.502819354838</v>
      </c>
      <c r="F173" s="621">
        <v>106.11307696217099</v>
      </c>
      <c r="G173" s="622">
        <v>53.056538481084999</v>
      </c>
      <c r="H173" s="624">
        <v>9.4831000000000003</v>
      </c>
      <c r="I173" s="621">
        <v>62.076799999999999</v>
      </c>
      <c r="J173" s="622">
        <v>9.0202615189139994</v>
      </c>
      <c r="K173" s="629">
        <v>0.58500612532499996</v>
      </c>
    </row>
    <row r="174" spans="1:11" ht="14.4" customHeight="1" thickBot="1" x14ac:dyDescent="0.35">
      <c r="A174" s="638" t="s">
        <v>476</v>
      </c>
      <c r="B174" s="616">
        <v>14.000000000003</v>
      </c>
      <c r="C174" s="616">
        <v>48.417319999999997</v>
      </c>
      <c r="D174" s="617">
        <v>34.417319999996003</v>
      </c>
      <c r="E174" s="618">
        <v>3.4583799999989999</v>
      </c>
      <c r="F174" s="616">
        <v>27.113069040946002</v>
      </c>
      <c r="G174" s="617">
        <v>13.556534520473001</v>
      </c>
      <c r="H174" s="619">
        <v>0</v>
      </c>
      <c r="I174" s="616">
        <v>7.6456900000000001</v>
      </c>
      <c r="J174" s="617">
        <v>-5.9108445204729998</v>
      </c>
      <c r="K174" s="620">
        <v>0.28199279057799997</v>
      </c>
    </row>
    <row r="175" spans="1:11" ht="14.4" customHeight="1" thickBot="1" x14ac:dyDescent="0.35">
      <c r="A175" s="638" t="s">
        <v>477</v>
      </c>
      <c r="B175" s="616">
        <v>172.00000000004499</v>
      </c>
      <c r="C175" s="616">
        <v>45.107080000000003</v>
      </c>
      <c r="D175" s="617">
        <v>-126.892920000045</v>
      </c>
      <c r="E175" s="618">
        <v>0.26225046511599998</v>
      </c>
      <c r="F175" s="616">
        <v>79.000007921223002</v>
      </c>
      <c r="G175" s="617">
        <v>39.500003960610997</v>
      </c>
      <c r="H175" s="619">
        <v>9.4831000000000003</v>
      </c>
      <c r="I175" s="616">
        <v>54.431109999999997</v>
      </c>
      <c r="J175" s="617">
        <v>14.931106039388</v>
      </c>
      <c r="K175" s="620">
        <v>0.68900132331899999</v>
      </c>
    </row>
    <row r="176" spans="1:11" ht="14.4" customHeight="1" thickBot="1" x14ac:dyDescent="0.35">
      <c r="A176" s="637" t="s">
        <v>478</v>
      </c>
      <c r="B176" s="621">
        <v>182649.00000004799</v>
      </c>
      <c r="C176" s="621">
        <v>184658.37409</v>
      </c>
      <c r="D176" s="622">
        <v>2009.3740899523</v>
      </c>
      <c r="E176" s="628">
        <v>1.0110012871130001</v>
      </c>
      <c r="F176" s="621">
        <v>204927.020547755</v>
      </c>
      <c r="G176" s="622">
        <v>102463.510273878</v>
      </c>
      <c r="H176" s="624">
        <v>13103.073619999999</v>
      </c>
      <c r="I176" s="621">
        <v>84009.793569999994</v>
      </c>
      <c r="J176" s="622">
        <v>-18453.716703877599</v>
      </c>
      <c r="K176" s="629">
        <v>0.40994981210999998</v>
      </c>
    </row>
    <row r="177" spans="1:11" ht="14.4" customHeight="1" thickBot="1" x14ac:dyDescent="0.35">
      <c r="A177" s="638" t="s">
        <v>479</v>
      </c>
      <c r="B177" s="616">
        <v>87318.000000022803</v>
      </c>
      <c r="C177" s="616">
        <v>90088.227400000003</v>
      </c>
      <c r="D177" s="617">
        <v>2770.2273999771901</v>
      </c>
      <c r="E177" s="618">
        <v>1.031725731234</v>
      </c>
      <c r="F177" s="616">
        <v>104617.01048980599</v>
      </c>
      <c r="G177" s="617">
        <v>52308.505244903099</v>
      </c>
      <c r="H177" s="619">
        <v>5665.4861799999999</v>
      </c>
      <c r="I177" s="616">
        <v>31831.503189999999</v>
      </c>
      <c r="J177" s="617">
        <v>-20477.0020549031</v>
      </c>
      <c r="K177" s="620">
        <v>0.304266992919</v>
      </c>
    </row>
    <row r="178" spans="1:11" ht="14.4" customHeight="1" thickBot="1" x14ac:dyDescent="0.35">
      <c r="A178" s="638" t="s">
        <v>480</v>
      </c>
      <c r="B178" s="616">
        <v>95331.000000024898</v>
      </c>
      <c r="C178" s="616">
        <v>94570.146689999994</v>
      </c>
      <c r="D178" s="617">
        <v>-760.85331002493297</v>
      </c>
      <c r="E178" s="618">
        <v>0.99201882588000001</v>
      </c>
      <c r="F178" s="616">
        <v>100310.010057949</v>
      </c>
      <c r="G178" s="617">
        <v>50155.005028974498</v>
      </c>
      <c r="H178" s="619">
        <v>7437.5874400000002</v>
      </c>
      <c r="I178" s="616">
        <v>52178.290379999999</v>
      </c>
      <c r="J178" s="617">
        <v>2023.2853510254999</v>
      </c>
      <c r="K178" s="620">
        <v>0.52017032347799996</v>
      </c>
    </row>
    <row r="179" spans="1:11" ht="14.4" customHeight="1" thickBot="1" x14ac:dyDescent="0.35">
      <c r="A179" s="637" t="s">
        <v>481</v>
      </c>
      <c r="B179" s="621">
        <v>0</v>
      </c>
      <c r="C179" s="621">
        <v>8480.7770999999993</v>
      </c>
      <c r="D179" s="622">
        <v>8480.7770999999993</v>
      </c>
      <c r="E179" s="623" t="s">
        <v>310</v>
      </c>
      <c r="F179" s="621">
        <v>0</v>
      </c>
      <c r="G179" s="622">
        <v>0</v>
      </c>
      <c r="H179" s="624">
        <v>3564.9786800000002</v>
      </c>
      <c r="I179" s="621">
        <v>5893.2857100000001</v>
      </c>
      <c r="J179" s="622">
        <v>5893.2857100000001</v>
      </c>
      <c r="K179" s="625" t="s">
        <v>310</v>
      </c>
    </row>
    <row r="180" spans="1:11" ht="14.4" customHeight="1" thickBot="1" x14ac:dyDescent="0.35">
      <c r="A180" s="638" t="s">
        <v>482</v>
      </c>
      <c r="B180" s="616">
        <v>0</v>
      </c>
      <c r="C180" s="616">
        <v>1958.5056099999999</v>
      </c>
      <c r="D180" s="617">
        <v>1958.5056099999999</v>
      </c>
      <c r="E180" s="626" t="s">
        <v>310</v>
      </c>
      <c r="F180" s="616">
        <v>0</v>
      </c>
      <c r="G180" s="617">
        <v>0</v>
      </c>
      <c r="H180" s="619">
        <v>0</v>
      </c>
      <c r="I180" s="616">
        <v>1414.84265</v>
      </c>
      <c r="J180" s="617">
        <v>1414.84265</v>
      </c>
      <c r="K180" s="627" t="s">
        <v>310</v>
      </c>
    </row>
    <row r="181" spans="1:11" ht="14.4" customHeight="1" thickBot="1" x14ac:dyDescent="0.35">
      <c r="A181" s="638" t="s">
        <v>483</v>
      </c>
      <c r="B181" s="616">
        <v>0</v>
      </c>
      <c r="C181" s="616">
        <v>6522.2714900000001</v>
      </c>
      <c r="D181" s="617">
        <v>6522.2714900000001</v>
      </c>
      <c r="E181" s="626" t="s">
        <v>310</v>
      </c>
      <c r="F181" s="616">
        <v>0</v>
      </c>
      <c r="G181" s="617">
        <v>0</v>
      </c>
      <c r="H181" s="619">
        <v>3564.9786800000002</v>
      </c>
      <c r="I181" s="616">
        <v>4478.4430599999996</v>
      </c>
      <c r="J181" s="617">
        <v>4478.4430599999996</v>
      </c>
      <c r="K181" s="627" t="s">
        <v>310</v>
      </c>
    </row>
    <row r="182" spans="1:11" ht="14.4" customHeight="1" thickBot="1" x14ac:dyDescent="0.35">
      <c r="A182" s="635" t="s">
        <v>484</v>
      </c>
      <c r="B182" s="616">
        <v>169</v>
      </c>
      <c r="C182" s="616">
        <v>364.02762000000001</v>
      </c>
      <c r="D182" s="617">
        <v>195.02762000000001</v>
      </c>
      <c r="E182" s="618">
        <v>2.1540095857980002</v>
      </c>
      <c r="F182" s="616">
        <v>271.23987823501102</v>
      </c>
      <c r="G182" s="617">
        <v>135.61993911750599</v>
      </c>
      <c r="H182" s="619">
        <v>9.1573200000000003</v>
      </c>
      <c r="I182" s="616">
        <v>240.09168</v>
      </c>
      <c r="J182" s="617">
        <v>104.471740882494</v>
      </c>
      <c r="K182" s="620">
        <v>0.88516364762499999</v>
      </c>
    </row>
    <row r="183" spans="1:11" ht="14.4" customHeight="1" thickBot="1" x14ac:dyDescent="0.35">
      <c r="A183" s="641" t="s">
        <v>485</v>
      </c>
      <c r="B183" s="621">
        <v>169</v>
      </c>
      <c r="C183" s="621">
        <v>364.02762000000001</v>
      </c>
      <c r="D183" s="622">
        <v>195.02762000000001</v>
      </c>
      <c r="E183" s="628">
        <v>2.1540095857980002</v>
      </c>
      <c r="F183" s="621">
        <v>271.23987823501102</v>
      </c>
      <c r="G183" s="622">
        <v>135.61993911750599</v>
      </c>
      <c r="H183" s="624">
        <v>9.1573200000000003</v>
      </c>
      <c r="I183" s="621">
        <v>240.09168</v>
      </c>
      <c r="J183" s="622">
        <v>104.471740882494</v>
      </c>
      <c r="K183" s="629">
        <v>0.88516364762499999</v>
      </c>
    </row>
    <row r="184" spans="1:11" ht="14.4" customHeight="1" thickBot="1" x14ac:dyDescent="0.35">
      <c r="A184" s="637" t="s">
        <v>486</v>
      </c>
      <c r="B184" s="621">
        <v>0</v>
      </c>
      <c r="C184" s="621">
        <v>32.03828</v>
      </c>
      <c r="D184" s="622">
        <v>32.03828</v>
      </c>
      <c r="E184" s="623" t="s">
        <v>310</v>
      </c>
      <c r="F184" s="621">
        <v>0</v>
      </c>
      <c r="G184" s="622">
        <v>0</v>
      </c>
      <c r="H184" s="624">
        <v>2.9999999999999997E-4</v>
      </c>
      <c r="I184" s="621">
        <v>40.220709999999997</v>
      </c>
      <c r="J184" s="622">
        <v>40.220709999999997</v>
      </c>
      <c r="K184" s="625" t="s">
        <v>310</v>
      </c>
    </row>
    <row r="185" spans="1:11" ht="14.4" customHeight="1" thickBot="1" x14ac:dyDescent="0.35">
      <c r="A185" s="638" t="s">
        <v>487</v>
      </c>
      <c r="B185" s="616">
        <v>0</v>
      </c>
      <c r="C185" s="616">
        <v>1.2800000000000001E-3</v>
      </c>
      <c r="D185" s="617">
        <v>1.2800000000000001E-3</v>
      </c>
      <c r="E185" s="626" t="s">
        <v>310</v>
      </c>
      <c r="F185" s="616">
        <v>0</v>
      </c>
      <c r="G185" s="617">
        <v>0</v>
      </c>
      <c r="H185" s="619">
        <v>2.9999999999999997E-4</v>
      </c>
      <c r="I185" s="616">
        <v>1.7099999999999999E-3</v>
      </c>
      <c r="J185" s="617">
        <v>1.7099999999999999E-3</v>
      </c>
      <c r="K185" s="627" t="s">
        <v>310</v>
      </c>
    </row>
    <row r="186" spans="1:11" ht="14.4" customHeight="1" thickBot="1" x14ac:dyDescent="0.35">
      <c r="A186" s="638" t="s">
        <v>488</v>
      </c>
      <c r="B186" s="616">
        <v>0</v>
      </c>
      <c r="C186" s="616">
        <v>15</v>
      </c>
      <c r="D186" s="617">
        <v>15</v>
      </c>
      <c r="E186" s="626" t="s">
        <v>310</v>
      </c>
      <c r="F186" s="616">
        <v>0</v>
      </c>
      <c r="G186" s="617">
        <v>0</v>
      </c>
      <c r="H186" s="619">
        <v>0</v>
      </c>
      <c r="I186" s="616">
        <v>0</v>
      </c>
      <c r="J186" s="617">
        <v>0</v>
      </c>
      <c r="K186" s="627" t="s">
        <v>310</v>
      </c>
    </row>
    <row r="187" spans="1:11" ht="14.4" customHeight="1" thickBot="1" x14ac:dyDescent="0.35">
      <c r="A187" s="638" t="s">
        <v>489</v>
      </c>
      <c r="B187" s="616">
        <v>0</v>
      </c>
      <c r="C187" s="616">
        <v>17.036999999999999</v>
      </c>
      <c r="D187" s="617">
        <v>17.036999999999999</v>
      </c>
      <c r="E187" s="626" t="s">
        <v>310</v>
      </c>
      <c r="F187" s="616">
        <v>0</v>
      </c>
      <c r="G187" s="617">
        <v>0</v>
      </c>
      <c r="H187" s="619">
        <v>0</v>
      </c>
      <c r="I187" s="616">
        <v>40.219000000000001</v>
      </c>
      <c r="J187" s="617">
        <v>40.219000000000001</v>
      </c>
      <c r="K187" s="627" t="s">
        <v>310</v>
      </c>
    </row>
    <row r="188" spans="1:11" ht="14.4" customHeight="1" thickBot="1" x14ac:dyDescent="0.35">
      <c r="A188" s="637" t="s">
        <v>490</v>
      </c>
      <c r="B188" s="621">
        <v>169</v>
      </c>
      <c r="C188" s="621">
        <v>327.93333999999999</v>
      </c>
      <c r="D188" s="622">
        <v>158.93333999999999</v>
      </c>
      <c r="E188" s="628">
        <v>1.9404339644969999</v>
      </c>
      <c r="F188" s="621">
        <v>271.23987823501102</v>
      </c>
      <c r="G188" s="622">
        <v>135.61993911750599</v>
      </c>
      <c r="H188" s="624">
        <v>9.1570199999999993</v>
      </c>
      <c r="I188" s="621">
        <v>199.87097</v>
      </c>
      <c r="J188" s="622">
        <v>64.251030882494007</v>
      </c>
      <c r="K188" s="629">
        <v>0.73687899913699995</v>
      </c>
    </row>
    <row r="189" spans="1:11" ht="14.4" customHeight="1" thickBot="1" x14ac:dyDescent="0.35">
      <c r="A189" s="638" t="s">
        <v>491</v>
      </c>
      <c r="B189" s="616">
        <v>3</v>
      </c>
      <c r="C189" s="616">
        <v>79.974999999999994</v>
      </c>
      <c r="D189" s="617">
        <v>76.974999999999994</v>
      </c>
      <c r="E189" s="618">
        <v>26.658333333333001</v>
      </c>
      <c r="F189" s="616">
        <v>56.541230447189001</v>
      </c>
      <c r="G189" s="617">
        <v>28.270615223594</v>
      </c>
      <c r="H189" s="619">
        <v>0</v>
      </c>
      <c r="I189" s="616">
        <v>22.4</v>
      </c>
      <c r="J189" s="617">
        <v>-5.8706152235940001</v>
      </c>
      <c r="K189" s="620">
        <v>0.39617107414899999</v>
      </c>
    </row>
    <row r="190" spans="1:11" ht="14.4" customHeight="1" thickBot="1" x14ac:dyDescent="0.35">
      <c r="A190" s="638" t="s">
        <v>492</v>
      </c>
      <c r="B190" s="616">
        <v>166</v>
      </c>
      <c r="C190" s="616">
        <v>247.95833999999999</v>
      </c>
      <c r="D190" s="617">
        <v>81.958340000000007</v>
      </c>
      <c r="E190" s="618">
        <v>1.493724939759</v>
      </c>
      <c r="F190" s="616">
        <v>214.69864778782201</v>
      </c>
      <c r="G190" s="617">
        <v>107.34932389391101</v>
      </c>
      <c r="H190" s="619">
        <v>9.1570199999999993</v>
      </c>
      <c r="I190" s="616">
        <v>177.47096999999999</v>
      </c>
      <c r="J190" s="617">
        <v>70.121646106089003</v>
      </c>
      <c r="K190" s="620">
        <v>0.82660497319600001</v>
      </c>
    </row>
    <row r="191" spans="1:11" ht="14.4" customHeight="1" thickBot="1" x14ac:dyDescent="0.35">
      <c r="A191" s="637" t="s">
        <v>493</v>
      </c>
      <c r="B191" s="621">
        <v>0</v>
      </c>
      <c r="C191" s="621">
        <v>4.056</v>
      </c>
      <c r="D191" s="622">
        <v>4.056</v>
      </c>
      <c r="E191" s="623" t="s">
        <v>342</v>
      </c>
      <c r="F191" s="621">
        <v>0</v>
      </c>
      <c r="G191" s="622">
        <v>0</v>
      </c>
      <c r="H191" s="624">
        <v>0</v>
      </c>
      <c r="I191" s="621">
        <v>0</v>
      </c>
      <c r="J191" s="622">
        <v>0</v>
      </c>
      <c r="K191" s="625" t="s">
        <v>310</v>
      </c>
    </row>
    <row r="192" spans="1:11" ht="14.4" customHeight="1" thickBot="1" x14ac:dyDescent="0.35">
      <c r="A192" s="638" t="s">
        <v>494</v>
      </c>
      <c r="B192" s="616">
        <v>0</v>
      </c>
      <c r="C192" s="616">
        <v>4.056</v>
      </c>
      <c r="D192" s="617">
        <v>4.056</v>
      </c>
      <c r="E192" s="626" t="s">
        <v>342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7" t="s">
        <v>310</v>
      </c>
    </row>
    <row r="193" spans="1:11" ht="14.4" customHeight="1" thickBot="1" x14ac:dyDescent="0.35">
      <c r="A193" s="635" t="s">
        <v>495</v>
      </c>
      <c r="B193" s="616">
        <v>75.594457480315995</v>
      </c>
      <c r="C193" s="616">
        <v>91.257999999999996</v>
      </c>
      <c r="D193" s="617">
        <v>15.663542519683</v>
      </c>
      <c r="E193" s="618">
        <v>1.207204906838</v>
      </c>
      <c r="F193" s="616">
        <v>52.360591607628997</v>
      </c>
      <c r="G193" s="617">
        <v>26.180295803814001</v>
      </c>
      <c r="H193" s="619">
        <v>1.444</v>
      </c>
      <c r="I193" s="616">
        <v>72.903000000000006</v>
      </c>
      <c r="J193" s="617">
        <v>46.722704196184999</v>
      </c>
      <c r="K193" s="620">
        <v>1.392325750371</v>
      </c>
    </row>
    <row r="194" spans="1:11" ht="14.4" customHeight="1" thickBot="1" x14ac:dyDescent="0.35">
      <c r="A194" s="641" t="s">
        <v>496</v>
      </c>
      <c r="B194" s="621">
        <v>75.594457480315995</v>
      </c>
      <c r="C194" s="621">
        <v>91.257999999999996</v>
      </c>
      <c r="D194" s="622">
        <v>15.663542519683</v>
      </c>
      <c r="E194" s="628">
        <v>1.207204906838</v>
      </c>
      <c r="F194" s="621">
        <v>52.360591607628997</v>
      </c>
      <c r="G194" s="622">
        <v>26.180295803814001</v>
      </c>
      <c r="H194" s="624">
        <v>1.444</v>
      </c>
      <c r="I194" s="621">
        <v>72.903000000000006</v>
      </c>
      <c r="J194" s="622">
        <v>46.722704196184999</v>
      </c>
      <c r="K194" s="629">
        <v>1.392325750371</v>
      </c>
    </row>
    <row r="195" spans="1:11" ht="14.4" customHeight="1" thickBot="1" x14ac:dyDescent="0.35">
      <c r="A195" s="637" t="s">
        <v>497</v>
      </c>
      <c r="B195" s="621">
        <v>55.000000000013998</v>
      </c>
      <c r="C195" s="621">
        <v>73.930000000000007</v>
      </c>
      <c r="D195" s="622">
        <v>18.929999999985</v>
      </c>
      <c r="E195" s="628">
        <v>1.3441818181809999</v>
      </c>
      <c r="F195" s="621">
        <v>36.157035636772001</v>
      </c>
      <c r="G195" s="622">
        <v>18.078517818386</v>
      </c>
      <c r="H195" s="624">
        <v>0</v>
      </c>
      <c r="I195" s="621">
        <v>64.239000000000004</v>
      </c>
      <c r="J195" s="622">
        <v>46.160482181612998</v>
      </c>
      <c r="K195" s="629">
        <v>1.7766666671819999</v>
      </c>
    </row>
    <row r="196" spans="1:11" ht="14.4" customHeight="1" thickBot="1" x14ac:dyDescent="0.35">
      <c r="A196" s="638" t="s">
        <v>498</v>
      </c>
      <c r="B196" s="616">
        <v>55.000000000013998</v>
      </c>
      <c r="C196" s="616">
        <v>73.930000000000007</v>
      </c>
      <c r="D196" s="617">
        <v>18.929999999985</v>
      </c>
      <c r="E196" s="618">
        <v>1.3441818181809999</v>
      </c>
      <c r="F196" s="616">
        <v>36.157035636772001</v>
      </c>
      <c r="G196" s="617">
        <v>18.078517818386</v>
      </c>
      <c r="H196" s="619">
        <v>0</v>
      </c>
      <c r="I196" s="616">
        <v>64.239000000000004</v>
      </c>
      <c r="J196" s="617">
        <v>46.160482181612998</v>
      </c>
      <c r="K196" s="620">
        <v>1.7766666671819999</v>
      </c>
    </row>
    <row r="197" spans="1:11" ht="14.4" customHeight="1" thickBot="1" x14ac:dyDescent="0.35">
      <c r="A197" s="640" t="s">
        <v>499</v>
      </c>
      <c r="B197" s="616">
        <v>20.594457480300999</v>
      </c>
      <c r="C197" s="616">
        <v>17.327999999999999</v>
      </c>
      <c r="D197" s="617">
        <v>-3.2664574803009998</v>
      </c>
      <c r="E197" s="618">
        <v>0.84139142857100002</v>
      </c>
      <c r="F197" s="616">
        <v>16.203555970857</v>
      </c>
      <c r="G197" s="617">
        <v>8.1017779854280008</v>
      </c>
      <c r="H197" s="619">
        <v>1.444</v>
      </c>
      <c r="I197" s="616">
        <v>8.6639999999999997</v>
      </c>
      <c r="J197" s="617">
        <v>0.56222201457099996</v>
      </c>
      <c r="K197" s="620">
        <v>0.53469744638600003</v>
      </c>
    </row>
    <row r="198" spans="1:11" ht="14.4" customHeight="1" thickBot="1" x14ac:dyDescent="0.35">
      <c r="A198" s="638" t="s">
        <v>500</v>
      </c>
      <c r="B198" s="616">
        <v>20.594457480300999</v>
      </c>
      <c r="C198" s="616">
        <v>17.327999999999999</v>
      </c>
      <c r="D198" s="617">
        <v>-3.2664574803009998</v>
      </c>
      <c r="E198" s="618">
        <v>0.84139142857100002</v>
      </c>
      <c r="F198" s="616">
        <v>16.203555970857</v>
      </c>
      <c r="G198" s="617">
        <v>8.1017779854280008</v>
      </c>
      <c r="H198" s="619">
        <v>1.444</v>
      </c>
      <c r="I198" s="616">
        <v>8.6639999999999997</v>
      </c>
      <c r="J198" s="617">
        <v>0.56222201457099996</v>
      </c>
      <c r="K198" s="620">
        <v>0.53469744638600003</v>
      </c>
    </row>
    <row r="199" spans="1:11" ht="14.4" customHeight="1" thickBot="1" x14ac:dyDescent="0.35">
      <c r="A199" s="634" t="s">
        <v>501</v>
      </c>
      <c r="B199" s="616">
        <v>14155.8566167387</v>
      </c>
      <c r="C199" s="616">
        <v>16883.731390000001</v>
      </c>
      <c r="D199" s="617">
        <v>2727.8747732613001</v>
      </c>
      <c r="E199" s="618">
        <v>1.1927029106830001</v>
      </c>
      <c r="F199" s="616">
        <v>15407.1365054669</v>
      </c>
      <c r="G199" s="617">
        <v>7703.5682527334502</v>
      </c>
      <c r="H199" s="619">
        <v>1503.58116</v>
      </c>
      <c r="I199" s="616">
        <v>8300.4676099999997</v>
      </c>
      <c r="J199" s="617">
        <v>596.89935726654801</v>
      </c>
      <c r="K199" s="620">
        <v>0.538741745233</v>
      </c>
    </row>
    <row r="200" spans="1:11" ht="14.4" customHeight="1" thickBot="1" x14ac:dyDescent="0.35">
      <c r="A200" s="639" t="s">
        <v>502</v>
      </c>
      <c r="B200" s="621">
        <v>14155.8566167387</v>
      </c>
      <c r="C200" s="621">
        <v>16883.731390000001</v>
      </c>
      <c r="D200" s="622">
        <v>2727.8747732613001</v>
      </c>
      <c r="E200" s="628">
        <v>1.1927029106830001</v>
      </c>
      <c r="F200" s="621">
        <v>15407.1365054669</v>
      </c>
      <c r="G200" s="622">
        <v>7703.5682527334502</v>
      </c>
      <c r="H200" s="624">
        <v>1503.58116</v>
      </c>
      <c r="I200" s="621">
        <v>8300.4676099999997</v>
      </c>
      <c r="J200" s="622">
        <v>596.89935726654801</v>
      </c>
      <c r="K200" s="629">
        <v>0.538741745233</v>
      </c>
    </row>
    <row r="201" spans="1:11" ht="14.4" customHeight="1" thickBot="1" x14ac:dyDescent="0.35">
      <c r="A201" s="641" t="s">
        <v>54</v>
      </c>
      <c r="B201" s="621">
        <v>14155.8566167387</v>
      </c>
      <c r="C201" s="621">
        <v>16883.731390000001</v>
      </c>
      <c r="D201" s="622">
        <v>2727.8747732613001</v>
      </c>
      <c r="E201" s="628">
        <v>1.1927029106830001</v>
      </c>
      <c r="F201" s="621">
        <v>15407.1365054669</v>
      </c>
      <c r="G201" s="622">
        <v>7703.5682527334502</v>
      </c>
      <c r="H201" s="624">
        <v>1503.58116</v>
      </c>
      <c r="I201" s="621">
        <v>8300.4676099999997</v>
      </c>
      <c r="J201" s="622">
        <v>596.89935726654801</v>
      </c>
      <c r="K201" s="629">
        <v>0.538741745233</v>
      </c>
    </row>
    <row r="202" spans="1:11" ht="14.4" customHeight="1" thickBot="1" x14ac:dyDescent="0.35">
      <c r="A202" s="637" t="s">
        <v>503</v>
      </c>
      <c r="B202" s="621">
        <v>109.950614392755</v>
      </c>
      <c r="C202" s="621">
        <v>107.04625</v>
      </c>
      <c r="D202" s="622">
        <v>-2.9043643927540002</v>
      </c>
      <c r="E202" s="628">
        <v>0.97358482798099999</v>
      </c>
      <c r="F202" s="621">
        <v>112.38646824924599</v>
      </c>
      <c r="G202" s="622">
        <v>56.193234124622002</v>
      </c>
      <c r="H202" s="624">
        <v>8.7870000000000008</v>
      </c>
      <c r="I202" s="621">
        <v>52.095999999999997</v>
      </c>
      <c r="J202" s="622">
        <v>-4.0972341246220001</v>
      </c>
      <c r="K202" s="629">
        <v>0.46354335011600001</v>
      </c>
    </row>
    <row r="203" spans="1:11" ht="14.4" customHeight="1" thickBot="1" x14ac:dyDescent="0.35">
      <c r="A203" s="638" t="s">
        <v>504</v>
      </c>
      <c r="B203" s="616">
        <v>109.950614392755</v>
      </c>
      <c r="C203" s="616">
        <v>107.04625</v>
      </c>
      <c r="D203" s="617">
        <v>-2.9043643927540002</v>
      </c>
      <c r="E203" s="618">
        <v>0.97358482798099999</v>
      </c>
      <c r="F203" s="616">
        <v>112.38646824924599</v>
      </c>
      <c r="G203" s="617">
        <v>56.193234124622002</v>
      </c>
      <c r="H203" s="619">
        <v>8.7870000000000008</v>
      </c>
      <c r="I203" s="616">
        <v>52.095999999999997</v>
      </c>
      <c r="J203" s="617">
        <v>-4.0972341246220001</v>
      </c>
      <c r="K203" s="620">
        <v>0.46354335011600001</v>
      </c>
    </row>
    <row r="204" spans="1:11" ht="14.4" customHeight="1" thickBot="1" x14ac:dyDescent="0.35">
      <c r="A204" s="637" t="s">
        <v>505</v>
      </c>
      <c r="B204" s="621">
        <v>67.552193841033002</v>
      </c>
      <c r="C204" s="621">
        <v>94.312759999999997</v>
      </c>
      <c r="D204" s="622">
        <v>26.760566158966</v>
      </c>
      <c r="E204" s="628">
        <v>1.3961465148250001</v>
      </c>
      <c r="F204" s="621">
        <v>136.15528608195899</v>
      </c>
      <c r="G204" s="622">
        <v>68.077643040978998</v>
      </c>
      <c r="H204" s="624">
        <v>10.1783</v>
      </c>
      <c r="I204" s="621">
        <v>62.24194</v>
      </c>
      <c r="J204" s="622">
        <v>-5.8357030409790003</v>
      </c>
      <c r="K204" s="629">
        <v>0.45713935750099999</v>
      </c>
    </row>
    <row r="205" spans="1:11" ht="14.4" customHeight="1" thickBot="1" x14ac:dyDescent="0.35">
      <c r="A205" s="638" t="s">
        <v>506</v>
      </c>
      <c r="B205" s="616">
        <v>22.001948558066999</v>
      </c>
      <c r="C205" s="616">
        <v>54.02</v>
      </c>
      <c r="D205" s="617">
        <v>32.018051441932997</v>
      </c>
      <c r="E205" s="618">
        <v>2.455237083089</v>
      </c>
      <c r="F205" s="616">
        <v>81.849307431786997</v>
      </c>
      <c r="G205" s="617">
        <v>40.924653715893001</v>
      </c>
      <c r="H205" s="619">
        <v>7.4</v>
      </c>
      <c r="I205" s="616">
        <v>39.22</v>
      </c>
      <c r="J205" s="617">
        <v>-1.704653715893</v>
      </c>
      <c r="K205" s="620">
        <v>0.47917326646500003</v>
      </c>
    </row>
    <row r="206" spans="1:11" ht="14.4" customHeight="1" thickBot="1" x14ac:dyDescent="0.35">
      <c r="A206" s="638" t="s">
        <v>507</v>
      </c>
      <c r="B206" s="616">
        <v>9.7455068296179999</v>
      </c>
      <c r="C206" s="616">
        <v>0.18528</v>
      </c>
      <c r="D206" s="617">
        <v>-9.5602268296179993</v>
      </c>
      <c r="E206" s="618">
        <v>1.90118383E-2</v>
      </c>
      <c r="F206" s="616">
        <v>3.2478634813479998</v>
      </c>
      <c r="G206" s="617">
        <v>1.6239317406739999</v>
      </c>
      <c r="H206" s="619">
        <v>0</v>
      </c>
      <c r="I206" s="616">
        <v>0.72940000000000005</v>
      </c>
      <c r="J206" s="617">
        <v>-0.89453174067399999</v>
      </c>
      <c r="K206" s="620">
        <v>0.22457840490700001</v>
      </c>
    </row>
    <row r="207" spans="1:11" ht="14.4" customHeight="1" thickBot="1" x14ac:dyDescent="0.35">
      <c r="A207" s="638" t="s">
        <v>508</v>
      </c>
      <c r="B207" s="616">
        <v>35.804738453346999</v>
      </c>
      <c r="C207" s="616">
        <v>40.107480000000002</v>
      </c>
      <c r="D207" s="617">
        <v>4.3027415466520003</v>
      </c>
      <c r="E207" s="618">
        <v>1.120172405455</v>
      </c>
      <c r="F207" s="616">
        <v>51.058115168823001</v>
      </c>
      <c r="G207" s="617">
        <v>25.529057584410999</v>
      </c>
      <c r="H207" s="619">
        <v>2.7783000000000002</v>
      </c>
      <c r="I207" s="616">
        <v>22.292539999999999</v>
      </c>
      <c r="J207" s="617">
        <v>-3.2365175844110001</v>
      </c>
      <c r="K207" s="620">
        <v>0.43661110337199999</v>
      </c>
    </row>
    <row r="208" spans="1:11" ht="14.4" customHeight="1" thickBot="1" x14ac:dyDescent="0.35">
      <c r="A208" s="637" t="s">
        <v>509</v>
      </c>
      <c r="B208" s="621">
        <v>1006.21267231084</v>
      </c>
      <c r="C208" s="621">
        <v>1072.4945</v>
      </c>
      <c r="D208" s="622">
        <v>66.281827689159996</v>
      </c>
      <c r="E208" s="628">
        <v>1.0658725829169999</v>
      </c>
      <c r="F208" s="621">
        <v>998.67489605446599</v>
      </c>
      <c r="G208" s="622">
        <v>499.33744802723299</v>
      </c>
      <c r="H208" s="624">
        <v>87.100070000000002</v>
      </c>
      <c r="I208" s="621">
        <v>527.93838000000005</v>
      </c>
      <c r="J208" s="622">
        <v>28.600931972767</v>
      </c>
      <c r="K208" s="629">
        <v>0.528638881467</v>
      </c>
    </row>
    <row r="209" spans="1:11" ht="14.4" customHeight="1" thickBot="1" x14ac:dyDescent="0.35">
      <c r="A209" s="638" t="s">
        <v>510</v>
      </c>
      <c r="B209" s="616">
        <v>1006.21267231084</v>
      </c>
      <c r="C209" s="616">
        <v>1072.4945</v>
      </c>
      <c r="D209" s="617">
        <v>66.281827689159996</v>
      </c>
      <c r="E209" s="618">
        <v>1.0658725829169999</v>
      </c>
      <c r="F209" s="616">
        <v>998.67489605446599</v>
      </c>
      <c r="G209" s="617">
        <v>499.33744802723299</v>
      </c>
      <c r="H209" s="619">
        <v>87.100070000000002</v>
      </c>
      <c r="I209" s="616">
        <v>527.93838000000005</v>
      </c>
      <c r="J209" s="617">
        <v>28.600931972767</v>
      </c>
      <c r="K209" s="620">
        <v>0.528638881467</v>
      </c>
    </row>
    <row r="210" spans="1:11" ht="14.4" customHeight="1" thickBot="1" x14ac:dyDescent="0.35">
      <c r="A210" s="637" t="s">
        <v>511</v>
      </c>
      <c r="B210" s="621">
        <v>0</v>
      </c>
      <c r="C210" s="621">
        <v>4.5869999999999997</v>
      </c>
      <c r="D210" s="622">
        <v>4.5869999999999997</v>
      </c>
      <c r="E210" s="623" t="s">
        <v>310</v>
      </c>
      <c r="F210" s="621">
        <v>0</v>
      </c>
      <c r="G210" s="622">
        <v>0</v>
      </c>
      <c r="H210" s="624">
        <v>0.74299999999999999</v>
      </c>
      <c r="I210" s="621">
        <v>2.6059999999999999</v>
      </c>
      <c r="J210" s="622">
        <v>2.6059999999999999</v>
      </c>
      <c r="K210" s="625" t="s">
        <v>342</v>
      </c>
    </row>
    <row r="211" spans="1:11" ht="14.4" customHeight="1" thickBot="1" x14ac:dyDescent="0.35">
      <c r="A211" s="638" t="s">
        <v>512</v>
      </c>
      <c r="B211" s="616">
        <v>0</v>
      </c>
      <c r="C211" s="616">
        <v>4.5869999999999997</v>
      </c>
      <c r="D211" s="617">
        <v>4.5869999999999997</v>
      </c>
      <c r="E211" s="626" t="s">
        <v>310</v>
      </c>
      <c r="F211" s="616">
        <v>0</v>
      </c>
      <c r="G211" s="617">
        <v>0</v>
      </c>
      <c r="H211" s="619">
        <v>0.74299999999999999</v>
      </c>
      <c r="I211" s="616">
        <v>2.6059999999999999</v>
      </c>
      <c r="J211" s="617">
        <v>2.6059999999999999</v>
      </c>
      <c r="K211" s="627" t="s">
        <v>342</v>
      </c>
    </row>
    <row r="212" spans="1:11" ht="14.4" customHeight="1" thickBot="1" x14ac:dyDescent="0.35">
      <c r="A212" s="637" t="s">
        <v>513</v>
      </c>
      <c r="B212" s="621">
        <v>1189</v>
      </c>
      <c r="C212" s="621">
        <v>1085.8303900000001</v>
      </c>
      <c r="D212" s="622">
        <v>-103.169609999999</v>
      </c>
      <c r="E212" s="628">
        <v>0.91322993271599995</v>
      </c>
      <c r="F212" s="621">
        <v>1121.4935871923601</v>
      </c>
      <c r="G212" s="622">
        <v>560.74679359617801</v>
      </c>
      <c r="H212" s="624">
        <v>170.52933999999999</v>
      </c>
      <c r="I212" s="621">
        <v>515.53301999999996</v>
      </c>
      <c r="J212" s="622">
        <v>-45.213773596178001</v>
      </c>
      <c r="K212" s="629">
        <v>0.45968432266300002</v>
      </c>
    </row>
    <row r="213" spans="1:11" ht="14.4" customHeight="1" thickBot="1" x14ac:dyDescent="0.35">
      <c r="A213" s="638" t="s">
        <v>514</v>
      </c>
      <c r="B213" s="616">
        <v>1189</v>
      </c>
      <c r="C213" s="616">
        <v>1085.8303900000001</v>
      </c>
      <c r="D213" s="617">
        <v>-103.169609999999</v>
      </c>
      <c r="E213" s="618">
        <v>0.91322993271599995</v>
      </c>
      <c r="F213" s="616">
        <v>1121.4935871923601</v>
      </c>
      <c r="G213" s="617">
        <v>560.74679359617801</v>
      </c>
      <c r="H213" s="619">
        <v>170.52933999999999</v>
      </c>
      <c r="I213" s="616">
        <v>515.53301999999996</v>
      </c>
      <c r="J213" s="617">
        <v>-45.213773596178001</v>
      </c>
      <c r="K213" s="620">
        <v>0.45968432266300002</v>
      </c>
    </row>
    <row r="214" spans="1:11" ht="14.4" customHeight="1" thickBot="1" x14ac:dyDescent="0.35">
      <c r="A214" s="637" t="s">
        <v>515</v>
      </c>
      <c r="B214" s="621">
        <v>0</v>
      </c>
      <c r="C214" s="621">
        <v>2135.9487800000002</v>
      </c>
      <c r="D214" s="622">
        <v>2135.9487800000002</v>
      </c>
      <c r="E214" s="623" t="s">
        <v>310</v>
      </c>
      <c r="F214" s="621">
        <v>0</v>
      </c>
      <c r="G214" s="622">
        <v>0</v>
      </c>
      <c r="H214" s="624">
        <v>82.346249999999998</v>
      </c>
      <c r="I214" s="621">
        <v>850.77507000000003</v>
      </c>
      <c r="J214" s="622">
        <v>850.77507000000003</v>
      </c>
      <c r="K214" s="625" t="s">
        <v>342</v>
      </c>
    </row>
    <row r="215" spans="1:11" ht="14.4" customHeight="1" thickBot="1" x14ac:dyDescent="0.35">
      <c r="A215" s="638" t="s">
        <v>516</v>
      </c>
      <c r="B215" s="616">
        <v>0</v>
      </c>
      <c r="C215" s="616">
        <v>2135.9487800000002</v>
      </c>
      <c r="D215" s="617">
        <v>2135.9487800000002</v>
      </c>
      <c r="E215" s="626" t="s">
        <v>310</v>
      </c>
      <c r="F215" s="616">
        <v>0</v>
      </c>
      <c r="G215" s="617">
        <v>0</v>
      </c>
      <c r="H215" s="619">
        <v>82.346249999999998</v>
      </c>
      <c r="I215" s="616">
        <v>850.77507000000003</v>
      </c>
      <c r="J215" s="617">
        <v>850.77507000000003</v>
      </c>
      <c r="K215" s="627" t="s">
        <v>342</v>
      </c>
    </row>
    <row r="216" spans="1:11" ht="14.4" customHeight="1" thickBot="1" x14ac:dyDescent="0.35">
      <c r="A216" s="637" t="s">
        <v>517</v>
      </c>
      <c r="B216" s="621">
        <v>11783.141136194101</v>
      </c>
      <c r="C216" s="621">
        <v>12383.511710000001</v>
      </c>
      <c r="D216" s="622">
        <v>600.37057380592501</v>
      </c>
      <c r="E216" s="628">
        <v>1.0509516577</v>
      </c>
      <c r="F216" s="621">
        <v>13038.426267888901</v>
      </c>
      <c r="G216" s="622">
        <v>6519.2131339444404</v>
      </c>
      <c r="H216" s="624">
        <v>1143.8972000000001</v>
      </c>
      <c r="I216" s="621">
        <v>6289.2772000000004</v>
      </c>
      <c r="J216" s="622">
        <v>-229.93593394444</v>
      </c>
      <c r="K216" s="629">
        <v>0.48236474792099998</v>
      </c>
    </row>
    <row r="217" spans="1:11" ht="14.4" customHeight="1" thickBot="1" x14ac:dyDescent="0.35">
      <c r="A217" s="638" t="s">
        <v>518</v>
      </c>
      <c r="B217" s="616">
        <v>11783.141136194101</v>
      </c>
      <c r="C217" s="616">
        <v>12383.511710000001</v>
      </c>
      <c r="D217" s="617">
        <v>600.37057380592501</v>
      </c>
      <c r="E217" s="618">
        <v>1.0509516577</v>
      </c>
      <c r="F217" s="616">
        <v>13038.426267888901</v>
      </c>
      <c r="G217" s="617">
        <v>6519.2131339444404</v>
      </c>
      <c r="H217" s="619">
        <v>1143.8972000000001</v>
      </c>
      <c r="I217" s="616">
        <v>6289.2772000000004</v>
      </c>
      <c r="J217" s="617">
        <v>-229.93593394444</v>
      </c>
      <c r="K217" s="620">
        <v>0.48236474792099998</v>
      </c>
    </row>
    <row r="218" spans="1:11" ht="14.4" customHeight="1" thickBot="1" x14ac:dyDescent="0.35">
      <c r="A218" s="642" t="s">
        <v>519</v>
      </c>
      <c r="B218" s="621">
        <v>0</v>
      </c>
      <c r="C218" s="621">
        <v>2.8908</v>
      </c>
      <c r="D218" s="622">
        <v>2.8908</v>
      </c>
      <c r="E218" s="623" t="s">
        <v>310</v>
      </c>
      <c r="F218" s="621">
        <v>0</v>
      </c>
      <c r="G218" s="622">
        <v>0</v>
      </c>
      <c r="H218" s="624">
        <v>0</v>
      </c>
      <c r="I218" s="621">
        <v>3.372E-2</v>
      </c>
      <c r="J218" s="622">
        <v>3.372E-2</v>
      </c>
      <c r="K218" s="625" t="s">
        <v>342</v>
      </c>
    </row>
    <row r="219" spans="1:11" ht="14.4" customHeight="1" thickBot="1" x14ac:dyDescent="0.35">
      <c r="A219" s="639" t="s">
        <v>520</v>
      </c>
      <c r="B219" s="621">
        <v>0</v>
      </c>
      <c r="C219" s="621">
        <v>2.8908</v>
      </c>
      <c r="D219" s="622">
        <v>2.8908</v>
      </c>
      <c r="E219" s="623" t="s">
        <v>310</v>
      </c>
      <c r="F219" s="621">
        <v>0</v>
      </c>
      <c r="G219" s="622">
        <v>0</v>
      </c>
      <c r="H219" s="624">
        <v>0</v>
      </c>
      <c r="I219" s="621">
        <v>3.372E-2</v>
      </c>
      <c r="J219" s="622">
        <v>3.372E-2</v>
      </c>
      <c r="K219" s="625" t="s">
        <v>342</v>
      </c>
    </row>
    <row r="220" spans="1:11" ht="14.4" customHeight="1" thickBot="1" x14ac:dyDescent="0.35">
      <c r="A220" s="641" t="s">
        <v>521</v>
      </c>
      <c r="B220" s="621">
        <v>0</v>
      </c>
      <c r="C220" s="621">
        <v>2.8908</v>
      </c>
      <c r="D220" s="622">
        <v>2.8908</v>
      </c>
      <c r="E220" s="623" t="s">
        <v>310</v>
      </c>
      <c r="F220" s="621">
        <v>0</v>
      </c>
      <c r="G220" s="622">
        <v>0</v>
      </c>
      <c r="H220" s="624">
        <v>0</v>
      </c>
      <c r="I220" s="621">
        <v>3.372E-2</v>
      </c>
      <c r="J220" s="622">
        <v>3.372E-2</v>
      </c>
      <c r="K220" s="625" t="s">
        <v>342</v>
      </c>
    </row>
    <row r="221" spans="1:11" ht="14.4" customHeight="1" thickBot="1" x14ac:dyDescent="0.35">
      <c r="A221" s="637" t="s">
        <v>522</v>
      </c>
      <c r="B221" s="621">
        <v>0</v>
      </c>
      <c r="C221" s="621">
        <v>2.8908</v>
      </c>
      <c r="D221" s="622">
        <v>2.8908</v>
      </c>
      <c r="E221" s="623" t="s">
        <v>310</v>
      </c>
      <c r="F221" s="621">
        <v>0</v>
      </c>
      <c r="G221" s="622">
        <v>0</v>
      </c>
      <c r="H221" s="624">
        <v>0</v>
      </c>
      <c r="I221" s="621">
        <v>3.372E-2</v>
      </c>
      <c r="J221" s="622">
        <v>3.372E-2</v>
      </c>
      <c r="K221" s="625" t="s">
        <v>342</v>
      </c>
    </row>
    <row r="222" spans="1:11" ht="14.4" customHeight="1" thickBot="1" x14ac:dyDescent="0.35">
      <c r="A222" s="638" t="s">
        <v>523</v>
      </c>
      <c r="B222" s="616">
        <v>0</v>
      </c>
      <c r="C222" s="616">
        <v>0</v>
      </c>
      <c r="D222" s="617">
        <v>0</v>
      </c>
      <c r="E222" s="626" t="s">
        <v>310</v>
      </c>
      <c r="F222" s="616">
        <v>0</v>
      </c>
      <c r="G222" s="617">
        <v>0</v>
      </c>
      <c r="H222" s="619">
        <v>0</v>
      </c>
      <c r="I222" s="616">
        <v>3.372E-2</v>
      </c>
      <c r="J222" s="617">
        <v>3.372E-2</v>
      </c>
      <c r="K222" s="627" t="s">
        <v>342</v>
      </c>
    </row>
    <row r="223" spans="1:11" ht="14.4" customHeight="1" thickBot="1" x14ac:dyDescent="0.35">
      <c r="A223" s="638" t="s">
        <v>524</v>
      </c>
      <c r="B223" s="616">
        <v>0</v>
      </c>
      <c r="C223" s="616">
        <v>2.8908</v>
      </c>
      <c r="D223" s="617">
        <v>2.8908</v>
      </c>
      <c r="E223" s="626" t="s">
        <v>342</v>
      </c>
      <c r="F223" s="616">
        <v>0</v>
      </c>
      <c r="G223" s="617">
        <v>0</v>
      </c>
      <c r="H223" s="619">
        <v>0</v>
      </c>
      <c r="I223" s="616">
        <v>0</v>
      </c>
      <c r="J223" s="617">
        <v>0</v>
      </c>
      <c r="K223" s="620">
        <v>0</v>
      </c>
    </row>
    <row r="224" spans="1:11" ht="14.4" customHeight="1" thickBot="1" x14ac:dyDescent="0.35">
      <c r="A224" s="643"/>
      <c r="B224" s="616">
        <v>11980.9174192336</v>
      </c>
      <c r="C224" s="616">
        <v>5413.1814200000099</v>
      </c>
      <c r="D224" s="617">
        <v>-6567.7359992335796</v>
      </c>
      <c r="E224" s="618">
        <v>0.45181693776699999</v>
      </c>
      <c r="F224" s="616">
        <v>19495.000690294801</v>
      </c>
      <c r="G224" s="617">
        <v>9747.5003451473895</v>
      </c>
      <c r="H224" s="619">
        <v>1414.0678800000001</v>
      </c>
      <c r="I224" s="616">
        <v>-5444.2329499999896</v>
      </c>
      <c r="J224" s="617">
        <v>-15191.7332951474</v>
      </c>
      <c r="K224" s="620">
        <v>-0.27926302935199998</v>
      </c>
    </row>
    <row r="225" spans="1:11" ht="14.4" customHeight="1" thickBot="1" x14ac:dyDescent="0.35">
      <c r="A225" s="644" t="s">
        <v>66</v>
      </c>
      <c r="B225" s="630">
        <v>11980.9174192336</v>
      </c>
      <c r="C225" s="630">
        <v>5413.1814200000099</v>
      </c>
      <c r="D225" s="631">
        <v>-6567.7359992335696</v>
      </c>
      <c r="E225" s="632" t="s">
        <v>310</v>
      </c>
      <c r="F225" s="630">
        <v>19495.000690294801</v>
      </c>
      <c r="G225" s="631">
        <v>9747.5003451474004</v>
      </c>
      <c r="H225" s="630">
        <v>1414.0678800000001</v>
      </c>
      <c r="I225" s="630">
        <v>-5444.2329500000096</v>
      </c>
      <c r="J225" s="631">
        <v>-15191.7332951474</v>
      </c>
      <c r="K225" s="633">
        <v>-0.27926302935199998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525</v>
      </c>
      <c r="B5" s="646" t="s">
        <v>526</v>
      </c>
      <c r="C5" s="647" t="s">
        <v>527</v>
      </c>
      <c r="D5" s="647" t="s">
        <v>527</v>
      </c>
      <c r="E5" s="647"/>
      <c r="F5" s="647" t="s">
        <v>527</v>
      </c>
      <c r="G5" s="647" t="s">
        <v>527</v>
      </c>
      <c r="H5" s="647" t="s">
        <v>527</v>
      </c>
      <c r="I5" s="648" t="s">
        <v>527</v>
      </c>
      <c r="J5" s="649" t="s">
        <v>74</v>
      </c>
    </row>
    <row r="6" spans="1:10" ht="14.4" customHeight="1" x14ac:dyDescent="0.3">
      <c r="A6" s="645" t="s">
        <v>525</v>
      </c>
      <c r="B6" s="646" t="s">
        <v>318</v>
      </c>
      <c r="C6" s="647">
        <v>6426.0969100000048</v>
      </c>
      <c r="D6" s="647">
        <v>6754.6293100000039</v>
      </c>
      <c r="E6" s="647"/>
      <c r="F6" s="647">
        <v>8097.4931000000006</v>
      </c>
      <c r="G6" s="647">
        <v>7452.8023725753328</v>
      </c>
      <c r="H6" s="647">
        <v>644.69072742466778</v>
      </c>
      <c r="I6" s="648">
        <v>1.0865031293191119</v>
      </c>
      <c r="J6" s="649" t="s">
        <v>1</v>
      </c>
    </row>
    <row r="7" spans="1:10" ht="14.4" customHeight="1" x14ac:dyDescent="0.3">
      <c r="A7" s="645" t="s">
        <v>525</v>
      </c>
      <c r="B7" s="646" t="s">
        <v>319</v>
      </c>
      <c r="C7" s="647" t="s">
        <v>527</v>
      </c>
      <c r="D7" s="647">
        <v>0</v>
      </c>
      <c r="E7" s="647"/>
      <c r="F7" s="647">
        <v>501.80842999999999</v>
      </c>
      <c r="G7" s="647">
        <v>553.00004992455354</v>
      </c>
      <c r="H7" s="647">
        <v>-51.191619924553549</v>
      </c>
      <c r="I7" s="648">
        <v>0.90742926708318072</v>
      </c>
      <c r="J7" s="649" t="s">
        <v>1</v>
      </c>
    </row>
    <row r="8" spans="1:10" ht="14.4" customHeight="1" x14ac:dyDescent="0.3">
      <c r="A8" s="645" t="s">
        <v>525</v>
      </c>
      <c r="B8" s="646" t="s">
        <v>320</v>
      </c>
      <c r="C8" s="647">
        <v>621.47577999999999</v>
      </c>
      <c r="D8" s="647">
        <v>698.74730999999997</v>
      </c>
      <c r="E8" s="647"/>
      <c r="F8" s="647">
        <v>248.14976999999999</v>
      </c>
      <c r="G8" s="647">
        <v>236.00002130595851</v>
      </c>
      <c r="H8" s="647">
        <v>12.149748694041477</v>
      </c>
      <c r="I8" s="648">
        <v>1.0514819813439344</v>
      </c>
      <c r="J8" s="649" t="s">
        <v>1</v>
      </c>
    </row>
    <row r="9" spans="1:10" ht="14.4" customHeight="1" x14ac:dyDescent="0.3">
      <c r="A9" s="645" t="s">
        <v>525</v>
      </c>
      <c r="B9" s="646" t="s">
        <v>321</v>
      </c>
      <c r="C9" s="647">
        <v>40.94</v>
      </c>
      <c r="D9" s="647">
        <v>0</v>
      </c>
      <c r="E9" s="647"/>
      <c r="F9" s="647" t="s">
        <v>527</v>
      </c>
      <c r="G9" s="647" t="s">
        <v>527</v>
      </c>
      <c r="H9" s="647" t="s">
        <v>527</v>
      </c>
      <c r="I9" s="648" t="s">
        <v>527</v>
      </c>
      <c r="J9" s="649" t="s">
        <v>1</v>
      </c>
    </row>
    <row r="10" spans="1:10" ht="14.4" customHeight="1" x14ac:dyDescent="0.3">
      <c r="A10" s="645" t="s">
        <v>525</v>
      </c>
      <c r="B10" s="646" t="s">
        <v>322</v>
      </c>
      <c r="C10" s="647">
        <v>374.51267999999999</v>
      </c>
      <c r="D10" s="647">
        <v>542.99978999999996</v>
      </c>
      <c r="E10" s="647"/>
      <c r="F10" s="647">
        <v>786.94613000000004</v>
      </c>
      <c r="G10" s="647">
        <v>527.00004757728595</v>
      </c>
      <c r="H10" s="647">
        <v>259.94608242271408</v>
      </c>
      <c r="I10" s="648">
        <v>1.4932562788518389</v>
      </c>
      <c r="J10" s="649" t="s">
        <v>1</v>
      </c>
    </row>
    <row r="11" spans="1:10" ht="14.4" customHeight="1" x14ac:dyDescent="0.3">
      <c r="A11" s="645" t="s">
        <v>525</v>
      </c>
      <c r="B11" s="646" t="s">
        <v>323</v>
      </c>
      <c r="C11" s="647">
        <v>21.73836</v>
      </c>
      <c r="D11" s="647">
        <v>10.822939999999999</v>
      </c>
      <c r="E11" s="647"/>
      <c r="F11" s="647">
        <v>58.257509999999996</v>
      </c>
      <c r="G11" s="647">
        <v>20.000001805589498</v>
      </c>
      <c r="H11" s="647">
        <v>38.257508194410498</v>
      </c>
      <c r="I11" s="648">
        <v>2.9128752370271531</v>
      </c>
      <c r="J11" s="649" t="s">
        <v>1</v>
      </c>
    </row>
    <row r="12" spans="1:10" ht="14.4" customHeight="1" x14ac:dyDescent="0.3">
      <c r="A12" s="645" t="s">
        <v>525</v>
      </c>
      <c r="B12" s="646" t="s">
        <v>324</v>
      </c>
      <c r="C12" s="647">
        <v>791.1102000000011</v>
      </c>
      <c r="D12" s="647">
        <v>561.61734999999999</v>
      </c>
      <c r="E12" s="647"/>
      <c r="F12" s="647">
        <v>784.5483999999999</v>
      </c>
      <c r="G12" s="647">
        <v>740.00006680681997</v>
      </c>
      <c r="H12" s="647">
        <v>44.548333193179928</v>
      </c>
      <c r="I12" s="648">
        <v>1.0602004448261888</v>
      </c>
      <c r="J12" s="649" t="s">
        <v>1</v>
      </c>
    </row>
    <row r="13" spans="1:10" ht="14.4" customHeight="1" x14ac:dyDescent="0.3">
      <c r="A13" s="645" t="s">
        <v>525</v>
      </c>
      <c r="B13" s="646" t="s">
        <v>325</v>
      </c>
      <c r="C13" s="647">
        <v>1121.5819800000011</v>
      </c>
      <c r="D13" s="647">
        <v>872.66092000000003</v>
      </c>
      <c r="E13" s="647"/>
      <c r="F13" s="647">
        <v>1639.1109299999998</v>
      </c>
      <c r="G13" s="647">
        <v>974.96800762811495</v>
      </c>
      <c r="H13" s="647">
        <v>664.14292237188488</v>
      </c>
      <c r="I13" s="648">
        <v>1.6811945798997037</v>
      </c>
      <c r="J13" s="649" t="s">
        <v>1</v>
      </c>
    </row>
    <row r="14" spans="1:10" ht="14.4" customHeight="1" x14ac:dyDescent="0.3">
      <c r="A14" s="645" t="s">
        <v>525</v>
      </c>
      <c r="B14" s="646" t="s">
        <v>326</v>
      </c>
      <c r="C14" s="647">
        <v>346.56889999999999</v>
      </c>
      <c r="D14" s="647">
        <v>391.40454</v>
      </c>
      <c r="E14" s="647"/>
      <c r="F14" s="647">
        <v>311.13512000000003</v>
      </c>
      <c r="G14" s="647">
        <v>364.00003286173296</v>
      </c>
      <c r="H14" s="647">
        <v>-52.864912861732932</v>
      </c>
      <c r="I14" s="648">
        <v>0.85476673601891151</v>
      </c>
      <c r="J14" s="649" t="s">
        <v>1</v>
      </c>
    </row>
    <row r="15" spans="1:10" ht="14.4" customHeight="1" x14ac:dyDescent="0.3">
      <c r="A15" s="645" t="s">
        <v>525</v>
      </c>
      <c r="B15" s="646" t="s">
        <v>528</v>
      </c>
      <c r="C15" s="647">
        <v>9744.0248100000063</v>
      </c>
      <c r="D15" s="647">
        <v>9832.8821600000028</v>
      </c>
      <c r="E15" s="647"/>
      <c r="F15" s="647">
        <v>12427.44939</v>
      </c>
      <c r="G15" s="647">
        <v>10867.77060048539</v>
      </c>
      <c r="H15" s="647">
        <v>1559.6787895146099</v>
      </c>
      <c r="I15" s="648">
        <v>1.1435141435028955</v>
      </c>
      <c r="J15" s="649" t="s">
        <v>529</v>
      </c>
    </row>
    <row r="17" spans="1:10" ht="14.4" customHeight="1" x14ac:dyDescent="0.3">
      <c r="A17" s="645" t="s">
        <v>525</v>
      </c>
      <c r="B17" s="646" t="s">
        <v>526</v>
      </c>
      <c r="C17" s="647" t="s">
        <v>527</v>
      </c>
      <c r="D17" s="647" t="s">
        <v>527</v>
      </c>
      <c r="E17" s="647"/>
      <c r="F17" s="647" t="s">
        <v>527</v>
      </c>
      <c r="G17" s="647" t="s">
        <v>527</v>
      </c>
      <c r="H17" s="647" t="s">
        <v>527</v>
      </c>
      <c r="I17" s="648" t="s">
        <v>527</v>
      </c>
      <c r="J17" s="649" t="s">
        <v>74</v>
      </c>
    </row>
    <row r="18" spans="1:10" ht="14.4" customHeight="1" x14ac:dyDescent="0.3">
      <c r="A18" s="645" t="s">
        <v>530</v>
      </c>
      <c r="B18" s="646" t="s">
        <v>531</v>
      </c>
      <c r="C18" s="647" t="s">
        <v>527</v>
      </c>
      <c r="D18" s="647" t="s">
        <v>527</v>
      </c>
      <c r="E18" s="647"/>
      <c r="F18" s="647" t="s">
        <v>527</v>
      </c>
      <c r="G18" s="647" t="s">
        <v>527</v>
      </c>
      <c r="H18" s="647" t="s">
        <v>527</v>
      </c>
      <c r="I18" s="648" t="s">
        <v>527</v>
      </c>
      <c r="J18" s="649" t="s">
        <v>0</v>
      </c>
    </row>
    <row r="19" spans="1:10" ht="14.4" customHeight="1" x14ac:dyDescent="0.3">
      <c r="A19" s="645" t="s">
        <v>530</v>
      </c>
      <c r="B19" s="646" t="s">
        <v>318</v>
      </c>
      <c r="C19" s="647">
        <v>6.7195400000000003</v>
      </c>
      <c r="D19" s="647">
        <v>8.9513499999999997</v>
      </c>
      <c r="E19" s="647"/>
      <c r="F19" s="647">
        <v>15.53171</v>
      </c>
      <c r="G19" s="647">
        <v>9.4513467400634994</v>
      </c>
      <c r="H19" s="647">
        <v>6.080363259936501</v>
      </c>
      <c r="I19" s="648">
        <v>1.6433330008053064</v>
      </c>
      <c r="J19" s="649" t="s">
        <v>1</v>
      </c>
    </row>
    <row r="20" spans="1:10" ht="14.4" customHeight="1" x14ac:dyDescent="0.3">
      <c r="A20" s="645" t="s">
        <v>530</v>
      </c>
      <c r="B20" s="646" t="s">
        <v>322</v>
      </c>
      <c r="C20" s="647">
        <v>0</v>
      </c>
      <c r="D20" s="647">
        <v>12.9162</v>
      </c>
      <c r="E20" s="647"/>
      <c r="F20" s="647">
        <v>0</v>
      </c>
      <c r="G20" s="647">
        <v>4.322113682446</v>
      </c>
      <c r="H20" s="647">
        <v>-4.322113682446</v>
      </c>
      <c r="I20" s="648">
        <v>0</v>
      </c>
      <c r="J20" s="649" t="s">
        <v>1</v>
      </c>
    </row>
    <row r="21" spans="1:10" ht="14.4" customHeight="1" x14ac:dyDescent="0.3">
      <c r="A21" s="645" t="s">
        <v>530</v>
      </c>
      <c r="B21" s="646" t="s">
        <v>532</v>
      </c>
      <c r="C21" s="647">
        <v>6.7195400000000003</v>
      </c>
      <c r="D21" s="647">
        <v>21.867550000000001</v>
      </c>
      <c r="E21" s="647"/>
      <c r="F21" s="647">
        <v>15.53171</v>
      </c>
      <c r="G21" s="647">
        <v>13.773460422509499</v>
      </c>
      <c r="H21" s="647">
        <v>1.7582495774905009</v>
      </c>
      <c r="I21" s="648">
        <v>1.1276548901695795</v>
      </c>
      <c r="J21" s="649" t="s">
        <v>533</v>
      </c>
    </row>
    <row r="22" spans="1:10" ht="14.4" customHeight="1" x14ac:dyDescent="0.3">
      <c r="A22" s="645" t="s">
        <v>527</v>
      </c>
      <c r="B22" s="646" t="s">
        <v>527</v>
      </c>
      <c r="C22" s="647" t="s">
        <v>527</v>
      </c>
      <c r="D22" s="647" t="s">
        <v>527</v>
      </c>
      <c r="E22" s="647"/>
      <c r="F22" s="647" t="s">
        <v>527</v>
      </c>
      <c r="G22" s="647" t="s">
        <v>527</v>
      </c>
      <c r="H22" s="647" t="s">
        <v>527</v>
      </c>
      <c r="I22" s="648" t="s">
        <v>527</v>
      </c>
      <c r="J22" s="649" t="s">
        <v>534</v>
      </c>
    </row>
    <row r="23" spans="1:10" ht="14.4" customHeight="1" x14ac:dyDescent="0.3">
      <c r="A23" s="645" t="s">
        <v>535</v>
      </c>
      <c r="B23" s="646" t="s">
        <v>536</v>
      </c>
      <c r="C23" s="647" t="s">
        <v>527</v>
      </c>
      <c r="D23" s="647" t="s">
        <v>527</v>
      </c>
      <c r="E23" s="647"/>
      <c r="F23" s="647" t="s">
        <v>527</v>
      </c>
      <c r="G23" s="647" t="s">
        <v>527</v>
      </c>
      <c r="H23" s="647" t="s">
        <v>527</v>
      </c>
      <c r="I23" s="648" t="s">
        <v>527</v>
      </c>
      <c r="J23" s="649" t="s">
        <v>0</v>
      </c>
    </row>
    <row r="24" spans="1:10" ht="14.4" customHeight="1" x14ac:dyDescent="0.3">
      <c r="A24" s="645" t="s">
        <v>535</v>
      </c>
      <c r="B24" s="646" t="s">
        <v>318</v>
      </c>
      <c r="C24" s="647">
        <v>3352.6608200000023</v>
      </c>
      <c r="D24" s="647">
        <v>3471.0813100000009</v>
      </c>
      <c r="E24" s="647"/>
      <c r="F24" s="647">
        <v>4239.31513</v>
      </c>
      <c r="G24" s="647">
        <v>4101.5003702813046</v>
      </c>
      <c r="H24" s="647">
        <v>137.81475971869531</v>
      </c>
      <c r="I24" s="648">
        <v>1.03360105992365</v>
      </c>
      <c r="J24" s="649" t="s">
        <v>1</v>
      </c>
    </row>
    <row r="25" spans="1:10" ht="14.4" customHeight="1" x14ac:dyDescent="0.3">
      <c r="A25" s="645" t="s">
        <v>535</v>
      </c>
      <c r="B25" s="646" t="s">
        <v>319</v>
      </c>
      <c r="C25" s="647" t="s">
        <v>527</v>
      </c>
      <c r="D25" s="647">
        <v>0</v>
      </c>
      <c r="E25" s="647"/>
      <c r="F25" s="647">
        <v>501.80842999999999</v>
      </c>
      <c r="G25" s="647">
        <v>552.15591457022003</v>
      </c>
      <c r="H25" s="647">
        <v>-50.347484570220047</v>
      </c>
      <c r="I25" s="648">
        <v>0.90881654394772016</v>
      </c>
      <c r="J25" s="649" t="s">
        <v>1</v>
      </c>
    </row>
    <row r="26" spans="1:10" ht="14.4" customHeight="1" x14ac:dyDescent="0.3">
      <c r="A26" s="645" t="s">
        <v>535</v>
      </c>
      <c r="B26" s="646" t="s">
        <v>320</v>
      </c>
      <c r="C26" s="647">
        <v>621.47577999999999</v>
      </c>
      <c r="D26" s="647">
        <v>697.07543999999996</v>
      </c>
      <c r="E26" s="647"/>
      <c r="F26" s="647">
        <v>248.14976999999999</v>
      </c>
      <c r="G26" s="647">
        <v>236.00002130595851</v>
      </c>
      <c r="H26" s="647">
        <v>12.149748694041477</v>
      </c>
      <c r="I26" s="648">
        <v>1.0514819813439344</v>
      </c>
      <c r="J26" s="649" t="s">
        <v>1</v>
      </c>
    </row>
    <row r="27" spans="1:10" ht="14.4" customHeight="1" x14ac:dyDescent="0.3">
      <c r="A27" s="645" t="s">
        <v>535</v>
      </c>
      <c r="B27" s="646" t="s">
        <v>321</v>
      </c>
      <c r="C27" s="647">
        <v>40.94</v>
      </c>
      <c r="D27" s="647">
        <v>0</v>
      </c>
      <c r="E27" s="647"/>
      <c r="F27" s="647" t="s">
        <v>527</v>
      </c>
      <c r="G27" s="647" t="s">
        <v>527</v>
      </c>
      <c r="H27" s="647" t="s">
        <v>527</v>
      </c>
      <c r="I27" s="648" t="s">
        <v>527</v>
      </c>
      <c r="J27" s="649" t="s">
        <v>1</v>
      </c>
    </row>
    <row r="28" spans="1:10" ht="14.4" customHeight="1" x14ac:dyDescent="0.3">
      <c r="A28" s="645" t="s">
        <v>535</v>
      </c>
      <c r="B28" s="646" t="s">
        <v>322</v>
      </c>
      <c r="C28" s="647">
        <v>374.51267999999999</v>
      </c>
      <c r="D28" s="647">
        <v>530.08358999999996</v>
      </c>
      <c r="E28" s="647"/>
      <c r="F28" s="647">
        <v>786.94613000000004</v>
      </c>
      <c r="G28" s="647">
        <v>522.67793389483995</v>
      </c>
      <c r="H28" s="647">
        <v>264.26819610516009</v>
      </c>
      <c r="I28" s="648">
        <v>1.5056042717087985</v>
      </c>
      <c r="J28" s="649" t="s">
        <v>1</v>
      </c>
    </row>
    <row r="29" spans="1:10" ht="14.4" customHeight="1" x14ac:dyDescent="0.3">
      <c r="A29" s="645" t="s">
        <v>535</v>
      </c>
      <c r="B29" s="646" t="s">
        <v>323</v>
      </c>
      <c r="C29" s="647">
        <v>21.73836</v>
      </c>
      <c r="D29" s="647">
        <v>10.822939999999999</v>
      </c>
      <c r="E29" s="647"/>
      <c r="F29" s="647">
        <v>58.257509999999996</v>
      </c>
      <c r="G29" s="647">
        <v>20.000001805589498</v>
      </c>
      <c r="H29" s="647">
        <v>38.257508194410498</v>
      </c>
      <c r="I29" s="648">
        <v>2.9128752370271531</v>
      </c>
      <c r="J29" s="649" t="s">
        <v>1</v>
      </c>
    </row>
    <row r="30" spans="1:10" ht="14.4" customHeight="1" x14ac:dyDescent="0.3">
      <c r="A30" s="645" t="s">
        <v>535</v>
      </c>
      <c r="B30" s="646" t="s">
        <v>324</v>
      </c>
      <c r="C30" s="647">
        <v>791.1102000000011</v>
      </c>
      <c r="D30" s="647">
        <v>561.61734999999999</v>
      </c>
      <c r="E30" s="647"/>
      <c r="F30" s="647">
        <v>784.5483999999999</v>
      </c>
      <c r="G30" s="647">
        <v>740.00006680681997</v>
      </c>
      <c r="H30" s="647">
        <v>44.548333193179928</v>
      </c>
      <c r="I30" s="648">
        <v>1.0602004448261888</v>
      </c>
      <c r="J30" s="649" t="s">
        <v>1</v>
      </c>
    </row>
    <row r="31" spans="1:10" ht="14.4" customHeight="1" x14ac:dyDescent="0.3">
      <c r="A31" s="645" t="s">
        <v>535</v>
      </c>
      <c r="B31" s="646" t="s">
        <v>325</v>
      </c>
      <c r="C31" s="647">
        <v>1121.5819800000011</v>
      </c>
      <c r="D31" s="647">
        <v>872.66092000000003</v>
      </c>
      <c r="E31" s="647"/>
      <c r="F31" s="647">
        <v>1639.1109299999998</v>
      </c>
      <c r="G31" s="647">
        <v>974.96800762811495</v>
      </c>
      <c r="H31" s="647">
        <v>664.14292237188488</v>
      </c>
      <c r="I31" s="648">
        <v>1.6811945798997037</v>
      </c>
      <c r="J31" s="649" t="s">
        <v>1</v>
      </c>
    </row>
    <row r="32" spans="1:10" ht="14.4" customHeight="1" x14ac:dyDescent="0.3">
      <c r="A32" s="645" t="s">
        <v>535</v>
      </c>
      <c r="B32" s="646" t="s">
        <v>326</v>
      </c>
      <c r="C32" s="647">
        <v>85.302480000000003</v>
      </c>
      <c r="D32" s="647">
        <v>100.73991000000001</v>
      </c>
      <c r="E32" s="647"/>
      <c r="F32" s="647">
        <v>102.09934</v>
      </c>
      <c r="G32" s="647">
        <v>99.354544768633005</v>
      </c>
      <c r="H32" s="647">
        <v>2.744795231366993</v>
      </c>
      <c r="I32" s="648">
        <v>1.0276262675024963</v>
      </c>
      <c r="J32" s="649" t="s">
        <v>1</v>
      </c>
    </row>
    <row r="33" spans="1:10" ht="14.4" customHeight="1" x14ac:dyDescent="0.3">
      <c r="A33" s="645" t="s">
        <v>535</v>
      </c>
      <c r="B33" s="646" t="s">
        <v>537</v>
      </c>
      <c r="C33" s="647">
        <v>6409.3223000000053</v>
      </c>
      <c r="D33" s="647">
        <v>6244.0814600000012</v>
      </c>
      <c r="E33" s="647"/>
      <c r="F33" s="647">
        <v>8360.2356400000008</v>
      </c>
      <c r="G33" s="647">
        <v>7246.6568610614804</v>
      </c>
      <c r="H33" s="647">
        <v>1113.5787789385204</v>
      </c>
      <c r="I33" s="648">
        <v>1.1536679327155839</v>
      </c>
      <c r="J33" s="649" t="s">
        <v>533</v>
      </c>
    </row>
    <row r="34" spans="1:10" ht="14.4" customHeight="1" x14ac:dyDescent="0.3">
      <c r="A34" s="645" t="s">
        <v>527</v>
      </c>
      <c r="B34" s="646" t="s">
        <v>527</v>
      </c>
      <c r="C34" s="647" t="s">
        <v>527</v>
      </c>
      <c r="D34" s="647" t="s">
        <v>527</v>
      </c>
      <c r="E34" s="647"/>
      <c r="F34" s="647" t="s">
        <v>527</v>
      </c>
      <c r="G34" s="647" t="s">
        <v>527</v>
      </c>
      <c r="H34" s="647" t="s">
        <v>527</v>
      </c>
      <c r="I34" s="648" t="s">
        <v>527</v>
      </c>
      <c r="J34" s="649" t="s">
        <v>534</v>
      </c>
    </row>
    <row r="35" spans="1:10" ht="14.4" customHeight="1" x14ac:dyDescent="0.3">
      <c r="A35" s="645" t="s">
        <v>538</v>
      </c>
      <c r="B35" s="646" t="s">
        <v>539</v>
      </c>
      <c r="C35" s="647" t="s">
        <v>527</v>
      </c>
      <c r="D35" s="647" t="s">
        <v>527</v>
      </c>
      <c r="E35" s="647"/>
      <c r="F35" s="647" t="s">
        <v>527</v>
      </c>
      <c r="G35" s="647" t="s">
        <v>527</v>
      </c>
      <c r="H35" s="647" t="s">
        <v>527</v>
      </c>
      <c r="I35" s="648" t="s">
        <v>527</v>
      </c>
      <c r="J35" s="649" t="s">
        <v>0</v>
      </c>
    </row>
    <row r="36" spans="1:10" ht="14.4" customHeight="1" x14ac:dyDescent="0.3">
      <c r="A36" s="645" t="s">
        <v>538</v>
      </c>
      <c r="B36" s="646" t="s">
        <v>318</v>
      </c>
      <c r="C36" s="647">
        <v>1467.8925800000011</v>
      </c>
      <c r="D36" s="647">
        <v>1554.0604200000012</v>
      </c>
      <c r="E36" s="647"/>
      <c r="F36" s="647">
        <v>1745.23443</v>
      </c>
      <c r="G36" s="647">
        <v>1590.5158739128501</v>
      </c>
      <c r="H36" s="647">
        <v>154.71855608714986</v>
      </c>
      <c r="I36" s="648">
        <v>1.0972757069733134</v>
      </c>
      <c r="J36" s="649" t="s">
        <v>1</v>
      </c>
    </row>
    <row r="37" spans="1:10" ht="14.4" customHeight="1" x14ac:dyDescent="0.3">
      <c r="A37" s="645" t="s">
        <v>538</v>
      </c>
      <c r="B37" s="646" t="s">
        <v>320</v>
      </c>
      <c r="C37" s="647">
        <v>0</v>
      </c>
      <c r="D37" s="647" t="s">
        <v>527</v>
      </c>
      <c r="E37" s="647"/>
      <c r="F37" s="647" t="s">
        <v>527</v>
      </c>
      <c r="G37" s="647" t="s">
        <v>527</v>
      </c>
      <c r="H37" s="647" t="s">
        <v>527</v>
      </c>
      <c r="I37" s="648" t="s">
        <v>527</v>
      </c>
      <c r="J37" s="649" t="s">
        <v>1</v>
      </c>
    </row>
    <row r="38" spans="1:10" ht="14.4" customHeight="1" x14ac:dyDescent="0.3">
      <c r="A38" s="645" t="s">
        <v>538</v>
      </c>
      <c r="B38" s="646" t="s">
        <v>326</v>
      </c>
      <c r="C38" s="647">
        <v>261.26641999999998</v>
      </c>
      <c r="D38" s="647">
        <v>288.18063000000001</v>
      </c>
      <c r="E38" s="647"/>
      <c r="F38" s="647">
        <v>207.79378</v>
      </c>
      <c r="G38" s="647">
        <v>262.95035631549149</v>
      </c>
      <c r="H38" s="647">
        <v>-55.156576315491492</v>
      </c>
      <c r="I38" s="648">
        <v>0.79023958328729604</v>
      </c>
      <c r="J38" s="649" t="s">
        <v>1</v>
      </c>
    </row>
    <row r="39" spans="1:10" ht="14.4" customHeight="1" x14ac:dyDescent="0.3">
      <c r="A39" s="645" t="s">
        <v>538</v>
      </c>
      <c r="B39" s="646" t="s">
        <v>540</v>
      </c>
      <c r="C39" s="647">
        <v>1729.159000000001</v>
      </c>
      <c r="D39" s="647">
        <v>1842.2410500000012</v>
      </c>
      <c r="E39" s="647"/>
      <c r="F39" s="647">
        <v>1953.0282099999999</v>
      </c>
      <c r="G39" s="647">
        <v>1853.4662302283416</v>
      </c>
      <c r="H39" s="647">
        <v>99.561979771658343</v>
      </c>
      <c r="I39" s="648">
        <v>1.053716640825656</v>
      </c>
      <c r="J39" s="649" t="s">
        <v>533</v>
      </c>
    </row>
    <row r="40" spans="1:10" ht="14.4" customHeight="1" x14ac:dyDescent="0.3">
      <c r="A40" s="645" t="s">
        <v>527</v>
      </c>
      <c r="B40" s="646" t="s">
        <v>527</v>
      </c>
      <c r="C40" s="647" t="s">
        <v>527</v>
      </c>
      <c r="D40" s="647" t="s">
        <v>527</v>
      </c>
      <c r="E40" s="647"/>
      <c r="F40" s="647" t="s">
        <v>527</v>
      </c>
      <c r="G40" s="647" t="s">
        <v>527</v>
      </c>
      <c r="H40" s="647" t="s">
        <v>527</v>
      </c>
      <c r="I40" s="648" t="s">
        <v>527</v>
      </c>
      <c r="J40" s="649" t="s">
        <v>534</v>
      </c>
    </row>
    <row r="41" spans="1:10" ht="14.4" customHeight="1" x14ac:dyDescent="0.3">
      <c r="A41" s="645" t="s">
        <v>541</v>
      </c>
      <c r="B41" s="646" t="s">
        <v>542</v>
      </c>
      <c r="C41" s="647" t="s">
        <v>527</v>
      </c>
      <c r="D41" s="647" t="s">
        <v>527</v>
      </c>
      <c r="E41" s="647"/>
      <c r="F41" s="647" t="s">
        <v>527</v>
      </c>
      <c r="G41" s="647" t="s">
        <v>527</v>
      </c>
      <c r="H41" s="647" t="s">
        <v>527</v>
      </c>
      <c r="I41" s="648" t="s">
        <v>527</v>
      </c>
      <c r="J41" s="649" t="s">
        <v>0</v>
      </c>
    </row>
    <row r="42" spans="1:10" ht="14.4" customHeight="1" x14ac:dyDescent="0.3">
      <c r="A42" s="645" t="s">
        <v>541</v>
      </c>
      <c r="B42" s="646" t="s">
        <v>318</v>
      </c>
      <c r="C42" s="647">
        <v>1387.4308700000008</v>
      </c>
      <c r="D42" s="647">
        <v>1350.452040000001</v>
      </c>
      <c r="E42" s="647"/>
      <c r="F42" s="647">
        <v>1712.0821400000002</v>
      </c>
      <c r="G42" s="647">
        <v>1434.2648240665451</v>
      </c>
      <c r="H42" s="647">
        <v>277.81731593345512</v>
      </c>
      <c r="I42" s="648">
        <v>1.1937001530482807</v>
      </c>
      <c r="J42" s="649" t="s">
        <v>1</v>
      </c>
    </row>
    <row r="43" spans="1:10" ht="14.4" customHeight="1" x14ac:dyDescent="0.3">
      <c r="A43" s="645" t="s">
        <v>541</v>
      </c>
      <c r="B43" s="646" t="s">
        <v>319</v>
      </c>
      <c r="C43" s="647" t="s">
        <v>527</v>
      </c>
      <c r="D43" s="647">
        <v>0</v>
      </c>
      <c r="E43" s="647"/>
      <c r="F43" s="647">
        <v>0</v>
      </c>
      <c r="G43" s="647">
        <v>0.84413535433349995</v>
      </c>
      <c r="H43" s="647">
        <v>-0.84413535433349995</v>
      </c>
      <c r="I43" s="648">
        <v>0</v>
      </c>
      <c r="J43" s="649" t="s">
        <v>1</v>
      </c>
    </row>
    <row r="44" spans="1:10" ht="14.4" customHeight="1" x14ac:dyDescent="0.3">
      <c r="A44" s="645" t="s">
        <v>541</v>
      </c>
      <c r="B44" s="646" t="s">
        <v>320</v>
      </c>
      <c r="C44" s="647">
        <v>0</v>
      </c>
      <c r="D44" s="647">
        <v>1.67187</v>
      </c>
      <c r="E44" s="647"/>
      <c r="F44" s="647">
        <v>0</v>
      </c>
      <c r="G44" s="647">
        <v>0</v>
      </c>
      <c r="H44" s="647">
        <v>0</v>
      </c>
      <c r="I44" s="648" t="s">
        <v>527</v>
      </c>
      <c r="J44" s="649" t="s">
        <v>1</v>
      </c>
    </row>
    <row r="45" spans="1:10" ht="14.4" customHeight="1" x14ac:dyDescent="0.3">
      <c r="A45" s="645" t="s">
        <v>541</v>
      </c>
      <c r="B45" s="646" t="s">
        <v>326</v>
      </c>
      <c r="C45" s="647">
        <v>0</v>
      </c>
      <c r="D45" s="647">
        <v>0</v>
      </c>
      <c r="E45" s="647"/>
      <c r="F45" s="647" t="s">
        <v>527</v>
      </c>
      <c r="G45" s="647" t="s">
        <v>527</v>
      </c>
      <c r="H45" s="647" t="s">
        <v>527</v>
      </c>
      <c r="I45" s="648" t="s">
        <v>527</v>
      </c>
      <c r="J45" s="649" t="s">
        <v>1</v>
      </c>
    </row>
    <row r="46" spans="1:10" ht="14.4" customHeight="1" x14ac:dyDescent="0.3">
      <c r="A46" s="645" t="s">
        <v>541</v>
      </c>
      <c r="B46" s="646" t="s">
        <v>543</v>
      </c>
      <c r="C46" s="647">
        <v>1387.4308700000008</v>
      </c>
      <c r="D46" s="647">
        <v>1352.1239100000009</v>
      </c>
      <c r="E46" s="647"/>
      <c r="F46" s="647">
        <v>1712.0821400000002</v>
      </c>
      <c r="G46" s="647">
        <v>1435.1089594208786</v>
      </c>
      <c r="H46" s="647">
        <v>276.97318057912162</v>
      </c>
      <c r="I46" s="648">
        <v>1.1929980150711976</v>
      </c>
      <c r="J46" s="649" t="s">
        <v>533</v>
      </c>
    </row>
    <row r="47" spans="1:10" ht="14.4" customHeight="1" x14ac:dyDescent="0.3">
      <c r="A47" s="645" t="s">
        <v>527</v>
      </c>
      <c r="B47" s="646" t="s">
        <v>527</v>
      </c>
      <c r="C47" s="647" t="s">
        <v>527</v>
      </c>
      <c r="D47" s="647" t="s">
        <v>527</v>
      </c>
      <c r="E47" s="647"/>
      <c r="F47" s="647" t="s">
        <v>527</v>
      </c>
      <c r="G47" s="647" t="s">
        <v>527</v>
      </c>
      <c r="H47" s="647" t="s">
        <v>527</v>
      </c>
      <c r="I47" s="648" t="s">
        <v>527</v>
      </c>
      <c r="J47" s="649" t="s">
        <v>534</v>
      </c>
    </row>
    <row r="48" spans="1:10" ht="14.4" customHeight="1" x14ac:dyDescent="0.3">
      <c r="A48" s="645" t="s">
        <v>544</v>
      </c>
      <c r="B48" s="646" t="s">
        <v>545</v>
      </c>
      <c r="C48" s="647" t="s">
        <v>527</v>
      </c>
      <c r="D48" s="647" t="s">
        <v>527</v>
      </c>
      <c r="E48" s="647"/>
      <c r="F48" s="647" t="s">
        <v>527</v>
      </c>
      <c r="G48" s="647" t="s">
        <v>527</v>
      </c>
      <c r="H48" s="647" t="s">
        <v>527</v>
      </c>
      <c r="I48" s="648" t="s">
        <v>527</v>
      </c>
      <c r="J48" s="649" t="s">
        <v>0</v>
      </c>
    </row>
    <row r="49" spans="1:10" ht="14.4" customHeight="1" x14ac:dyDescent="0.3">
      <c r="A49" s="645" t="s">
        <v>544</v>
      </c>
      <c r="B49" s="646" t="s">
        <v>318</v>
      </c>
      <c r="C49" s="647">
        <v>72.226879999999994</v>
      </c>
      <c r="D49" s="647">
        <v>91.050250000000005</v>
      </c>
      <c r="E49" s="647"/>
      <c r="F49" s="647">
        <v>103.13912999999999</v>
      </c>
      <c r="G49" s="647">
        <v>86.279312470409494</v>
      </c>
      <c r="H49" s="647">
        <v>16.859817529590501</v>
      </c>
      <c r="I49" s="648">
        <v>1.1954097343482284</v>
      </c>
      <c r="J49" s="649" t="s">
        <v>1</v>
      </c>
    </row>
    <row r="50" spans="1:10" ht="14.4" customHeight="1" x14ac:dyDescent="0.3">
      <c r="A50" s="645" t="s">
        <v>544</v>
      </c>
      <c r="B50" s="646" t="s">
        <v>326</v>
      </c>
      <c r="C50" s="647">
        <v>0</v>
      </c>
      <c r="D50" s="647">
        <v>2.484</v>
      </c>
      <c r="E50" s="647"/>
      <c r="F50" s="647">
        <v>1.242</v>
      </c>
      <c r="G50" s="647">
        <v>1.6951317776085002</v>
      </c>
      <c r="H50" s="647">
        <v>-0.45313177760850021</v>
      </c>
      <c r="I50" s="648">
        <v>0.73268640019964659</v>
      </c>
      <c r="J50" s="649" t="s">
        <v>1</v>
      </c>
    </row>
    <row r="51" spans="1:10" ht="14.4" customHeight="1" x14ac:dyDescent="0.3">
      <c r="A51" s="645" t="s">
        <v>544</v>
      </c>
      <c r="B51" s="646" t="s">
        <v>546</v>
      </c>
      <c r="C51" s="647">
        <v>72.226879999999994</v>
      </c>
      <c r="D51" s="647">
        <v>93.53425</v>
      </c>
      <c r="E51" s="647"/>
      <c r="F51" s="647">
        <v>104.38113</v>
      </c>
      <c r="G51" s="647">
        <v>87.974444248017988</v>
      </c>
      <c r="H51" s="647">
        <v>16.40668575198201</v>
      </c>
      <c r="I51" s="648">
        <v>1.1864937697785074</v>
      </c>
      <c r="J51" s="649" t="s">
        <v>533</v>
      </c>
    </row>
    <row r="52" spans="1:10" ht="14.4" customHeight="1" x14ac:dyDescent="0.3">
      <c r="A52" s="645" t="s">
        <v>527</v>
      </c>
      <c r="B52" s="646" t="s">
        <v>527</v>
      </c>
      <c r="C52" s="647" t="s">
        <v>527</v>
      </c>
      <c r="D52" s="647" t="s">
        <v>527</v>
      </c>
      <c r="E52" s="647"/>
      <c r="F52" s="647" t="s">
        <v>527</v>
      </c>
      <c r="G52" s="647" t="s">
        <v>527</v>
      </c>
      <c r="H52" s="647" t="s">
        <v>527</v>
      </c>
      <c r="I52" s="648" t="s">
        <v>527</v>
      </c>
      <c r="J52" s="649" t="s">
        <v>534</v>
      </c>
    </row>
    <row r="53" spans="1:10" ht="14.4" customHeight="1" x14ac:dyDescent="0.3">
      <c r="A53" s="645" t="s">
        <v>547</v>
      </c>
      <c r="B53" s="646" t="s">
        <v>548</v>
      </c>
      <c r="C53" s="647" t="s">
        <v>527</v>
      </c>
      <c r="D53" s="647" t="s">
        <v>527</v>
      </c>
      <c r="E53" s="647"/>
      <c r="F53" s="647" t="s">
        <v>527</v>
      </c>
      <c r="G53" s="647" t="s">
        <v>527</v>
      </c>
      <c r="H53" s="647" t="s">
        <v>527</v>
      </c>
      <c r="I53" s="648" t="s">
        <v>527</v>
      </c>
      <c r="J53" s="649" t="s">
        <v>0</v>
      </c>
    </row>
    <row r="54" spans="1:10" ht="14.4" customHeight="1" x14ac:dyDescent="0.3">
      <c r="A54" s="645" t="s">
        <v>547</v>
      </c>
      <c r="B54" s="646" t="s">
        <v>318</v>
      </c>
      <c r="C54" s="647">
        <v>139.16622000000001</v>
      </c>
      <c r="D54" s="647">
        <v>279.03393999999997</v>
      </c>
      <c r="E54" s="647"/>
      <c r="F54" s="647">
        <v>282.19056</v>
      </c>
      <c r="G54" s="647">
        <v>230.79064510415952</v>
      </c>
      <c r="H54" s="647">
        <v>51.399914895840482</v>
      </c>
      <c r="I54" s="648">
        <v>1.2227122978604392</v>
      </c>
      <c r="J54" s="649" t="s">
        <v>1</v>
      </c>
    </row>
    <row r="55" spans="1:10" ht="14.4" customHeight="1" x14ac:dyDescent="0.3">
      <c r="A55" s="645" t="s">
        <v>547</v>
      </c>
      <c r="B55" s="646" t="s">
        <v>549</v>
      </c>
      <c r="C55" s="647">
        <v>139.16622000000001</v>
      </c>
      <c r="D55" s="647">
        <v>279.03393999999997</v>
      </c>
      <c r="E55" s="647"/>
      <c r="F55" s="647">
        <v>282.19056</v>
      </c>
      <c r="G55" s="647">
        <v>230.79064510415952</v>
      </c>
      <c r="H55" s="647">
        <v>51.399914895840482</v>
      </c>
      <c r="I55" s="648">
        <v>1.2227122978604392</v>
      </c>
      <c r="J55" s="649" t="s">
        <v>533</v>
      </c>
    </row>
    <row r="56" spans="1:10" ht="14.4" customHeight="1" x14ac:dyDescent="0.3">
      <c r="A56" s="645" t="s">
        <v>527</v>
      </c>
      <c r="B56" s="646" t="s">
        <v>527</v>
      </c>
      <c r="C56" s="647" t="s">
        <v>527</v>
      </c>
      <c r="D56" s="647" t="s">
        <v>527</v>
      </c>
      <c r="E56" s="647"/>
      <c r="F56" s="647" t="s">
        <v>527</v>
      </c>
      <c r="G56" s="647" t="s">
        <v>527</v>
      </c>
      <c r="H56" s="647" t="s">
        <v>527</v>
      </c>
      <c r="I56" s="648" t="s">
        <v>527</v>
      </c>
      <c r="J56" s="649" t="s">
        <v>534</v>
      </c>
    </row>
    <row r="57" spans="1:10" ht="14.4" customHeight="1" x14ac:dyDescent="0.3">
      <c r="A57" s="645" t="s">
        <v>550</v>
      </c>
      <c r="B57" s="646" t="s">
        <v>551</v>
      </c>
      <c r="C57" s="647" t="s">
        <v>527</v>
      </c>
      <c r="D57" s="647" t="s">
        <v>527</v>
      </c>
      <c r="E57" s="647"/>
      <c r="F57" s="647" t="s">
        <v>527</v>
      </c>
      <c r="G57" s="647" t="s">
        <v>527</v>
      </c>
      <c r="H57" s="647" t="s">
        <v>527</v>
      </c>
      <c r="I57" s="648" t="s">
        <v>527</v>
      </c>
      <c r="J57" s="649" t="s">
        <v>0</v>
      </c>
    </row>
    <row r="58" spans="1:10" ht="14.4" customHeight="1" x14ac:dyDescent="0.3">
      <c r="A58" s="645" t="s">
        <v>550</v>
      </c>
      <c r="B58" s="646" t="s">
        <v>318</v>
      </c>
      <c r="C58" s="647">
        <v>0</v>
      </c>
      <c r="D58" s="647" t="s">
        <v>527</v>
      </c>
      <c r="E58" s="647"/>
      <c r="F58" s="647" t="s">
        <v>527</v>
      </c>
      <c r="G58" s="647" t="s">
        <v>527</v>
      </c>
      <c r="H58" s="647" t="s">
        <v>527</v>
      </c>
      <c r="I58" s="648" t="s">
        <v>527</v>
      </c>
      <c r="J58" s="649" t="s">
        <v>1</v>
      </c>
    </row>
    <row r="59" spans="1:10" ht="14.4" customHeight="1" x14ac:dyDescent="0.3">
      <c r="A59" s="645" t="s">
        <v>550</v>
      </c>
      <c r="B59" s="646" t="s">
        <v>552</v>
      </c>
      <c r="C59" s="647">
        <v>0</v>
      </c>
      <c r="D59" s="647" t="s">
        <v>527</v>
      </c>
      <c r="E59" s="647"/>
      <c r="F59" s="647" t="s">
        <v>527</v>
      </c>
      <c r="G59" s="647" t="s">
        <v>527</v>
      </c>
      <c r="H59" s="647" t="s">
        <v>527</v>
      </c>
      <c r="I59" s="648" t="s">
        <v>527</v>
      </c>
      <c r="J59" s="649" t="s">
        <v>533</v>
      </c>
    </row>
    <row r="60" spans="1:10" ht="14.4" customHeight="1" x14ac:dyDescent="0.3">
      <c r="A60" s="645" t="s">
        <v>527</v>
      </c>
      <c r="B60" s="646" t="s">
        <v>527</v>
      </c>
      <c r="C60" s="647" t="s">
        <v>527</v>
      </c>
      <c r="D60" s="647" t="s">
        <v>527</v>
      </c>
      <c r="E60" s="647"/>
      <c r="F60" s="647" t="s">
        <v>527</v>
      </c>
      <c r="G60" s="647" t="s">
        <v>527</v>
      </c>
      <c r="H60" s="647" t="s">
        <v>527</v>
      </c>
      <c r="I60" s="648" t="s">
        <v>527</v>
      </c>
      <c r="J60" s="649" t="s">
        <v>534</v>
      </c>
    </row>
    <row r="61" spans="1:10" ht="14.4" customHeight="1" x14ac:dyDescent="0.3">
      <c r="A61" s="645" t="s">
        <v>525</v>
      </c>
      <c r="B61" s="646" t="s">
        <v>528</v>
      </c>
      <c r="C61" s="647">
        <v>9744.0248100000063</v>
      </c>
      <c r="D61" s="647">
        <v>9832.8821600000047</v>
      </c>
      <c r="E61" s="647"/>
      <c r="F61" s="647">
        <v>12427.449390000002</v>
      </c>
      <c r="G61" s="647">
        <v>10867.77060048539</v>
      </c>
      <c r="H61" s="647">
        <v>1559.6787895146117</v>
      </c>
      <c r="I61" s="648">
        <v>1.1435141435028957</v>
      </c>
      <c r="J61" s="649" t="s">
        <v>529</v>
      </c>
    </row>
  </sheetData>
  <mergeCells count="3">
    <mergeCell ref="F3:I3"/>
    <mergeCell ref="C4:D4"/>
    <mergeCell ref="A1:I1"/>
  </mergeCells>
  <conditionalFormatting sqref="F16 F62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61">
    <cfRule type="expression" dxfId="67" priority="5">
      <formula>$H17&gt;0</formula>
    </cfRule>
  </conditionalFormatting>
  <conditionalFormatting sqref="A17:A61">
    <cfRule type="expression" dxfId="66" priority="2">
      <formula>AND($J17&lt;&gt;"mezeraKL",$J17&lt;&gt;"")</formula>
    </cfRule>
  </conditionalFormatting>
  <conditionalFormatting sqref="I17:I61">
    <cfRule type="expression" dxfId="65" priority="6">
      <formula>$I17&gt;1</formula>
    </cfRule>
  </conditionalFormatting>
  <conditionalFormatting sqref="B17:B61">
    <cfRule type="expression" dxfId="64" priority="1">
      <formula>OR($J17="NS",$J17="SumaNS",$J17="Účet")</formula>
    </cfRule>
  </conditionalFormatting>
  <conditionalFormatting sqref="A17:D61 F17:I61">
    <cfRule type="expression" dxfId="63" priority="8">
      <formula>AND($J17&lt;&gt;"",$J17&lt;&gt;"mezeraKL")</formula>
    </cfRule>
  </conditionalFormatting>
  <conditionalFormatting sqref="B17:D61 F17:I61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319.41283094991655</v>
      </c>
      <c r="M3" s="207">
        <f>SUBTOTAL(9,M5:M1048576)</f>
        <v>41522.737400000005</v>
      </c>
      <c r="N3" s="208">
        <f>SUBTOTAL(9,N5:N1048576)</f>
        <v>13262895.10172398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525</v>
      </c>
      <c r="B5" s="656" t="s">
        <v>2404</v>
      </c>
      <c r="C5" s="657" t="s">
        <v>530</v>
      </c>
      <c r="D5" s="658" t="s">
        <v>2405</v>
      </c>
      <c r="E5" s="657" t="s">
        <v>553</v>
      </c>
      <c r="F5" s="658" t="s">
        <v>2411</v>
      </c>
      <c r="G5" s="657" t="s">
        <v>554</v>
      </c>
      <c r="H5" s="657" t="s">
        <v>555</v>
      </c>
      <c r="I5" s="657" t="s">
        <v>556</v>
      </c>
      <c r="J5" s="657" t="s">
        <v>557</v>
      </c>
      <c r="K5" s="657" t="s">
        <v>558</v>
      </c>
      <c r="L5" s="659">
        <v>96.819999999999979</v>
      </c>
      <c r="M5" s="659">
        <v>3</v>
      </c>
      <c r="N5" s="660">
        <v>290.45999999999992</v>
      </c>
    </row>
    <row r="6" spans="1:14" ht="14.4" customHeight="1" x14ac:dyDescent="0.3">
      <c r="A6" s="661" t="s">
        <v>525</v>
      </c>
      <c r="B6" s="662" t="s">
        <v>2404</v>
      </c>
      <c r="C6" s="663" t="s">
        <v>530</v>
      </c>
      <c r="D6" s="664" t="s">
        <v>2405</v>
      </c>
      <c r="E6" s="663" t="s">
        <v>553</v>
      </c>
      <c r="F6" s="664" t="s">
        <v>2411</v>
      </c>
      <c r="G6" s="663" t="s">
        <v>554</v>
      </c>
      <c r="H6" s="663" t="s">
        <v>559</v>
      </c>
      <c r="I6" s="663" t="s">
        <v>560</v>
      </c>
      <c r="J6" s="663" t="s">
        <v>561</v>
      </c>
      <c r="K6" s="663" t="s">
        <v>562</v>
      </c>
      <c r="L6" s="665">
        <v>167.60999999999999</v>
      </c>
      <c r="M6" s="665">
        <v>2</v>
      </c>
      <c r="N6" s="666">
        <v>335.21999999999997</v>
      </c>
    </row>
    <row r="7" spans="1:14" ht="14.4" customHeight="1" x14ac:dyDescent="0.3">
      <c r="A7" s="661" t="s">
        <v>525</v>
      </c>
      <c r="B7" s="662" t="s">
        <v>2404</v>
      </c>
      <c r="C7" s="663" t="s">
        <v>530</v>
      </c>
      <c r="D7" s="664" t="s">
        <v>2405</v>
      </c>
      <c r="E7" s="663" t="s">
        <v>553</v>
      </c>
      <c r="F7" s="664" t="s">
        <v>2411</v>
      </c>
      <c r="G7" s="663" t="s">
        <v>554</v>
      </c>
      <c r="H7" s="663" t="s">
        <v>563</v>
      </c>
      <c r="I7" s="663" t="s">
        <v>564</v>
      </c>
      <c r="J7" s="663" t="s">
        <v>565</v>
      </c>
      <c r="K7" s="663" t="s">
        <v>566</v>
      </c>
      <c r="L7" s="665">
        <v>56.880000000000017</v>
      </c>
      <c r="M7" s="665">
        <v>2</v>
      </c>
      <c r="N7" s="666">
        <v>113.76000000000003</v>
      </c>
    </row>
    <row r="8" spans="1:14" ht="14.4" customHeight="1" x14ac:dyDescent="0.3">
      <c r="A8" s="661" t="s">
        <v>525</v>
      </c>
      <c r="B8" s="662" t="s">
        <v>2404</v>
      </c>
      <c r="C8" s="663" t="s">
        <v>530</v>
      </c>
      <c r="D8" s="664" t="s">
        <v>2405</v>
      </c>
      <c r="E8" s="663" t="s">
        <v>553</v>
      </c>
      <c r="F8" s="664" t="s">
        <v>2411</v>
      </c>
      <c r="G8" s="663" t="s">
        <v>554</v>
      </c>
      <c r="H8" s="663" t="s">
        <v>567</v>
      </c>
      <c r="I8" s="663" t="s">
        <v>568</v>
      </c>
      <c r="J8" s="663" t="s">
        <v>569</v>
      </c>
      <c r="K8" s="663"/>
      <c r="L8" s="665">
        <v>204.71499999999997</v>
      </c>
      <c r="M8" s="665">
        <v>2</v>
      </c>
      <c r="N8" s="666">
        <v>409.42999999999995</v>
      </c>
    </row>
    <row r="9" spans="1:14" ht="14.4" customHeight="1" x14ac:dyDescent="0.3">
      <c r="A9" s="661" t="s">
        <v>525</v>
      </c>
      <c r="B9" s="662" t="s">
        <v>2404</v>
      </c>
      <c r="C9" s="663" t="s">
        <v>530</v>
      </c>
      <c r="D9" s="664" t="s">
        <v>2405</v>
      </c>
      <c r="E9" s="663" t="s">
        <v>553</v>
      </c>
      <c r="F9" s="664" t="s">
        <v>2411</v>
      </c>
      <c r="G9" s="663" t="s">
        <v>554</v>
      </c>
      <c r="H9" s="663" t="s">
        <v>570</v>
      </c>
      <c r="I9" s="663" t="s">
        <v>571</v>
      </c>
      <c r="J9" s="663" t="s">
        <v>572</v>
      </c>
      <c r="K9" s="663" t="s">
        <v>573</v>
      </c>
      <c r="L9" s="665">
        <v>62.125</v>
      </c>
      <c r="M9" s="665">
        <v>2</v>
      </c>
      <c r="N9" s="666">
        <v>124.25</v>
      </c>
    </row>
    <row r="10" spans="1:14" ht="14.4" customHeight="1" x14ac:dyDescent="0.3">
      <c r="A10" s="661" t="s">
        <v>525</v>
      </c>
      <c r="B10" s="662" t="s">
        <v>2404</v>
      </c>
      <c r="C10" s="663" t="s">
        <v>530</v>
      </c>
      <c r="D10" s="664" t="s">
        <v>2405</v>
      </c>
      <c r="E10" s="663" t="s">
        <v>553</v>
      </c>
      <c r="F10" s="664" t="s">
        <v>2411</v>
      </c>
      <c r="G10" s="663" t="s">
        <v>554</v>
      </c>
      <c r="H10" s="663" t="s">
        <v>574</v>
      </c>
      <c r="I10" s="663" t="s">
        <v>575</v>
      </c>
      <c r="J10" s="663" t="s">
        <v>576</v>
      </c>
      <c r="K10" s="663" t="s">
        <v>577</v>
      </c>
      <c r="L10" s="665">
        <v>1592.8</v>
      </c>
      <c r="M10" s="665">
        <v>1</v>
      </c>
      <c r="N10" s="666">
        <v>1592.8</v>
      </c>
    </row>
    <row r="11" spans="1:14" ht="14.4" customHeight="1" x14ac:dyDescent="0.3">
      <c r="A11" s="661" t="s">
        <v>525</v>
      </c>
      <c r="B11" s="662" t="s">
        <v>2404</v>
      </c>
      <c r="C11" s="663" t="s">
        <v>530</v>
      </c>
      <c r="D11" s="664" t="s">
        <v>2405</v>
      </c>
      <c r="E11" s="663" t="s">
        <v>553</v>
      </c>
      <c r="F11" s="664" t="s">
        <v>2411</v>
      </c>
      <c r="G11" s="663" t="s">
        <v>554</v>
      </c>
      <c r="H11" s="663" t="s">
        <v>578</v>
      </c>
      <c r="I11" s="663" t="s">
        <v>579</v>
      </c>
      <c r="J11" s="663" t="s">
        <v>580</v>
      </c>
      <c r="K11" s="663" t="s">
        <v>581</v>
      </c>
      <c r="L11" s="665">
        <v>537.87</v>
      </c>
      <c r="M11" s="665">
        <v>2</v>
      </c>
      <c r="N11" s="666">
        <v>1075.74</v>
      </c>
    </row>
    <row r="12" spans="1:14" ht="14.4" customHeight="1" x14ac:dyDescent="0.3">
      <c r="A12" s="661" t="s">
        <v>525</v>
      </c>
      <c r="B12" s="662" t="s">
        <v>2404</v>
      </c>
      <c r="C12" s="663" t="s">
        <v>530</v>
      </c>
      <c r="D12" s="664" t="s">
        <v>2405</v>
      </c>
      <c r="E12" s="663" t="s">
        <v>553</v>
      </c>
      <c r="F12" s="664" t="s">
        <v>2411</v>
      </c>
      <c r="G12" s="663" t="s">
        <v>554</v>
      </c>
      <c r="H12" s="663" t="s">
        <v>582</v>
      </c>
      <c r="I12" s="663" t="s">
        <v>583</v>
      </c>
      <c r="J12" s="663" t="s">
        <v>580</v>
      </c>
      <c r="K12" s="663" t="s">
        <v>584</v>
      </c>
      <c r="L12" s="665">
        <v>312.84000000000003</v>
      </c>
      <c r="M12" s="665">
        <v>2</v>
      </c>
      <c r="N12" s="666">
        <v>625.68000000000006</v>
      </c>
    </row>
    <row r="13" spans="1:14" ht="14.4" customHeight="1" x14ac:dyDescent="0.3">
      <c r="A13" s="661" t="s">
        <v>525</v>
      </c>
      <c r="B13" s="662" t="s">
        <v>2404</v>
      </c>
      <c r="C13" s="663" t="s">
        <v>530</v>
      </c>
      <c r="D13" s="664" t="s">
        <v>2405</v>
      </c>
      <c r="E13" s="663" t="s">
        <v>553</v>
      </c>
      <c r="F13" s="664" t="s">
        <v>2411</v>
      </c>
      <c r="G13" s="663" t="s">
        <v>554</v>
      </c>
      <c r="H13" s="663" t="s">
        <v>585</v>
      </c>
      <c r="I13" s="663" t="s">
        <v>586</v>
      </c>
      <c r="J13" s="663" t="s">
        <v>587</v>
      </c>
      <c r="K13" s="663" t="s">
        <v>588</v>
      </c>
      <c r="L13" s="665">
        <v>47.539999999999992</v>
      </c>
      <c r="M13" s="665">
        <v>2</v>
      </c>
      <c r="N13" s="666">
        <v>95.079999999999984</v>
      </c>
    </row>
    <row r="14" spans="1:14" ht="14.4" customHeight="1" x14ac:dyDescent="0.3">
      <c r="A14" s="661" t="s">
        <v>525</v>
      </c>
      <c r="B14" s="662" t="s">
        <v>2404</v>
      </c>
      <c r="C14" s="663" t="s">
        <v>530</v>
      </c>
      <c r="D14" s="664" t="s">
        <v>2405</v>
      </c>
      <c r="E14" s="663" t="s">
        <v>553</v>
      </c>
      <c r="F14" s="664" t="s">
        <v>2411</v>
      </c>
      <c r="G14" s="663" t="s">
        <v>554</v>
      </c>
      <c r="H14" s="663" t="s">
        <v>589</v>
      </c>
      <c r="I14" s="663" t="s">
        <v>590</v>
      </c>
      <c r="J14" s="663" t="s">
        <v>591</v>
      </c>
      <c r="K14" s="663" t="s">
        <v>592</v>
      </c>
      <c r="L14" s="665">
        <v>52.269999999999996</v>
      </c>
      <c r="M14" s="665">
        <v>1</v>
      </c>
      <c r="N14" s="666">
        <v>52.269999999999996</v>
      </c>
    </row>
    <row r="15" spans="1:14" ht="14.4" customHeight="1" x14ac:dyDescent="0.3">
      <c r="A15" s="661" t="s">
        <v>525</v>
      </c>
      <c r="B15" s="662" t="s">
        <v>2404</v>
      </c>
      <c r="C15" s="663" t="s">
        <v>530</v>
      </c>
      <c r="D15" s="664" t="s">
        <v>2405</v>
      </c>
      <c r="E15" s="663" t="s">
        <v>553</v>
      </c>
      <c r="F15" s="664" t="s">
        <v>2411</v>
      </c>
      <c r="G15" s="663" t="s">
        <v>554</v>
      </c>
      <c r="H15" s="663" t="s">
        <v>593</v>
      </c>
      <c r="I15" s="663" t="s">
        <v>594</v>
      </c>
      <c r="J15" s="663" t="s">
        <v>595</v>
      </c>
      <c r="K15" s="663" t="s">
        <v>596</v>
      </c>
      <c r="L15" s="665">
        <v>275.30998669919887</v>
      </c>
      <c r="M15" s="665">
        <v>22</v>
      </c>
      <c r="N15" s="666">
        <v>6056.8197073823749</v>
      </c>
    </row>
    <row r="16" spans="1:14" ht="14.4" customHeight="1" x14ac:dyDescent="0.3">
      <c r="A16" s="661" t="s">
        <v>525</v>
      </c>
      <c r="B16" s="662" t="s">
        <v>2404</v>
      </c>
      <c r="C16" s="663" t="s">
        <v>530</v>
      </c>
      <c r="D16" s="664" t="s">
        <v>2405</v>
      </c>
      <c r="E16" s="663" t="s">
        <v>553</v>
      </c>
      <c r="F16" s="664" t="s">
        <v>2411</v>
      </c>
      <c r="G16" s="663" t="s">
        <v>554</v>
      </c>
      <c r="H16" s="663" t="s">
        <v>597</v>
      </c>
      <c r="I16" s="663" t="s">
        <v>598</v>
      </c>
      <c r="J16" s="663" t="s">
        <v>599</v>
      </c>
      <c r="K16" s="663" t="s">
        <v>600</v>
      </c>
      <c r="L16" s="665">
        <v>104.29604244079248</v>
      </c>
      <c r="M16" s="665">
        <v>11</v>
      </c>
      <c r="N16" s="666">
        <v>1147.2564668487173</v>
      </c>
    </row>
    <row r="17" spans="1:14" ht="14.4" customHeight="1" x14ac:dyDescent="0.3">
      <c r="A17" s="661" t="s">
        <v>525</v>
      </c>
      <c r="B17" s="662" t="s">
        <v>2404</v>
      </c>
      <c r="C17" s="663" t="s">
        <v>530</v>
      </c>
      <c r="D17" s="664" t="s">
        <v>2405</v>
      </c>
      <c r="E17" s="663" t="s">
        <v>553</v>
      </c>
      <c r="F17" s="664" t="s">
        <v>2411</v>
      </c>
      <c r="G17" s="663" t="s">
        <v>554</v>
      </c>
      <c r="H17" s="663" t="s">
        <v>601</v>
      </c>
      <c r="I17" s="663" t="s">
        <v>598</v>
      </c>
      <c r="J17" s="663" t="s">
        <v>602</v>
      </c>
      <c r="K17" s="663"/>
      <c r="L17" s="665">
        <v>377.59625784308184</v>
      </c>
      <c r="M17" s="665">
        <v>1</v>
      </c>
      <c r="N17" s="666">
        <v>377.59625784308184</v>
      </c>
    </row>
    <row r="18" spans="1:14" ht="14.4" customHeight="1" x14ac:dyDescent="0.3">
      <c r="A18" s="661" t="s">
        <v>525</v>
      </c>
      <c r="B18" s="662" t="s">
        <v>2404</v>
      </c>
      <c r="C18" s="663" t="s">
        <v>530</v>
      </c>
      <c r="D18" s="664" t="s">
        <v>2405</v>
      </c>
      <c r="E18" s="663" t="s">
        <v>553</v>
      </c>
      <c r="F18" s="664" t="s">
        <v>2411</v>
      </c>
      <c r="G18" s="663" t="s">
        <v>554</v>
      </c>
      <c r="H18" s="663" t="s">
        <v>603</v>
      </c>
      <c r="I18" s="663" t="s">
        <v>603</v>
      </c>
      <c r="J18" s="663" t="s">
        <v>604</v>
      </c>
      <c r="K18" s="663" t="s">
        <v>605</v>
      </c>
      <c r="L18" s="665">
        <v>264</v>
      </c>
      <c r="M18" s="665">
        <v>2</v>
      </c>
      <c r="N18" s="666">
        <v>528</v>
      </c>
    </row>
    <row r="19" spans="1:14" ht="14.4" customHeight="1" x14ac:dyDescent="0.3">
      <c r="A19" s="661" t="s">
        <v>525</v>
      </c>
      <c r="B19" s="662" t="s">
        <v>2404</v>
      </c>
      <c r="C19" s="663" t="s">
        <v>530</v>
      </c>
      <c r="D19" s="664" t="s">
        <v>2405</v>
      </c>
      <c r="E19" s="663" t="s">
        <v>553</v>
      </c>
      <c r="F19" s="664" t="s">
        <v>2411</v>
      </c>
      <c r="G19" s="663" t="s">
        <v>606</v>
      </c>
      <c r="H19" s="663" t="s">
        <v>607</v>
      </c>
      <c r="I19" s="663" t="s">
        <v>608</v>
      </c>
      <c r="J19" s="663" t="s">
        <v>609</v>
      </c>
      <c r="K19" s="663" t="s">
        <v>610</v>
      </c>
      <c r="L19" s="665">
        <v>34.749973715492494</v>
      </c>
      <c r="M19" s="665">
        <v>60</v>
      </c>
      <c r="N19" s="666">
        <v>2084.9984229295496</v>
      </c>
    </row>
    <row r="20" spans="1:14" ht="14.4" customHeight="1" x14ac:dyDescent="0.3">
      <c r="A20" s="661" t="s">
        <v>525</v>
      </c>
      <c r="B20" s="662" t="s">
        <v>2404</v>
      </c>
      <c r="C20" s="663" t="s">
        <v>530</v>
      </c>
      <c r="D20" s="664" t="s">
        <v>2405</v>
      </c>
      <c r="E20" s="663" t="s">
        <v>553</v>
      </c>
      <c r="F20" s="664" t="s">
        <v>2411</v>
      </c>
      <c r="G20" s="663" t="s">
        <v>606</v>
      </c>
      <c r="H20" s="663" t="s">
        <v>611</v>
      </c>
      <c r="I20" s="663" t="s">
        <v>612</v>
      </c>
      <c r="J20" s="663" t="s">
        <v>613</v>
      </c>
      <c r="K20" s="663" t="s">
        <v>614</v>
      </c>
      <c r="L20" s="665">
        <v>30.000000000000014</v>
      </c>
      <c r="M20" s="665">
        <v>2</v>
      </c>
      <c r="N20" s="666">
        <v>60.000000000000028</v>
      </c>
    </row>
    <row r="21" spans="1:14" ht="14.4" customHeight="1" x14ac:dyDescent="0.3">
      <c r="A21" s="661" t="s">
        <v>525</v>
      </c>
      <c r="B21" s="662" t="s">
        <v>2404</v>
      </c>
      <c r="C21" s="663" t="s">
        <v>530</v>
      </c>
      <c r="D21" s="664" t="s">
        <v>2405</v>
      </c>
      <c r="E21" s="663" t="s">
        <v>553</v>
      </c>
      <c r="F21" s="664" t="s">
        <v>2411</v>
      </c>
      <c r="G21" s="663" t="s">
        <v>606</v>
      </c>
      <c r="H21" s="663" t="s">
        <v>615</v>
      </c>
      <c r="I21" s="663" t="s">
        <v>616</v>
      </c>
      <c r="J21" s="663" t="s">
        <v>617</v>
      </c>
      <c r="K21" s="663" t="s">
        <v>618</v>
      </c>
      <c r="L21" s="665">
        <v>37.490000000000009</v>
      </c>
      <c r="M21" s="665">
        <v>15</v>
      </c>
      <c r="N21" s="666">
        <v>562.35000000000014</v>
      </c>
    </row>
    <row r="22" spans="1:14" ht="14.4" customHeight="1" x14ac:dyDescent="0.3">
      <c r="A22" s="661" t="s">
        <v>525</v>
      </c>
      <c r="B22" s="662" t="s">
        <v>2404</v>
      </c>
      <c r="C22" s="663" t="s">
        <v>535</v>
      </c>
      <c r="D22" s="664" t="s">
        <v>2406</v>
      </c>
      <c r="E22" s="663" t="s">
        <v>553</v>
      </c>
      <c r="F22" s="664" t="s">
        <v>2411</v>
      </c>
      <c r="G22" s="663"/>
      <c r="H22" s="663" t="s">
        <v>619</v>
      </c>
      <c r="I22" s="663" t="s">
        <v>620</v>
      </c>
      <c r="J22" s="663" t="s">
        <v>621</v>
      </c>
      <c r="K22" s="663" t="s">
        <v>622</v>
      </c>
      <c r="L22" s="665">
        <v>120.31999999999996</v>
      </c>
      <c r="M22" s="665">
        <v>1</v>
      </c>
      <c r="N22" s="666">
        <v>120.31999999999996</v>
      </c>
    </row>
    <row r="23" spans="1:14" ht="14.4" customHeight="1" x14ac:dyDescent="0.3">
      <c r="A23" s="661" t="s">
        <v>525</v>
      </c>
      <c r="B23" s="662" t="s">
        <v>2404</v>
      </c>
      <c r="C23" s="663" t="s">
        <v>535</v>
      </c>
      <c r="D23" s="664" t="s">
        <v>2406</v>
      </c>
      <c r="E23" s="663" t="s">
        <v>553</v>
      </c>
      <c r="F23" s="664" t="s">
        <v>2411</v>
      </c>
      <c r="G23" s="663"/>
      <c r="H23" s="663" t="s">
        <v>623</v>
      </c>
      <c r="I23" s="663" t="s">
        <v>624</v>
      </c>
      <c r="J23" s="663" t="s">
        <v>625</v>
      </c>
      <c r="K23" s="663" t="s">
        <v>626</v>
      </c>
      <c r="L23" s="665">
        <v>103.57000000000001</v>
      </c>
      <c r="M23" s="665">
        <v>4</v>
      </c>
      <c r="N23" s="666">
        <v>414.28000000000003</v>
      </c>
    </row>
    <row r="24" spans="1:14" ht="14.4" customHeight="1" x14ac:dyDescent="0.3">
      <c r="A24" s="661" t="s">
        <v>525</v>
      </c>
      <c r="B24" s="662" t="s">
        <v>2404</v>
      </c>
      <c r="C24" s="663" t="s">
        <v>535</v>
      </c>
      <c r="D24" s="664" t="s">
        <v>2406</v>
      </c>
      <c r="E24" s="663" t="s">
        <v>553</v>
      </c>
      <c r="F24" s="664" t="s">
        <v>2411</v>
      </c>
      <c r="G24" s="663"/>
      <c r="H24" s="663" t="s">
        <v>627</v>
      </c>
      <c r="I24" s="663" t="s">
        <v>628</v>
      </c>
      <c r="J24" s="663" t="s">
        <v>629</v>
      </c>
      <c r="K24" s="663" t="s">
        <v>630</v>
      </c>
      <c r="L24" s="665">
        <v>94.899999999999991</v>
      </c>
      <c r="M24" s="665">
        <v>1</v>
      </c>
      <c r="N24" s="666">
        <v>94.899999999999991</v>
      </c>
    </row>
    <row r="25" spans="1:14" ht="14.4" customHeight="1" x14ac:dyDescent="0.3">
      <c r="A25" s="661" t="s">
        <v>525</v>
      </c>
      <c r="B25" s="662" t="s">
        <v>2404</v>
      </c>
      <c r="C25" s="663" t="s">
        <v>535</v>
      </c>
      <c r="D25" s="664" t="s">
        <v>2406</v>
      </c>
      <c r="E25" s="663" t="s">
        <v>553</v>
      </c>
      <c r="F25" s="664" t="s">
        <v>2411</v>
      </c>
      <c r="G25" s="663"/>
      <c r="H25" s="663" t="s">
        <v>631</v>
      </c>
      <c r="I25" s="663" t="s">
        <v>632</v>
      </c>
      <c r="J25" s="663" t="s">
        <v>633</v>
      </c>
      <c r="K25" s="663" t="s">
        <v>634</v>
      </c>
      <c r="L25" s="665">
        <v>3787.29</v>
      </c>
      <c r="M25" s="665">
        <v>1</v>
      </c>
      <c r="N25" s="666">
        <v>3787.29</v>
      </c>
    </row>
    <row r="26" spans="1:14" ht="14.4" customHeight="1" x14ac:dyDescent="0.3">
      <c r="A26" s="661" t="s">
        <v>525</v>
      </c>
      <c r="B26" s="662" t="s">
        <v>2404</v>
      </c>
      <c r="C26" s="663" t="s">
        <v>535</v>
      </c>
      <c r="D26" s="664" t="s">
        <v>2406</v>
      </c>
      <c r="E26" s="663" t="s">
        <v>553</v>
      </c>
      <c r="F26" s="664" t="s">
        <v>2411</v>
      </c>
      <c r="G26" s="663"/>
      <c r="H26" s="663" t="s">
        <v>635</v>
      </c>
      <c r="I26" s="663" t="s">
        <v>636</v>
      </c>
      <c r="J26" s="663" t="s">
        <v>637</v>
      </c>
      <c r="K26" s="663" t="s">
        <v>638</v>
      </c>
      <c r="L26" s="665">
        <v>63.84</v>
      </c>
      <c r="M26" s="665">
        <v>1</v>
      </c>
      <c r="N26" s="666">
        <v>63.84</v>
      </c>
    </row>
    <row r="27" spans="1:14" ht="14.4" customHeight="1" x14ac:dyDescent="0.3">
      <c r="A27" s="661" t="s">
        <v>525</v>
      </c>
      <c r="B27" s="662" t="s">
        <v>2404</v>
      </c>
      <c r="C27" s="663" t="s">
        <v>535</v>
      </c>
      <c r="D27" s="664" t="s">
        <v>2406</v>
      </c>
      <c r="E27" s="663" t="s">
        <v>553</v>
      </c>
      <c r="F27" s="664" t="s">
        <v>2411</v>
      </c>
      <c r="G27" s="663" t="s">
        <v>554</v>
      </c>
      <c r="H27" s="663" t="s">
        <v>639</v>
      </c>
      <c r="I27" s="663" t="s">
        <v>639</v>
      </c>
      <c r="J27" s="663" t="s">
        <v>640</v>
      </c>
      <c r="K27" s="663" t="s">
        <v>641</v>
      </c>
      <c r="L27" s="665">
        <v>173.69000191059584</v>
      </c>
      <c r="M27" s="665">
        <v>78</v>
      </c>
      <c r="N27" s="666">
        <v>13547.820149026475</v>
      </c>
    </row>
    <row r="28" spans="1:14" ht="14.4" customHeight="1" x14ac:dyDescent="0.3">
      <c r="A28" s="661" t="s">
        <v>525</v>
      </c>
      <c r="B28" s="662" t="s">
        <v>2404</v>
      </c>
      <c r="C28" s="663" t="s">
        <v>535</v>
      </c>
      <c r="D28" s="664" t="s">
        <v>2406</v>
      </c>
      <c r="E28" s="663" t="s">
        <v>553</v>
      </c>
      <c r="F28" s="664" t="s">
        <v>2411</v>
      </c>
      <c r="G28" s="663" t="s">
        <v>554</v>
      </c>
      <c r="H28" s="663" t="s">
        <v>642</v>
      </c>
      <c r="I28" s="663" t="s">
        <v>642</v>
      </c>
      <c r="J28" s="663" t="s">
        <v>643</v>
      </c>
      <c r="K28" s="663" t="s">
        <v>644</v>
      </c>
      <c r="L28" s="665">
        <v>126.49999919450754</v>
      </c>
      <c r="M28" s="665">
        <v>10</v>
      </c>
      <c r="N28" s="666">
        <v>1264.9999919450754</v>
      </c>
    </row>
    <row r="29" spans="1:14" ht="14.4" customHeight="1" x14ac:dyDescent="0.3">
      <c r="A29" s="661" t="s">
        <v>525</v>
      </c>
      <c r="B29" s="662" t="s">
        <v>2404</v>
      </c>
      <c r="C29" s="663" t="s">
        <v>535</v>
      </c>
      <c r="D29" s="664" t="s">
        <v>2406</v>
      </c>
      <c r="E29" s="663" t="s">
        <v>553</v>
      </c>
      <c r="F29" s="664" t="s">
        <v>2411</v>
      </c>
      <c r="G29" s="663" t="s">
        <v>554</v>
      </c>
      <c r="H29" s="663" t="s">
        <v>645</v>
      </c>
      <c r="I29" s="663" t="s">
        <v>645</v>
      </c>
      <c r="J29" s="663" t="s">
        <v>643</v>
      </c>
      <c r="K29" s="663" t="s">
        <v>646</v>
      </c>
      <c r="L29" s="665">
        <v>222.20000000000002</v>
      </c>
      <c r="M29" s="665">
        <v>22.44</v>
      </c>
      <c r="N29" s="666">
        <v>4986.1680000000006</v>
      </c>
    </row>
    <row r="30" spans="1:14" ht="14.4" customHeight="1" x14ac:dyDescent="0.3">
      <c r="A30" s="661" t="s">
        <v>525</v>
      </c>
      <c r="B30" s="662" t="s">
        <v>2404</v>
      </c>
      <c r="C30" s="663" t="s">
        <v>535</v>
      </c>
      <c r="D30" s="664" t="s">
        <v>2406</v>
      </c>
      <c r="E30" s="663" t="s">
        <v>553</v>
      </c>
      <c r="F30" s="664" t="s">
        <v>2411</v>
      </c>
      <c r="G30" s="663" t="s">
        <v>554</v>
      </c>
      <c r="H30" s="663" t="s">
        <v>647</v>
      </c>
      <c r="I30" s="663" t="s">
        <v>648</v>
      </c>
      <c r="J30" s="663" t="s">
        <v>649</v>
      </c>
      <c r="K30" s="663" t="s">
        <v>650</v>
      </c>
      <c r="L30" s="665">
        <v>87.03</v>
      </c>
      <c r="M30" s="665">
        <v>62</v>
      </c>
      <c r="N30" s="666">
        <v>5395.86</v>
      </c>
    </row>
    <row r="31" spans="1:14" ht="14.4" customHeight="1" x14ac:dyDescent="0.3">
      <c r="A31" s="661" t="s">
        <v>525</v>
      </c>
      <c r="B31" s="662" t="s">
        <v>2404</v>
      </c>
      <c r="C31" s="663" t="s">
        <v>535</v>
      </c>
      <c r="D31" s="664" t="s">
        <v>2406</v>
      </c>
      <c r="E31" s="663" t="s">
        <v>553</v>
      </c>
      <c r="F31" s="664" t="s">
        <v>2411</v>
      </c>
      <c r="G31" s="663" t="s">
        <v>554</v>
      </c>
      <c r="H31" s="663" t="s">
        <v>555</v>
      </c>
      <c r="I31" s="663" t="s">
        <v>556</v>
      </c>
      <c r="J31" s="663" t="s">
        <v>557</v>
      </c>
      <c r="K31" s="663" t="s">
        <v>558</v>
      </c>
      <c r="L31" s="665">
        <v>96.819995699653873</v>
      </c>
      <c r="M31" s="665">
        <v>165</v>
      </c>
      <c r="N31" s="666">
        <v>15975.29929044289</v>
      </c>
    </row>
    <row r="32" spans="1:14" ht="14.4" customHeight="1" x14ac:dyDescent="0.3">
      <c r="A32" s="661" t="s">
        <v>525</v>
      </c>
      <c r="B32" s="662" t="s">
        <v>2404</v>
      </c>
      <c r="C32" s="663" t="s">
        <v>535</v>
      </c>
      <c r="D32" s="664" t="s">
        <v>2406</v>
      </c>
      <c r="E32" s="663" t="s">
        <v>553</v>
      </c>
      <c r="F32" s="664" t="s">
        <v>2411</v>
      </c>
      <c r="G32" s="663" t="s">
        <v>554</v>
      </c>
      <c r="H32" s="663" t="s">
        <v>651</v>
      </c>
      <c r="I32" s="663" t="s">
        <v>652</v>
      </c>
      <c r="J32" s="663" t="s">
        <v>557</v>
      </c>
      <c r="K32" s="663" t="s">
        <v>653</v>
      </c>
      <c r="L32" s="665">
        <v>100.76000000000003</v>
      </c>
      <c r="M32" s="665">
        <v>77</v>
      </c>
      <c r="N32" s="666">
        <v>7758.5200000000023</v>
      </c>
    </row>
    <row r="33" spans="1:14" ht="14.4" customHeight="1" x14ac:dyDescent="0.3">
      <c r="A33" s="661" t="s">
        <v>525</v>
      </c>
      <c r="B33" s="662" t="s">
        <v>2404</v>
      </c>
      <c r="C33" s="663" t="s">
        <v>535</v>
      </c>
      <c r="D33" s="664" t="s">
        <v>2406</v>
      </c>
      <c r="E33" s="663" t="s">
        <v>553</v>
      </c>
      <c r="F33" s="664" t="s">
        <v>2411</v>
      </c>
      <c r="G33" s="663" t="s">
        <v>554</v>
      </c>
      <c r="H33" s="663" t="s">
        <v>559</v>
      </c>
      <c r="I33" s="663" t="s">
        <v>560</v>
      </c>
      <c r="J33" s="663" t="s">
        <v>561</v>
      </c>
      <c r="K33" s="663" t="s">
        <v>562</v>
      </c>
      <c r="L33" s="665">
        <v>167.60985942837834</v>
      </c>
      <c r="M33" s="665">
        <v>35</v>
      </c>
      <c r="N33" s="666">
        <v>5866.3450799932416</v>
      </c>
    </row>
    <row r="34" spans="1:14" ht="14.4" customHeight="1" x14ac:dyDescent="0.3">
      <c r="A34" s="661" t="s">
        <v>525</v>
      </c>
      <c r="B34" s="662" t="s">
        <v>2404</v>
      </c>
      <c r="C34" s="663" t="s">
        <v>535</v>
      </c>
      <c r="D34" s="664" t="s">
        <v>2406</v>
      </c>
      <c r="E34" s="663" t="s">
        <v>553</v>
      </c>
      <c r="F34" s="664" t="s">
        <v>2411</v>
      </c>
      <c r="G34" s="663" t="s">
        <v>554</v>
      </c>
      <c r="H34" s="663" t="s">
        <v>654</v>
      </c>
      <c r="I34" s="663" t="s">
        <v>655</v>
      </c>
      <c r="J34" s="663" t="s">
        <v>656</v>
      </c>
      <c r="K34" s="663" t="s">
        <v>657</v>
      </c>
      <c r="L34" s="665">
        <v>0</v>
      </c>
      <c r="M34" s="665">
        <v>0</v>
      </c>
      <c r="N34" s="666">
        <v>0</v>
      </c>
    </row>
    <row r="35" spans="1:14" ht="14.4" customHeight="1" x14ac:dyDescent="0.3">
      <c r="A35" s="661" t="s">
        <v>525</v>
      </c>
      <c r="B35" s="662" t="s">
        <v>2404</v>
      </c>
      <c r="C35" s="663" t="s">
        <v>535</v>
      </c>
      <c r="D35" s="664" t="s">
        <v>2406</v>
      </c>
      <c r="E35" s="663" t="s">
        <v>553</v>
      </c>
      <c r="F35" s="664" t="s">
        <v>2411</v>
      </c>
      <c r="G35" s="663" t="s">
        <v>554</v>
      </c>
      <c r="H35" s="663" t="s">
        <v>658</v>
      </c>
      <c r="I35" s="663" t="s">
        <v>659</v>
      </c>
      <c r="J35" s="663" t="s">
        <v>660</v>
      </c>
      <c r="K35" s="663" t="s">
        <v>661</v>
      </c>
      <c r="L35" s="665">
        <v>64.539950080899231</v>
      </c>
      <c r="M35" s="665">
        <v>338</v>
      </c>
      <c r="N35" s="666">
        <v>21814.503127343942</v>
      </c>
    </row>
    <row r="36" spans="1:14" ht="14.4" customHeight="1" x14ac:dyDescent="0.3">
      <c r="A36" s="661" t="s">
        <v>525</v>
      </c>
      <c r="B36" s="662" t="s">
        <v>2404</v>
      </c>
      <c r="C36" s="663" t="s">
        <v>535</v>
      </c>
      <c r="D36" s="664" t="s">
        <v>2406</v>
      </c>
      <c r="E36" s="663" t="s">
        <v>553</v>
      </c>
      <c r="F36" s="664" t="s">
        <v>2411</v>
      </c>
      <c r="G36" s="663" t="s">
        <v>554</v>
      </c>
      <c r="H36" s="663" t="s">
        <v>662</v>
      </c>
      <c r="I36" s="663" t="s">
        <v>663</v>
      </c>
      <c r="J36" s="663" t="s">
        <v>664</v>
      </c>
      <c r="K36" s="663" t="s">
        <v>665</v>
      </c>
      <c r="L36" s="665">
        <v>43.620000000000005</v>
      </c>
      <c r="M36" s="665">
        <v>7</v>
      </c>
      <c r="N36" s="666">
        <v>305.34000000000003</v>
      </c>
    </row>
    <row r="37" spans="1:14" ht="14.4" customHeight="1" x14ac:dyDescent="0.3">
      <c r="A37" s="661" t="s">
        <v>525</v>
      </c>
      <c r="B37" s="662" t="s">
        <v>2404</v>
      </c>
      <c r="C37" s="663" t="s">
        <v>535</v>
      </c>
      <c r="D37" s="664" t="s">
        <v>2406</v>
      </c>
      <c r="E37" s="663" t="s">
        <v>553</v>
      </c>
      <c r="F37" s="664" t="s">
        <v>2411</v>
      </c>
      <c r="G37" s="663" t="s">
        <v>554</v>
      </c>
      <c r="H37" s="663" t="s">
        <v>666</v>
      </c>
      <c r="I37" s="663" t="s">
        <v>667</v>
      </c>
      <c r="J37" s="663" t="s">
        <v>668</v>
      </c>
      <c r="K37" s="663" t="s">
        <v>669</v>
      </c>
      <c r="L37" s="665">
        <v>79.180000000000021</v>
      </c>
      <c r="M37" s="665">
        <v>2</v>
      </c>
      <c r="N37" s="666">
        <v>158.36000000000004</v>
      </c>
    </row>
    <row r="38" spans="1:14" ht="14.4" customHeight="1" x14ac:dyDescent="0.3">
      <c r="A38" s="661" t="s">
        <v>525</v>
      </c>
      <c r="B38" s="662" t="s">
        <v>2404</v>
      </c>
      <c r="C38" s="663" t="s">
        <v>535</v>
      </c>
      <c r="D38" s="664" t="s">
        <v>2406</v>
      </c>
      <c r="E38" s="663" t="s">
        <v>553</v>
      </c>
      <c r="F38" s="664" t="s">
        <v>2411</v>
      </c>
      <c r="G38" s="663" t="s">
        <v>554</v>
      </c>
      <c r="H38" s="663" t="s">
        <v>670</v>
      </c>
      <c r="I38" s="663" t="s">
        <v>671</v>
      </c>
      <c r="J38" s="663" t="s">
        <v>672</v>
      </c>
      <c r="K38" s="663" t="s">
        <v>673</v>
      </c>
      <c r="L38" s="665">
        <v>75.66938201668286</v>
      </c>
      <c r="M38" s="665">
        <v>309</v>
      </c>
      <c r="N38" s="666">
        <v>23381.839043155003</v>
      </c>
    </row>
    <row r="39" spans="1:14" ht="14.4" customHeight="1" x14ac:dyDescent="0.3">
      <c r="A39" s="661" t="s">
        <v>525</v>
      </c>
      <c r="B39" s="662" t="s">
        <v>2404</v>
      </c>
      <c r="C39" s="663" t="s">
        <v>535</v>
      </c>
      <c r="D39" s="664" t="s">
        <v>2406</v>
      </c>
      <c r="E39" s="663" t="s">
        <v>553</v>
      </c>
      <c r="F39" s="664" t="s">
        <v>2411</v>
      </c>
      <c r="G39" s="663" t="s">
        <v>554</v>
      </c>
      <c r="H39" s="663" t="s">
        <v>674</v>
      </c>
      <c r="I39" s="663" t="s">
        <v>675</v>
      </c>
      <c r="J39" s="663" t="s">
        <v>676</v>
      </c>
      <c r="K39" s="663" t="s">
        <v>677</v>
      </c>
      <c r="L39" s="665">
        <v>64.404412037143061</v>
      </c>
      <c r="M39" s="665">
        <v>256</v>
      </c>
      <c r="N39" s="666">
        <v>16487.529481508624</v>
      </c>
    </row>
    <row r="40" spans="1:14" ht="14.4" customHeight="1" x14ac:dyDescent="0.3">
      <c r="A40" s="661" t="s">
        <v>525</v>
      </c>
      <c r="B40" s="662" t="s">
        <v>2404</v>
      </c>
      <c r="C40" s="663" t="s">
        <v>535</v>
      </c>
      <c r="D40" s="664" t="s">
        <v>2406</v>
      </c>
      <c r="E40" s="663" t="s">
        <v>553</v>
      </c>
      <c r="F40" s="664" t="s">
        <v>2411</v>
      </c>
      <c r="G40" s="663" t="s">
        <v>554</v>
      </c>
      <c r="H40" s="663" t="s">
        <v>678</v>
      </c>
      <c r="I40" s="663" t="s">
        <v>679</v>
      </c>
      <c r="J40" s="663" t="s">
        <v>680</v>
      </c>
      <c r="K40" s="663" t="s">
        <v>681</v>
      </c>
      <c r="L40" s="665">
        <v>30.154981405918225</v>
      </c>
      <c r="M40" s="665">
        <v>24</v>
      </c>
      <c r="N40" s="666">
        <v>723.71955374203742</v>
      </c>
    </row>
    <row r="41" spans="1:14" ht="14.4" customHeight="1" x14ac:dyDescent="0.3">
      <c r="A41" s="661" t="s">
        <v>525</v>
      </c>
      <c r="B41" s="662" t="s">
        <v>2404</v>
      </c>
      <c r="C41" s="663" t="s">
        <v>535</v>
      </c>
      <c r="D41" s="664" t="s">
        <v>2406</v>
      </c>
      <c r="E41" s="663" t="s">
        <v>553</v>
      </c>
      <c r="F41" s="664" t="s">
        <v>2411</v>
      </c>
      <c r="G41" s="663" t="s">
        <v>554</v>
      </c>
      <c r="H41" s="663" t="s">
        <v>682</v>
      </c>
      <c r="I41" s="663" t="s">
        <v>683</v>
      </c>
      <c r="J41" s="663" t="s">
        <v>684</v>
      </c>
      <c r="K41" s="663" t="s">
        <v>685</v>
      </c>
      <c r="L41" s="665">
        <v>135.12000811245042</v>
      </c>
      <c r="M41" s="665">
        <v>1</v>
      </c>
      <c r="N41" s="666">
        <v>135.12000811245042</v>
      </c>
    </row>
    <row r="42" spans="1:14" ht="14.4" customHeight="1" x14ac:dyDescent="0.3">
      <c r="A42" s="661" t="s">
        <v>525</v>
      </c>
      <c r="B42" s="662" t="s">
        <v>2404</v>
      </c>
      <c r="C42" s="663" t="s">
        <v>535</v>
      </c>
      <c r="D42" s="664" t="s">
        <v>2406</v>
      </c>
      <c r="E42" s="663" t="s">
        <v>553</v>
      </c>
      <c r="F42" s="664" t="s">
        <v>2411</v>
      </c>
      <c r="G42" s="663" t="s">
        <v>554</v>
      </c>
      <c r="H42" s="663" t="s">
        <v>686</v>
      </c>
      <c r="I42" s="663" t="s">
        <v>687</v>
      </c>
      <c r="J42" s="663" t="s">
        <v>688</v>
      </c>
      <c r="K42" s="663" t="s">
        <v>689</v>
      </c>
      <c r="L42" s="665">
        <v>65.91</v>
      </c>
      <c r="M42" s="665">
        <v>1</v>
      </c>
      <c r="N42" s="666">
        <v>65.91</v>
      </c>
    </row>
    <row r="43" spans="1:14" ht="14.4" customHeight="1" x14ac:dyDescent="0.3">
      <c r="A43" s="661" t="s">
        <v>525</v>
      </c>
      <c r="B43" s="662" t="s">
        <v>2404</v>
      </c>
      <c r="C43" s="663" t="s">
        <v>535</v>
      </c>
      <c r="D43" s="664" t="s">
        <v>2406</v>
      </c>
      <c r="E43" s="663" t="s">
        <v>553</v>
      </c>
      <c r="F43" s="664" t="s">
        <v>2411</v>
      </c>
      <c r="G43" s="663" t="s">
        <v>554</v>
      </c>
      <c r="H43" s="663" t="s">
        <v>690</v>
      </c>
      <c r="I43" s="663" t="s">
        <v>691</v>
      </c>
      <c r="J43" s="663" t="s">
        <v>692</v>
      </c>
      <c r="K43" s="663" t="s">
        <v>693</v>
      </c>
      <c r="L43" s="665">
        <v>27.750000019684329</v>
      </c>
      <c r="M43" s="665">
        <v>207</v>
      </c>
      <c r="N43" s="666">
        <v>5744.2500040746563</v>
      </c>
    </row>
    <row r="44" spans="1:14" ht="14.4" customHeight="1" x14ac:dyDescent="0.3">
      <c r="A44" s="661" t="s">
        <v>525</v>
      </c>
      <c r="B44" s="662" t="s">
        <v>2404</v>
      </c>
      <c r="C44" s="663" t="s">
        <v>535</v>
      </c>
      <c r="D44" s="664" t="s">
        <v>2406</v>
      </c>
      <c r="E44" s="663" t="s">
        <v>553</v>
      </c>
      <c r="F44" s="664" t="s">
        <v>2411</v>
      </c>
      <c r="G44" s="663" t="s">
        <v>554</v>
      </c>
      <c r="H44" s="663" t="s">
        <v>694</v>
      </c>
      <c r="I44" s="663" t="s">
        <v>695</v>
      </c>
      <c r="J44" s="663" t="s">
        <v>696</v>
      </c>
      <c r="K44" s="663" t="s">
        <v>697</v>
      </c>
      <c r="L44" s="665">
        <v>93.620000000000033</v>
      </c>
      <c r="M44" s="665">
        <v>2</v>
      </c>
      <c r="N44" s="666">
        <v>187.24000000000007</v>
      </c>
    </row>
    <row r="45" spans="1:14" ht="14.4" customHeight="1" x14ac:dyDescent="0.3">
      <c r="A45" s="661" t="s">
        <v>525</v>
      </c>
      <c r="B45" s="662" t="s">
        <v>2404</v>
      </c>
      <c r="C45" s="663" t="s">
        <v>535</v>
      </c>
      <c r="D45" s="664" t="s">
        <v>2406</v>
      </c>
      <c r="E45" s="663" t="s">
        <v>553</v>
      </c>
      <c r="F45" s="664" t="s">
        <v>2411</v>
      </c>
      <c r="G45" s="663" t="s">
        <v>554</v>
      </c>
      <c r="H45" s="663" t="s">
        <v>698</v>
      </c>
      <c r="I45" s="663" t="s">
        <v>699</v>
      </c>
      <c r="J45" s="663" t="s">
        <v>700</v>
      </c>
      <c r="K45" s="663" t="s">
        <v>701</v>
      </c>
      <c r="L45" s="665">
        <v>40.169999999999995</v>
      </c>
      <c r="M45" s="665">
        <v>1</v>
      </c>
      <c r="N45" s="666">
        <v>40.169999999999995</v>
      </c>
    </row>
    <row r="46" spans="1:14" ht="14.4" customHeight="1" x14ac:dyDescent="0.3">
      <c r="A46" s="661" t="s">
        <v>525</v>
      </c>
      <c r="B46" s="662" t="s">
        <v>2404</v>
      </c>
      <c r="C46" s="663" t="s">
        <v>535</v>
      </c>
      <c r="D46" s="664" t="s">
        <v>2406</v>
      </c>
      <c r="E46" s="663" t="s">
        <v>553</v>
      </c>
      <c r="F46" s="664" t="s">
        <v>2411</v>
      </c>
      <c r="G46" s="663" t="s">
        <v>554</v>
      </c>
      <c r="H46" s="663" t="s">
        <v>702</v>
      </c>
      <c r="I46" s="663" t="s">
        <v>703</v>
      </c>
      <c r="J46" s="663" t="s">
        <v>704</v>
      </c>
      <c r="K46" s="663" t="s">
        <v>705</v>
      </c>
      <c r="L46" s="665">
        <v>56.560008304957606</v>
      </c>
      <c r="M46" s="665">
        <v>5</v>
      </c>
      <c r="N46" s="666">
        <v>282.80004152478801</v>
      </c>
    </row>
    <row r="47" spans="1:14" ht="14.4" customHeight="1" x14ac:dyDescent="0.3">
      <c r="A47" s="661" t="s">
        <v>525</v>
      </c>
      <c r="B47" s="662" t="s">
        <v>2404</v>
      </c>
      <c r="C47" s="663" t="s">
        <v>535</v>
      </c>
      <c r="D47" s="664" t="s">
        <v>2406</v>
      </c>
      <c r="E47" s="663" t="s">
        <v>553</v>
      </c>
      <c r="F47" s="664" t="s">
        <v>2411</v>
      </c>
      <c r="G47" s="663" t="s">
        <v>554</v>
      </c>
      <c r="H47" s="663" t="s">
        <v>706</v>
      </c>
      <c r="I47" s="663" t="s">
        <v>707</v>
      </c>
      <c r="J47" s="663" t="s">
        <v>708</v>
      </c>
      <c r="K47" s="663" t="s">
        <v>709</v>
      </c>
      <c r="L47" s="665">
        <v>35.570000000000007</v>
      </c>
      <c r="M47" s="665">
        <v>1</v>
      </c>
      <c r="N47" s="666">
        <v>35.570000000000007</v>
      </c>
    </row>
    <row r="48" spans="1:14" ht="14.4" customHeight="1" x14ac:dyDescent="0.3">
      <c r="A48" s="661" t="s">
        <v>525</v>
      </c>
      <c r="B48" s="662" t="s">
        <v>2404</v>
      </c>
      <c r="C48" s="663" t="s">
        <v>535</v>
      </c>
      <c r="D48" s="664" t="s">
        <v>2406</v>
      </c>
      <c r="E48" s="663" t="s">
        <v>553</v>
      </c>
      <c r="F48" s="664" t="s">
        <v>2411</v>
      </c>
      <c r="G48" s="663" t="s">
        <v>554</v>
      </c>
      <c r="H48" s="663" t="s">
        <v>710</v>
      </c>
      <c r="I48" s="663" t="s">
        <v>711</v>
      </c>
      <c r="J48" s="663" t="s">
        <v>712</v>
      </c>
      <c r="K48" s="663" t="s">
        <v>713</v>
      </c>
      <c r="L48" s="665">
        <v>40.166666666666679</v>
      </c>
      <c r="M48" s="665">
        <v>3</v>
      </c>
      <c r="N48" s="666">
        <v>120.50000000000003</v>
      </c>
    </row>
    <row r="49" spans="1:14" ht="14.4" customHeight="1" x14ac:dyDescent="0.3">
      <c r="A49" s="661" t="s">
        <v>525</v>
      </c>
      <c r="B49" s="662" t="s">
        <v>2404</v>
      </c>
      <c r="C49" s="663" t="s">
        <v>535</v>
      </c>
      <c r="D49" s="664" t="s">
        <v>2406</v>
      </c>
      <c r="E49" s="663" t="s">
        <v>553</v>
      </c>
      <c r="F49" s="664" t="s">
        <v>2411</v>
      </c>
      <c r="G49" s="663" t="s">
        <v>554</v>
      </c>
      <c r="H49" s="663" t="s">
        <v>714</v>
      </c>
      <c r="I49" s="663" t="s">
        <v>715</v>
      </c>
      <c r="J49" s="663" t="s">
        <v>716</v>
      </c>
      <c r="K49" s="663" t="s">
        <v>681</v>
      </c>
      <c r="L49" s="665">
        <v>66.15000000000002</v>
      </c>
      <c r="M49" s="665">
        <v>37</v>
      </c>
      <c r="N49" s="666">
        <v>2447.5500000000006</v>
      </c>
    </row>
    <row r="50" spans="1:14" ht="14.4" customHeight="1" x14ac:dyDescent="0.3">
      <c r="A50" s="661" t="s">
        <v>525</v>
      </c>
      <c r="B50" s="662" t="s">
        <v>2404</v>
      </c>
      <c r="C50" s="663" t="s">
        <v>535</v>
      </c>
      <c r="D50" s="664" t="s">
        <v>2406</v>
      </c>
      <c r="E50" s="663" t="s">
        <v>553</v>
      </c>
      <c r="F50" s="664" t="s">
        <v>2411</v>
      </c>
      <c r="G50" s="663" t="s">
        <v>554</v>
      </c>
      <c r="H50" s="663" t="s">
        <v>717</v>
      </c>
      <c r="I50" s="663" t="s">
        <v>718</v>
      </c>
      <c r="J50" s="663" t="s">
        <v>719</v>
      </c>
      <c r="K50" s="663" t="s">
        <v>720</v>
      </c>
      <c r="L50" s="665">
        <v>58.320322553107793</v>
      </c>
      <c r="M50" s="665">
        <v>5</v>
      </c>
      <c r="N50" s="666">
        <v>291.60161276553896</v>
      </c>
    </row>
    <row r="51" spans="1:14" ht="14.4" customHeight="1" x14ac:dyDescent="0.3">
      <c r="A51" s="661" t="s">
        <v>525</v>
      </c>
      <c r="B51" s="662" t="s">
        <v>2404</v>
      </c>
      <c r="C51" s="663" t="s">
        <v>535</v>
      </c>
      <c r="D51" s="664" t="s">
        <v>2406</v>
      </c>
      <c r="E51" s="663" t="s">
        <v>553</v>
      </c>
      <c r="F51" s="664" t="s">
        <v>2411</v>
      </c>
      <c r="G51" s="663" t="s">
        <v>554</v>
      </c>
      <c r="H51" s="663" t="s">
        <v>721</v>
      </c>
      <c r="I51" s="663" t="s">
        <v>722</v>
      </c>
      <c r="J51" s="663" t="s">
        <v>723</v>
      </c>
      <c r="K51" s="663" t="s">
        <v>724</v>
      </c>
      <c r="L51" s="665">
        <v>353.46133333333336</v>
      </c>
      <c r="M51" s="665">
        <v>45</v>
      </c>
      <c r="N51" s="666">
        <v>15905.760000000002</v>
      </c>
    </row>
    <row r="52" spans="1:14" ht="14.4" customHeight="1" x14ac:dyDescent="0.3">
      <c r="A52" s="661" t="s">
        <v>525</v>
      </c>
      <c r="B52" s="662" t="s">
        <v>2404</v>
      </c>
      <c r="C52" s="663" t="s">
        <v>535</v>
      </c>
      <c r="D52" s="664" t="s">
        <v>2406</v>
      </c>
      <c r="E52" s="663" t="s">
        <v>553</v>
      </c>
      <c r="F52" s="664" t="s">
        <v>2411</v>
      </c>
      <c r="G52" s="663" t="s">
        <v>554</v>
      </c>
      <c r="H52" s="663" t="s">
        <v>563</v>
      </c>
      <c r="I52" s="663" t="s">
        <v>564</v>
      </c>
      <c r="J52" s="663" t="s">
        <v>565</v>
      </c>
      <c r="K52" s="663" t="s">
        <v>566</v>
      </c>
      <c r="L52" s="665">
        <v>57.043430484525167</v>
      </c>
      <c r="M52" s="665">
        <v>104</v>
      </c>
      <c r="N52" s="666">
        <v>5932.5167703906172</v>
      </c>
    </row>
    <row r="53" spans="1:14" ht="14.4" customHeight="1" x14ac:dyDescent="0.3">
      <c r="A53" s="661" t="s">
        <v>525</v>
      </c>
      <c r="B53" s="662" t="s">
        <v>2404</v>
      </c>
      <c r="C53" s="663" t="s">
        <v>535</v>
      </c>
      <c r="D53" s="664" t="s">
        <v>2406</v>
      </c>
      <c r="E53" s="663" t="s">
        <v>553</v>
      </c>
      <c r="F53" s="664" t="s">
        <v>2411</v>
      </c>
      <c r="G53" s="663" t="s">
        <v>554</v>
      </c>
      <c r="H53" s="663" t="s">
        <v>725</v>
      </c>
      <c r="I53" s="663" t="s">
        <v>726</v>
      </c>
      <c r="J53" s="663" t="s">
        <v>727</v>
      </c>
      <c r="K53" s="663" t="s">
        <v>728</v>
      </c>
      <c r="L53" s="665">
        <v>121.1116925361523</v>
      </c>
      <c r="M53" s="665">
        <v>67</v>
      </c>
      <c r="N53" s="666">
        <v>8114.4833999222046</v>
      </c>
    </row>
    <row r="54" spans="1:14" ht="14.4" customHeight="1" x14ac:dyDescent="0.3">
      <c r="A54" s="661" t="s">
        <v>525</v>
      </c>
      <c r="B54" s="662" t="s">
        <v>2404</v>
      </c>
      <c r="C54" s="663" t="s">
        <v>535</v>
      </c>
      <c r="D54" s="664" t="s">
        <v>2406</v>
      </c>
      <c r="E54" s="663" t="s">
        <v>553</v>
      </c>
      <c r="F54" s="664" t="s">
        <v>2411</v>
      </c>
      <c r="G54" s="663" t="s">
        <v>554</v>
      </c>
      <c r="H54" s="663" t="s">
        <v>729</v>
      </c>
      <c r="I54" s="663" t="s">
        <v>730</v>
      </c>
      <c r="J54" s="663" t="s">
        <v>731</v>
      </c>
      <c r="K54" s="663" t="s">
        <v>732</v>
      </c>
      <c r="L54" s="665">
        <v>239.8</v>
      </c>
      <c r="M54" s="665">
        <v>4</v>
      </c>
      <c r="N54" s="666">
        <v>959.2</v>
      </c>
    </row>
    <row r="55" spans="1:14" ht="14.4" customHeight="1" x14ac:dyDescent="0.3">
      <c r="A55" s="661" t="s">
        <v>525</v>
      </c>
      <c r="B55" s="662" t="s">
        <v>2404</v>
      </c>
      <c r="C55" s="663" t="s">
        <v>535</v>
      </c>
      <c r="D55" s="664" t="s">
        <v>2406</v>
      </c>
      <c r="E55" s="663" t="s">
        <v>553</v>
      </c>
      <c r="F55" s="664" t="s">
        <v>2411</v>
      </c>
      <c r="G55" s="663" t="s">
        <v>554</v>
      </c>
      <c r="H55" s="663" t="s">
        <v>733</v>
      </c>
      <c r="I55" s="663" t="s">
        <v>734</v>
      </c>
      <c r="J55" s="663" t="s">
        <v>735</v>
      </c>
      <c r="K55" s="663" t="s">
        <v>736</v>
      </c>
      <c r="L55" s="665">
        <v>61.010085683308347</v>
      </c>
      <c r="M55" s="665">
        <v>2</v>
      </c>
      <c r="N55" s="666">
        <v>122.02017136661669</v>
      </c>
    </row>
    <row r="56" spans="1:14" ht="14.4" customHeight="1" x14ac:dyDescent="0.3">
      <c r="A56" s="661" t="s">
        <v>525</v>
      </c>
      <c r="B56" s="662" t="s">
        <v>2404</v>
      </c>
      <c r="C56" s="663" t="s">
        <v>535</v>
      </c>
      <c r="D56" s="664" t="s">
        <v>2406</v>
      </c>
      <c r="E56" s="663" t="s">
        <v>553</v>
      </c>
      <c r="F56" s="664" t="s">
        <v>2411</v>
      </c>
      <c r="G56" s="663" t="s">
        <v>554</v>
      </c>
      <c r="H56" s="663" t="s">
        <v>737</v>
      </c>
      <c r="I56" s="663" t="s">
        <v>738</v>
      </c>
      <c r="J56" s="663" t="s">
        <v>739</v>
      </c>
      <c r="K56" s="663" t="s">
        <v>740</v>
      </c>
      <c r="L56" s="665">
        <v>435.60000000000008</v>
      </c>
      <c r="M56" s="665">
        <v>6</v>
      </c>
      <c r="N56" s="666">
        <v>2613.6000000000004</v>
      </c>
    </row>
    <row r="57" spans="1:14" ht="14.4" customHeight="1" x14ac:dyDescent="0.3">
      <c r="A57" s="661" t="s">
        <v>525</v>
      </c>
      <c r="B57" s="662" t="s">
        <v>2404</v>
      </c>
      <c r="C57" s="663" t="s">
        <v>535</v>
      </c>
      <c r="D57" s="664" t="s">
        <v>2406</v>
      </c>
      <c r="E57" s="663" t="s">
        <v>553</v>
      </c>
      <c r="F57" s="664" t="s">
        <v>2411</v>
      </c>
      <c r="G57" s="663" t="s">
        <v>554</v>
      </c>
      <c r="H57" s="663" t="s">
        <v>741</v>
      </c>
      <c r="I57" s="663" t="s">
        <v>742</v>
      </c>
      <c r="J57" s="663" t="s">
        <v>743</v>
      </c>
      <c r="K57" s="663" t="s">
        <v>744</v>
      </c>
      <c r="L57" s="665">
        <v>80.22999999999999</v>
      </c>
      <c r="M57" s="665">
        <v>1</v>
      </c>
      <c r="N57" s="666">
        <v>80.22999999999999</v>
      </c>
    </row>
    <row r="58" spans="1:14" ht="14.4" customHeight="1" x14ac:dyDescent="0.3">
      <c r="A58" s="661" t="s">
        <v>525</v>
      </c>
      <c r="B58" s="662" t="s">
        <v>2404</v>
      </c>
      <c r="C58" s="663" t="s">
        <v>535</v>
      </c>
      <c r="D58" s="664" t="s">
        <v>2406</v>
      </c>
      <c r="E58" s="663" t="s">
        <v>553</v>
      </c>
      <c r="F58" s="664" t="s">
        <v>2411</v>
      </c>
      <c r="G58" s="663" t="s">
        <v>554</v>
      </c>
      <c r="H58" s="663" t="s">
        <v>745</v>
      </c>
      <c r="I58" s="663" t="s">
        <v>746</v>
      </c>
      <c r="J58" s="663" t="s">
        <v>747</v>
      </c>
      <c r="K58" s="663" t="s">
        <v>748</v>
      </c>
      <c r="L58" s="665">
        <v>40.119999999999997</v>
      </c>
      <c r="M58" s="665">
        <v>1</v>
      </c>
      <c r="N58" s="666">
        <v>40.119999999999997</v>
      </c>
    </row>
    <row r="59" spans="1:14" ht="14.4" customHeight="1" x14ac:dyDescent="0.3">
      <c r="A59" s="661" t="s">
        <v>525</v>
      </c>
      <c r="B59" s="662" t="s">
        <v>2404</v>
      </c>
      <c r="C59" s="663" t="s">
        <v>535</v>
      </c>
      <c r="D59" s="664" t="s">
        <v>2406</v>
      </c>
      <c r="E59" s="663" t="s">
        <v>553</v>
      </c>
      <c r="F59" s="664" t="s">
        <v>2411</v>
      </c>
      <c r="G59" s="663" t="s">
        <v>554</v>
      </c>
      <c r="H59" s="663" t="s">
        <v>749</v>
      </c>
      <c r="I59" s="663" t="s">
        <v>749</v>
      </c>
      <c r="J59" s="663" t="s">
        <v>750</v>
      </c>
      <c r="K59" s="663" t="s">
        <v>751</v>
      </c>
      <c r="L59" s="665">
        <v>36.531335496585477</v>
      </c>
      <c r="M59" s="665">
        <v>1175</v>
      </c>
      <c r="N59" s="666">
        <v>42924.319208487934</v>
      </c>
    </row>
    <row r="60" spans="1:14" ht="14.4" customHeight="1" x14ac:dyDescent="0.3">
      <c r="A60" s="661" t="s">
        <v>525</v>
      </c>
      <c r="B60" s="662" t="s">
        <v>2404</v>
      </c>
      <c r="C60" s="663" t="s">
        <v>535</v>
      </c>
      <c r="D60" s="664" t="s">
        <v>2406</v>
      </c>
      <c r="E60" s="663" t="s">
        <v>553</v>
      </c>
      <c r="F60" s="664" t="s">
        <v>2411</v>
      </c>
      <c r="G60" s="663" t="s">
        <v>554</v>
      </c>
      <c r="H60" s="663" t="s">
        <v>752</v>
      </c>
      <c r="I60" s="663" t="s">
        <v>753</v>
      </c>
      <c r="J60" s="663" t="s">
        <v>754</v>
      </c>
      <c r="K60" s="663" t="s">
        <v>755</v>
      </c>
      <c r="L60" s="665">
        <v>28.600004176909955</v>
      </c>
      <c r="M60" s="665">
        <v>5</v>
      </c>
      <c r="N60" s="666">
        <v>143.00002088454977</v>
      </c>
    </row>
    <row r="61" spans="1:14" ht="14.4" customHeight="1" x14ac:dyDescent="0.3">
      <c r="A61" s="661" t="s">
        <v>525</v>
      </c>
      <c r="B61" s="662" t="s">
        <v>2404</v>
      </c>
      <c r="C61" s="663" t="s">
        <v>535</v>
      </c>
      <c r="D61" s="664" t="s">
        <v>2406</v>
      </c>
      <c r="E61" s="663" t="s">
        <v>553</v>
      </c>
      <c r="F61" s="664" t="s">
        <v>2411</v>
      </c>
      <c r="G61" s="663" t="s">
        <v>554</v>
      </c>
      <c r="H61" s="663" t="s">
        <v>756</v>
      </c>
      <c r="I61" s="663" t="s">
        <v>757</v>
      </c>
      <c r="J61" s="663" t="s">
        <v>758</v>
      </c>
      <c r="K61" s="663" t="s">
        <v>759</v>
      </c>
      <c r="L61" s="665">
        <v>231.69999999999996</v>
      </c>
      <c r="M61" s="665">
        <v>1</v>
      </c>
      <c r="N61" s="666">
        <v>231.69999999999996</v>
      </c>
    </row>
    <row r="62" spans="1:14" ht="14.4" customHeight="1" x14ac:dyDescent="0.3">
      <c r="A62" s="661" t="s">
        <v>525</v>
      </c>
      <c r="B62" s="662" t="s">
        <v>2404</v>
      </c>
      <c r="C62" s="663" t="s">
        <v>535</v>
      </c>
      <c r="D62" s="664" t="s">
        <v>2406</v>
      </c>
      <c r="E62" s="663" t="s">
        <v>553</v>
      </c>
      <c r="F62" s="664" t="s">
        <v>2411</v>
      </c>
      <c r="G62" s="663" t="s">
        <v>554</v>
      </c>
      <c r="H62" s="663" t="s">
        <v>760</v>
      </c>
      <c r="I62" s="663" t="s">
        <v>761</v>
      </c>
      <c r="J62" s="663" t="s">
        <v>762</v>
      </c>
      <c r="K62" s="663" t="s">
        <v>763</v>
      </c>
      <c r="L62" s="665">
        <v>211.60999999999984</v>
      </c>
      <c r="M62" s="665">
        <v>1</v>
      </c>
      <c r="N62" s="666">
        <v>211.60999999999984</v>
      </c>
    </row>
    <row r="63" spans="1:14" ht="14.4" customHeight="1" x14ac:dyDescent="0.3">
      <c r="A63" s="661" t="s">
        <v>525</v>
      </c>
      <c r="B63" s="662" t="s">
        <v>2404</v>
      </c>
      <c r="C63" s="663" t="s">
        <v>535</v>
      </c>
      <c r="D63" s="664" t="s">
        <v>2406</v>
      </c>
      <c r="E63" s="663" t="s">
        <v>553</v>
      </c>
      <c r="F63" s="664" t="s">
        <v>2411</v>
      </c>
      <c r="G63" s="663" t="s">
        <v>554</v>
      </c>
      <c r="H63" s="663" t="s">
        <v>764</v>
      </c>
      <c r="I63" s="663" t="s">
        <v>765</v>
      </c>
      <c r="J63" s="663" t="s">
        <v>762</v>
      </c>
      <c r="K63" s="663" t="s">
        <v>766</v>
      </c>
      <c r="L63" s="665">
        <v>73.790117911240245</v>
      </c>
      <c r="M63" s="665">
        <v>3</v>
      </c>
      <c r="N63" s="666">
        <v>221.37035373372072</v>
      </c>
    </row>
    <row r="64" spans="1:14" ht="14.4" customHeight="1" x14ac:dyDescent="0.3">
      <c r="A64" s="661" t="s">
        <v>525</v>
      </c>
      <c r="B64" s="662" t="s">
        <v>2404</v>
      </c>
      <c r="C64" s="663" t="s">
        <v>535</v>
      </c>
      <c r="D64" s="664" t="s">
        <v>2406</v>
      </c>
      <c r="E64" s="663" t="s">
        <v>553</v>
      </c>
      <c r="F64" s="664" t="s">
        <v>2411</v>
      </c>
      <c r="G64" s="663" t="s">
        <v>554</v>
      </c>
      <c r="H64" s="663" t="s">
        <v>767</v>
      </c>
      <c r="I64" s="663" t="s">
        <v>768</v>
      </c>
      <c r="J64" s="663" t="s">
        <v>769</v>
      </c>
      <c r="K64" s="663" t="s">
        <v>770</v>
      </c>
      <c r="L64" s="665">
        <v>161.31999999999996</v>
      </c>
      <c r="M64" s="665">
        <v>1</v>
      </c>
      <c r="N64" s="666">
        <v>161.31999999999996</v>
      </c>
    </row>
    <row r="65" spans="1:14" ht="14.4" customHeight="1" x14ac:dyDescent="0.3">
      <c r="A65" s="661" t="s">
        <v>525</v>
      </c>
      <c r="B65" s="662" t="s">
        <v>2404</v>
      </c>
      <c r="C65" s="663" t="s">
        <v>535</v>
      </c>
      <c r="D65" s="664" t="s">
        <v>2406</v>
      </c>
      <c r="E65" s="663" t="s">
        <v>553</v>
      </c>
      <c r="F65" s="664" t="s">
        <v>2411</v>
      </c>
      <c r="G65" s="663" t="s">
        <v>554</v>
      </c>
      <c r="H65" s="663" t="s">
        <v>771</v>
      </c>
      <c r="I65" s="663" t="s">
        <v>772</v>
      </c>
      <c r="J65" s="663" t="s">
        <v>773</v>
      </c>
      <c r="K65" s="663" t="s">
        <v>774</v>
      </c>
      <c r="L65" s="665">
        <v>84.240000000000009</v>
      </c>
      <c r="M65" s="665">
        <v>2</v>
      </c>
      <c r="N65" s="666">
        <v>168.48000000000002</v>
      </c>
    </row>
    <row r="66" spans="1:14" ht="14.4" customHeight="1" x14ac:dyDescent="0.3">
      <c r="A66" s="661" t="s">
        <v>525</v>
      </c>
      <c r="B66" s="662" t="s">
        <v>2404</v>
      </c>
      <c r="C66" s="663" t="s">
        <v>535</v>
      </c>
      <c r="D66" s="664" t="s">
        <v>2406</v>
      </c>
      <c r="E66" s="663" t="s">
        <v>553</v>
      </c>
      <c r="F66" s="664" t="s">
        <v>2411</v>
      </c>
      <c r="G66" s="663" t="s">
        <v>554</v>
      </c>
      <c r="H66" s="663" t="s">
        <v>775</v>
      </c>
      <c r="I66" s="663" t="s">
        <v>776</v>
      </c>
      <c r="J66" s="663" t="s">
        <v>777</v>
      </c>
      <c r="K66" s="663" t="s">
        <v>778</v>
      </c>
      <c r="L66" s="665">
        <v>99.45999999999998</v>
      </c>
      <c r="M66" s="665">
        <v>1</v>
      </c>
      <c r="N66" s="666">
        <v>99.45999999999998</v>
      </c>
    </row>
    <row r="67" spans="1:14" ht="14.4" customHeight="1" x14ac:dyDescent="0.3">
      <c r="A67" s="661" t="s">
        <v>525</v>
      </c>
      <c r="B67" s="662" t="s">
        <v>2404</v>
      </c>
      <c r="C67" s="663" t="s">
        <v>535</v>
      </c>
      <c r="D67" s="664" t="s">
        <v>2406</v>
      </c>
      <c r="E67" s="663" t="s">
        <v>553</v>
      </c>
      <c r="F67" s="664" t="s">
        <v>2411</v>
      </c>
      <c r="G67" s="663" t="s">
        <v>554</v>
      </c>
      <c r="H67" s="663" t="s">
        <v>779</v>
      </c>
      <c r="I67" s="663" t="s">
        <v>780</v>
      </c>
      <c r="J67" s="663" t="s">
        <v>781</v>
      </c>
      <c r="K67" s="663" t="s">
        <v>782</v>
      </c>
      <c r="L67" s="665">
        <v>270.78666666666669</v>
      </c>
      <c r="M67" s="665">
        <v>3</v>
      </c>
      <c r="N67" s="666">
        <v>812.36000000000013</v>
      </c>
    </row>
    <row r="68" spans="1:14" ht="14.4" customHeight="1" x14ac:dyDescent="0.3">
      <c r="A68" s="661" t="s">
        <v>525</v>
      </c>
      <c r="B68" s="662" t="s">
        <v>2404</v>
      </c>
      <c r="C68" s="663" t="s">
        <v>535</v>
      </c>
      <c r="D68" s="664" t="s">
        <v>2406</v>
      </c>
      <c r="E68" s="663" t="s">
        <v>553</v>
      </c>
      <c r="F68" s="664" t="s">
        <v>2411</v>
      </c>
      <c r="G68" s="663" t="s">
        <v>554</v>
      </c>
      <c r="H68" s="663" t="s">
        <v>783</v>
      </c>
      <c r="I68" s="663" t="s">
        <v>784</v>
      </c>
      <c r="J68" s="663" t="s">
        <v>785</v>
      </c>
      <c r="K68" s="663" t="s">
        <v>786</v>
      </c>
      <c r="L68" s="665">
        <v>51.099283238972241</v>
      </c>
      <c r="M68" s="665">
        <v>1</v>
      </c>
      <c r="N68" s="666">
        <v>51.099283238972241</v>
      </c>
    </row>
    <row r="69" spans="1:14" ht="14.4" customHeight="1" x14ac:dyDescent="0.3">
      <c r="A69" s="661" t="s">
        <v>525</v>
      </c>
      <c r="B69" s="662" t="s">
        <v>2404</v>
      </c>
      <c r="C69" s="663" t="s">
        <v>535</v>
      </c>
      <c r="D69" s="664" t="s">
        <v>2406</v>
      </c>
      <c r="E69" s="663" t="s">
        <v>553</v>
      </c>
      <c r="F69" s="664" t="s">
        <v>2411</v>
      </c>
      <c r="G69" s="663" t="s">
        <v>554</v>
      </c>
      <c r="H69" s="663" t="s">
        <v>787</v>
      </c>
      <c r="I69" s="663" t="s">
        <v>788</v>
      </c>
      <c r="J69" s="663" t="s">
        <v>789</v>
      </c>
      <c r="K69" s="663" t="s">
        <v>790</v>
      </c>
      <c r="L69" s="665">
        <v>299</v>
      </c>
      <c r="M69" s="665">
        <v>2</v>
      </c>
      <c r="N69" s="666">
        <v>598</v>
      </c>
    </row>
    <row r="70" spans="1:14" ht="14.4" customHeight="1" x14ac:dyDescent="0.3">
      <c r="A70" s="661" t="s">
        <v>525</v>
      </c>
      <c r="B70" s="662" t="s">
        <v>2404</v>
      </c>
      <c r="C70" s="663" t="s">
        <v>535</v>
      </c>
      <c r="D70" s="664" t="s">
        <v>2406</v>
      </c>
      <c r="E70" s="663" t="s">
        <v>553</v>
      </c>
      <c r="F70" s="664" t="s">
        <v>2411</v>
      </c>
      <c r="G70" s="663" t="s">
        <v>554</v>
      </c>
      <c r="H70" s="663" t="s">
        <v>791</v>
      </c>
      <c r="I70" s="663" t="s">
        <v>792</v>
      </c>
      <c r="J70" s="663" t="s">
        <v>565</v>
      </c>
      <c r="K70" s="663" t="s">
        <v>793</v>
      </c>
      <c r="L70" s="665">
        <v>44.590478475142454</v>
      </c>
      <c r="M70" s="665">
        <v>16</v>
      </c>
      <c r="N70" s="666">
        <v>713.44765560227927</v>
      </c>
    </row>
    <row r="71" spans="1:14" ht="14.4" customHeight="1" x14ac:dyDescent="0.3">
      <c r="A71" s="661" t="s">
        <v>525</v>
      </c>
      <c r="B71" s="662" t="s">
        <v>2404</v>
      </c>
      <c r="C71" s="663" t="s">
        <v>535</v>
      </c>
      <c r="D71" s="664" t="s">
        <v>2406</v>
      </c>
      <c r="E71" s="663" t="s">
        <v>553</v>
      </c>
      <c r="F71" s="664" t="s">
        <v>2411</v>
      </c>
      <c r="G71" s="663" t="s">
        <v>554</v>
      </c>
      <c r="H71" s="663" t="s">
        <v>794</v>
      </c>
      <c r="I71" s="663" t="s">
        <v>795</v>
      </c>
      <c r="J71" s="663" t="s">
        <v>796</v>
      </c>
      <c r="K71" s="663" t="s">
        <v>797</v>
      </c>
      <c r="L71" s="665">
        <v>32.759984026881611</v>
      </c>
      <c r="M71" s="665">
        <v>17</v>
      </c>
      <c r="N71" s="666">
        <v>556.9197284569874</v>
      </c>
    </row>
    <row r="72" spans="1:14" ht="14.4" customHeight="1" x14ac:dyDescent="0.3">
      <c r="A72" s="661" t="s">
        <v>525</v>
      </c>
      <c r="B72" s="662" t="s">
        <v>2404</v>
      </c>
      <c r="C72" s="663" t="s">
        <v>535</v>
      </c>
      <c r="D72" s="664" t="s">
        <v>2406</v>
      </c>
      <c r="E72" s="663" t="s">
        <v>553</v>
      </c>
      <c r="F72" s="664" t="s">
        <v>2411</v>
      </c>
      <c r="G72" s="663" t="s">
        <v>554</v>
      </c>
      <c r="H72" s="663" t="s">
        <v>798</v>
      </c>
      <c r="I72" s="663" t="s">
        <v>799</v>
      </c>
      <c r="J72" s="663" t="s">
        <v>800</v>
      </c>
      <c r="K72" s="663" t="s">
        <v>801</v>
      </c>
      <c r="L72" s="665">
        <v>34.730095125088653</v>
      </c>
      <c r="M72" s="665">
        <v>1</v>
      </c>
      <c r="N72" s="666">
        <v>34.730095125088653</v>
      </c>
    </row>
    <row r="73" spans="1:14" ht="14.4" customHeight="1" x14ac:dyDescent="0.3">
      <c r="A73" s="661" t="s">
        <v>525</v>
      </c>
      <c r="B73" s="662" t="s">
        <v>2404</v>
      </c>
      <c r="C73" s="663" t="s">
        <v>535</v>
      </c>
      <c r="D73" s="664" t="s">
        <v>2406</v>
      </c>
      <c r="E73" s="663" t="s">
        <v>553</v>
      </c>
      <c r="F73" s="664" t="s">
        <v>2411</v>
      </c>
      <c r="G73" s="663" t="s">
        <v>554</v>
      </c>
      <c r="H73" s="663" t="s">
        <v>802</v>
      </c>
      <c r="I73" s="663" t="s">
        <v>803</v>
      </c>
      <c r="J73" s="663" t="s">
        <v>804</v>
      </c>
      <c r="K73" s="663" t="s">
        <v>805</v>
      </c>
      <c r="L73" s="665">
        <v>61.859999999999978</v>
      </c>
      <c r="M73" s="665">
        <v>1</v>
      </c>
      <c r="N73" s="666">
        <v>61.859999999999978</v>
      </c>
    </row>
    <row r="74" spans="1:14" ht="14.4" customHeight="1" x14ac:dyDescent="0.3">
      <c r="A74" s="661" t="s">
        <v>525</v>
      </c>
      <c r="B74" s="662" t="s">
        <v>2404</v>
      </c>
      <c r="C74" s="663" t="s">
        <v>535</v>
      </c>
      <c r="D74" s="664" t="s">
        <v>2406</v>
      </c>
      <c r="E74" s="663" t="s">
        <v>553</v>
      </c>
      <c r="F74" s="664" t="s">
        <v>2411</v>
      </c>
      <c r="G74" s="663" t="s">
        <v>554</v>
      </c>
      <c r="H74" s="663" t="s">
        <v>806</v>
      </c>
      <c r="I74" s="663" t="s">
        <v>807</v>
      </c>
      <c r="J74" s="663" t="s">
        <v>808</v>
      </c>
      <c r="K74" s="663" t="s">
        <v>809</v>
      </c>
      <c r="L74" s="665">
        <v>73.659999999999982</v>
      </c>
      <c r="M74" s="665">
        <v>6</v>
      </c>
      <c r="N74" s="666">
        <v>441.95999999999992</v>
      </c>
    </row>
    <row r="75" spans="1:14" ht="14.4" customHeight="1" x14ac:dyDescent="0.3">
      <c r="A75" s="661" t="s">
        <v>525</v>
      </c>
      <c r="B75" s="662" t="s">
        <v>2404</v>
      </c>
      <c r="C75" s="663" t="s">
        <v>535</v>
      </c>
      <c r="D75" s="664" t="s">
        <v>2406</v>
      </c>
      <c r="E75" s="663" t="s">
        <v>553</v>
      </c>
      <c r="F75" s="664" t="s">
        <v>2411</v>
      </c>
      <c r="G75" s="663" t="s">
        <v>554</v>
      </c>
      <c r="H75" s="663" t="s">
        <v>810</v>
      </c>
      <c r="I75" s="663" t="s">
        <v>811</v>
      </c>
      <c r="J75" s="663" t="s">
        <v>812</v>
      </c>
      <c r="K75" s="663" t="s">
        <v>813</v>
      </c>
      <c r="L75" s="665">
        <v>98.210000000000036</v>
      </c>
      <c r="M75" s="665">
        <v>2</v>
      </c>
      <c r="N75" s="666">
        <v>196.42000000000007</v>
      </c>
    </row>
    <row r="76" spans="1:14" ht="14.4" customHeight="1" x14ac:dyDescent="0.3">
      <c r="A76" s="661" t="s">
        <v>525</v>
      </c>
      <c r="B76" s="662" t="s">
        <v>2404</v>
      </c>
      <c r="C76" s="663" t="s">
        <v>535</v>
      </c>
      <c r="D76" s="664" t="s">
        <v>2406</v>
      </c>
      <c r="E76" s="663" t="s">
        <v>553</v>
      </c>
      <c r="F76" s="664" t="s">
        <v>2411</v>
      </c>
      <c r="G76" s="663" t="s">
        <v>554</v>
      </c>
      <c r="H76" s="663" t="s">
        <v>814</v>
      </c>
      <c r="I76" s="663" t="s">
        <v>815</v>
      </c>
      <c r="J76" s="663" t="s">
        <v>816</v>
      </c>
      <c r="K76" s="663" t="s">
        <v>817</v>
      </c>
      <c r="L76" s="665">
        <v>95.77000000000001</v>
      </c>
      <c r="M76" s="665">
        <v>2</v>
      </c>
      <c r="N76" s="666">
        <v>191.54000000000002</v>
      </c>
    </row>
    <row r="77" spans="1:14" ht="14.4" customHeight="1" x14ac:dyDescent="0.3">
      <c r="A77" s="661" t="s">
        <v>525</v>
      </c>
      <c r="B77" s="662" t="s">
        <v>2404</v>
      </c>
      <c r="C77" s="663" t="s">
        <v>535</v>
      </c>
      <c r="D77" s="664" t="s">
        <v>2406</v>
      </c>
      <c r="E77" s="663" t="s">
        <v>553</v>
      </c>
      <c r="F77" s="664" t="s">
        <v>2411</v>
      </c>
      <c r="G77" s="663" t="s">
        <v>554</v>
      </c>
      <c r="H77" s="663" t="s">
        <v>818</v>
      </c>
      <c r="I77" s="663" t="s">
        <v>819</v>
      </c>
      <c r="J77" s="663" t="s">
        <v>820</v>
      </c>
      <c r="K77" s="663" t="s">
        <v>821</v>
      </c>
      <c r="L77" s="665">
        <v>128.39000000000001</v>
      </c>
      <c r="M77" s="665">
        <v>1</v>
      </c>
      <c r="N77" s="666">
        <v>128.39000000000001</v>
      </c>
    </row>
    <row r="78" spans="1:14" ht="14.4" customHeight="1" x14ac:dyDescent="0.3">
      <c r="A78" s="661" t="s">
        <v>525</v>
      </c>
      <c r="B78" s="662" t="s">
        <v>2404</v>
      </c>
      <c r="C78" s="663" t="s">
        <v>535</v>
      </c>
      <c r="D78" s="664" t="s">
        <v>2406</v>
      </c>
      <c r="E78" s="663" t="s">
        <v>553</v>
      </c>
      <c r="F78" s="664" t="s">
        <v>2411</v>
      </c>
      <c r="G78" s="663" t="s">
        <v>554</v>
      </c>
      <c r="H78" s="663" t="s">
        <v>822</v>
      </c>
      <c r="I78" s="663" t="s">
        <v>823</v>
      </c>
      <c r="J78" s="663" t="s">
        <v>824</v>
      </c>
      <c r="K78" s="663" t="s">
        <v>825</v>
      </c>
      <c r="L78" s="665">
        <v>82.570000000000007</v>
      </c>
      <c r="M78" s="665">
        <v>5</v>
      </c>
      <c r="N78" s="666">
        <v>412.85</v>
      </c>
    </row>
    <row r="79" spans="1:14" ht="14.4" customHeight="1" x14ac:dyDescent="0.3">
      <c r="A79" s="661" t="s">
        <v>525</v>
      </c>
      <c r="B79" s="662" t="s">
        <v>2404</v>
      </c>
      <c r="C79" s="663" t="s">
        <v>535</v>
      </c>
      <c r="D79" s="664" t="s">
        <v>2406</v>
      </c>
      <c r="E79" s="663" t="s">
        <v>553</v>
      </c>
      <c r="F79" s="664" t="s">
        <v>2411</v>
      </c>
      <c r="G79" s="663" t="s">
        <v>554</v>
      </c>
      <c r="H79" s="663" t="s">
        <v>826</v>
      </c>
      <c r="I79" s="663" t="s">
        <v>827</v>
      </c>
      <c r="J79" s="663" t="s">
        <v>828</v>
      </c>
      <c r="K79" s="663" t="s">
        <v>829</v>
      </c>
      <c r="L79" s="665">
        <v>154.78</v>
      </c>
      <c r="M79" s="665">
        <v>2</v>
      </c>
      <c r="N79" s="666">
        <v>309.56</v>
      </c>
    </row>
    <row r="80" spans="1:14" ht="14.4" customHeight="1" x14ac:dyDescent="0.3">
      <c r="A80" s="661" t="s">
        <v>525</v>
      </c>
      <c r="B80" s="662" t="s">
        <v>2404</v>
      </c>
      <c r="C80" s="663" t="s">
        <v>535</v>
      </c>
      <c r="D80" s="664" t="s">
        <v>2406</v>
      </c>
      <c r="E80" s="663" t="s">
        <v>553</v>
      </c>
      <c r="F80" s="664" t="s">
        <v>2411</v>
      </c>
      <c r="G80" s="663" t="s">
        <v>554</v>
      </c>
      <c r="H80" s="663" t="s">
        <v>830</v>
      </c>
      <c r="I80" s="663" t="s">
        <v>831</v>
      </c>
      <c r="J80" s="663" t="s">
        <v>832</v>
      </c>
      <c r="K80" s="663" t="s">
        <v>833</v>
      </c>
      <c r="L80" s="665">
        <v>196.0759437652072</v>
      </c>
      <c r="M80" s="665">
        <v>17</v>
      </c>
      <c r="N80" s="666">
        <v>3333.2910440085225</v>
      </c>
    </row>
    <row r="81" spans="1:14" ht="14.4" customHeight="1" x14ac:dyDescent="0.3">
      <c r="A81" s="661" t="s">
        <v>525</v>
      </c>
      <c r="B81" s="662" t="s">
        <v>2404</v>
      </c>
      <c r="C81" s="663" t="s">
        <v>535</v>
      </c>
      <c r="D81" s="664" t="s">
        <v>2406</v>
      </c>
      <c r="E81" s="663" t="s">
        <v>553</v>
      </c>
      <c r="F81" s="664" t="s">
        <v>2411</v>
      </c>
      <c r="G81" s="663" t="s">
        <v>554</v>
      </c>
      <c r="H81" s="663" t="s">
        <v>834</v>
      </c>
      <c r="I81" s="663" t="s">
        <v>835</v>
      </c>
      <c r="J81" s="663" t="s">
        <v>836</v>
      </c>
      <c r="K81" s="663" t="s">
        <v>837</v>
      </c>
      <c r="L81" s="665">
        <v>74.803435273959906</v>
      </c>
      <c r="M81" s="665">
        <v>94</v>
      </c>
      <c r="N81" s="666">
        <v>7031.5229157522317</v>
      </c>
    </row>
    <row r="82" spans="1:14" ht="14.4" customHeight="1" x14ac:dyDescent="0.3">
      <c r="A82" s="661" t="s">
        <v>525</v>
      </c>
      <c r="B82" s="662" t="s">
        <v>2404</v>
      </c>
      <c r="C82" s="663" t="s">
        <v>535</v>
      </c>
      <c r="D82" s="664" t="s">
        <v>2406</v>
      </c>
      <c r="E82" s="663" t="s">
        <v>553</v>
      </c>
      <c r="F82" s="664" t="s">
        <v>2411</v>
      </c>
      <c r="G82" s="663" t="s">
        <v>554</v>
      </c>
      <c r="H82" s="663" t="s">
        <v>838</v>
      </c>
      <c r="I82" s="663" t="s">
        <v>839</v>
      </c>
      <c r="J82" s="663" t="s">
        <v>840</v>
      </c>
      <c r="K82" s="663" t="s">
        <v>841</v>
      </c>
      <c r="L82" s="665">
        <v>117.40963141343745</v>
      </c>
      <c r="M82" s="665">
        <v>8</v>
      </c>
      <c r="N82" s="666">
        <v>939.27705130749962</v>
      </c>
    </row>
    <row r="83" spans="1:14" ht="14.4" customHeight="1" x14ac:dyDescent="0.3">
      <c r="A83" s="661" t="s">
        <v>525</v>
      </c>
      <c r="B83" s="662" t="s">
        <v>2404</v>
      </c>
      <c r="C83" s="663" t="s">
        <v>535</v>
      </c>
      <c r="D83" s="664" t="s">
        <v>2406</v>
      </c>
      <c r="E83" s="663" t="s">
        <v>553</v>
      </c>
      <c r="F83" s="664" t="s">
        <v>2411</v>
      </c>
      <c r="G83" s="663" t="s">
        <v>554</v>
      </c>
      <c r="H83" s="663" t="s">
        <v>842</v>
      </c>
      <c r="I83" s="663" t="s">
        <v>842</v>
      </c>
      <c r="J83" s="663" t="s">
        <v>843</v>
      </c>
      <c r="K83" s="663" t="s">
        <v>844</v>
      </c>
      <c r="L83" s="665">
        <v>1624.9051461010024</v>
      </c>
      <c r="M83" s="665">
        <v>1</v>
      </c>
      <c r="N83" s="666">
        <v>1624.9051461010024</v>
      </c>
    </row>
    <row r="84" spans="1:14" ht="14.4" customHeight="1" x14ac:dyDescent="0.3">
      <c r="A84" s="661" t="s">
        <v>525</v>
      </c>
      <c r="B84" s="662" t="s">
        <v>2404</v>
      </c>
      <c r="C84" s="663" t="s">
        <v>535</v>
      </c>
      <c r="D84" s="664" t="s">
        <v>2406</v>
      </c>
      <c r="E84" s="663" t="s">
        <v>553</v>
      </c>
      <c r="F84" s="664" t="s">
        <v>2411</v>
      </c>
      <c r="G84" s="663" t="s">
        <v>554</v>
      </c>
      <c r="H84" s="663" t="s">
        <v>845</v>
      </c>
      <c r="I84" s="663" t="s">
        <v>846</v>
      </c>
      <c r="J84" s="663" t="s">
        <v>847</v>
      </c>
      <c r="K84" s="663" t="s">
        <v>848</v>
      </c>
      <c r="L84" s="665">
        <v>125.3449967258511</v>
      </c>
      <c r="M84" s="665">
        <v>379</v>
      </c>
      <c r="N84" s="666">
        <v>47505.75375909757</v>
      </c>
    </row>
    <row r="85" spans="1:14" ht="14.4" customHeight="1" x14ac:dyDescent="0.3">
      <c r="A85" s="661" t="s">
        <v>525</v>
      </c>
      <c r="B85" s="662" t="s">
        <v>2404</v>
      </c>
      <c r="C85" s="663" t="s">
        <v>535</v>
      </c>
      <c r="D85" s="664" t="s">
        <v>2406</v>
      </c>
      <c r="E85" s="663" t="s">
        <v>553</v>
      </c>
      <c r="F85" s="664" t="s">
        <v>2411</v>
      </c>
      <c r="G85" s="663" t="s">
        <v>554</v>
      </c>
      <c r="H85" s="663" t="s">
        <v>849</v>
      </c>
      <c r="I85" s="663" t="s">
        <v>850</v>
      </c>
      <c r="J85" s="663" t="s">
        <v>851</v>
      </c>
      <c r="K85" s="663" t="s">
        <v>852</v>
      </c>
      <c r="L85" s="665">
        <v>124.27000000000002</v>
      </c>
      <c r="M85" s="665">
        <v>1</v>
      </c>
      <c r="N85" s="666">
        <v>124.27000000000002</v>
      </c>
    </row>
    <row r="86" spans="1:14" ht="14.4" customHeight="1" x14ac:dyDescent="0.3">
      <c r="A86" s="661" t="s">
        <v>525</v>
      </c>
      <c r="B86" s="662" t="s">
        <v>2404</v>
      </c>
      <c r="C86" s="663" t="s">
        <v>535</v>
      </c>
      <c r="D86" s="664" t="s">
        <v>2406</v>
      </c>
      <c r="E86" s="663" t="s">
        <v>553</v>
      </c>
      <c r="F86" s="664" t="s">
        <v>2411</v>
      </c>
      <c r="G86" s="663" t="s">
        <v>554</v>
      </c>
      <c r="H86" s="663" t="s">
        <v>853</v>
      </c>
      <c r="I86" s="663" t="s">
        <v>854</v>
      </c>
      <c r="J86" s="663" t="s">
        <v>855</v>
      </c>
      <c r="K86" s="663" t="s">
        <v>856</v>
      </c>
      <c r="L86" s="665">
        <v>176.61999999999998</v>
      </c>
      <c r="M86" s="665">
        <v>3</v>
      </c>
      <c r="N86" s="666">
        <v>529.8599999999999</v>
      </c>
    </row>
    <row r="87" spans="1:14" ht="14.4" customHeight="1" x14ac:dyDescent="0.3">
      <c r="A87" s="661" t="s">
        <v>525</v>
      </c>
      <c r="B87" s="662" t="s">
        <v>2404</v>
      </c>
      <c r="C87" s="663" t="s">
        <v>535</v>
      </c>
      <c r="D87" s="664" t="s">
        <v>2406</v>
      </c>
      <c r="E87" s="663" t="s">
        <v>553</v>
      </c>
      <c r="F87" s="664" t="s">
        <v>2411</v>
      </c>
      <c r="G87" s="663" t="s">
        <v>554</v>
      </c>
      <c r="H87" s="663" t="s">
        <v>857</v>
      </c>
      <c r="I87" s="663" t="s">
        <v>858</v>
      </c>
      <c r="J87" s="663" t="s">
        <v>859</v>
      </c>
      <c r="K87" s="663" t="s">
        <v>860</v>
      </c>
      <c r="L87" s="665">
        <v>169.07999999999998</v>
      </c>
      <c r="M87" s="665">
        <v>2</v>
      </c>
      <c r="N87" s="666">
        <v>338.15999999999997</v>
      </c>
    </row>
    <row r="88" spans="1:14" ht="14.4" customHeight="1" x14ac:dyDescent="0.3">
      <c r="A88" s="661" t="s">
        <v>525</v>
      </c>
      <c r="B88" s="662" t="s">
        <v>2404</v>
      </c>
      <c r="C88" s="663" t="s">
        <v>535</v>
      </c>
      <c r="D88" s="664" t="s">
        <v>2406</v>
      </c>
      <c r="E88" s="663" t="s">
        <v>553</v>
      </c>
      <c r="F88" s="664" t="s">
        <v>2411</v>
      </c>
      <c r="G88" s="663" t="s">
        <v>554</v>
      </c>
      <c r="H88" s="663" t="s">
        <v>861</v>
      </c>
      <c r="I88" s="663" t="s">
        <v>862</v>
      </c>
      <c r="J88" s="663" t="s">
        <v>863</v>
      </c>
      <c r="K88" s="663" t="s">
        <v>864</v>
      </c>
      <c r="L88" s="665">
        <v>23.510000000000005</v>
      </c>
      <c r="M88" s="665">
        <v>1</v>
      </c>
      <c r="N88" s="666">
        <v>23.510000000000005</v>
      </c>
    </row>
    <row r="89" spans="1:14" ht="14.4" customHeight="1" x14ac:dyDescent="0.3">
      <c r="A89" s="661" t="s">
        <v>525</v>
      </c>
      <c r="B89" s="662" t="s">
        <v>2404</v>
      </c>
      <c r="C89" s="663" t="s">
        <v>535</v>
      </c>
      <c r="D89" s="664" t="s">
        <v>2406</v>
      </c>
      <c r="E89" s="663" t="s">
        <v>553</v>
      </c>
      <c r="F89" s="664" t="s">
        <v>2411</v>
      </c>
      <c r="G89" s="663" t="s">
        <v>554</v>
      </c>
      <c r="H89" s="663" t="s">
        <v>865</v>
      </c>
      <c r="I89" s="663" t="s">
        <v>866</v>
      </c>
      <c r="J89" s="663" t="s">
        <v>867</v>
      </c>
      <c r="K89" s="663" t="s">
        <v>868</v>
      </c>
      <c r="L89" s="665">
        <v>105.64917416937216</v>
      </c>
      <c r="M89" s="665">
        <v>170</v>
      </c>
      <c r="N89" s="666">
        <v>17960.359608793267</v>
      </c>
    </row>
    <row r="90" spans="1:14" ht="14.4" customHeight="1" x14ac:dyDescent="0.3">
      <c r="A90" s="661" t="s">
        <v>525</v>
      </c>
      <c r="B90" s="662" t="s">
        <v>2404</v>
      </c>
      <c r="C90" s="663" t="s">
        <v>535</v>
      </c>
      <c r="D90" s="664" t="s">
        <v>2406</v>
      </c>
      <c r="E90" s="663" t="s">
        <v>553</v>
      </c>
      <c r="F90" s="664" t="s">
        <v>2411</v>
      </c>
      <c r="G90" s="663" t="s">
        <v>554</v>
      </c>
      <c r="H90" s="663" t="s">
        <v>570</v>
      </c>
      <c r="I90" s="663" t="s">
        <v>571</v>
      </c>
      <c r="J90" s="663" t="s">
        <v>572</v>
      </c>
      <c r="K90" s="663" t="s">
        <v>573</v>
      </c>
      <c r="L90" s="665">
        <v>61.445758152066432</v>
      </c>
      <c r="M90" s="665">
        <v>15</v>
      </c>
      <c r="N90" s="666">
        <v>921.68637228099647</v>
      </c>
    </row>
    <row r="91" spans="1:14" ht="14.4" customHeight="1" x14ac:dyDescent="0.3">
      <c r="A91" s="661" t="s">
        <v>525</v>
      </c>
      <c r="B91" s="662" t="s">
        <v>2404</v>
      </c>
      <c r="C91" s="663" t="s">
        <v>535</v>
      </c>
      <c r="D91" s="664" t="s">
        <v>2406</v>
      </c>
      <c r="E91" s="663" t="s">
        <v>553</v>
      </c>
      <c r="F91" s="664" t="s">
        <v>2411</v>
      </c>
      <c r="G91" s="663" t="s">
        <v>554</v>
      </c>
      <c r="H91" s="663" t="s">
        <v>869</v>
      </c>
      <c r="I91" s="663" t="s">
        <v>870</v>
      </c>
      <c r="J91" s="663" t="s">
        <v>871</v>
      </c>
      <c r="K91" s="663" t="s">
        <v>872</v>
      </c>
      <c r="L91" s="665">
        <v>126.35999999999999</v>
      </c>
      <c r="M91" s="665">
        <v>2</v>
      </c>
      <c r="N91" s="666">
        <v>252.71999999999997</v>
      </c>
    </row>
    <row r="92" spans="1:14" ht="14.4" customHeight="1" x14ac:dyDescent="0.3">
      <c r="A92" s="661" t="s">
        <v>525</v>
      </c>
      <c r="B92" s="662" t="s">
        <v>2404</v>
      </c>
      <c r="C92" s="663" t="s">
        <v>535</v>
      </c>
      <c r="D92" s="664" t="s">
        <v>2406</v>
      </c>
      <c r="E92" s="663" t="s">
        <v>553</v>
      </c>
      <c r="F92" s="664" t="s">
        <v>2411</v>
      </c>
      <c r="G92" s="663" t="s">
        <v>554</v>
      </c>
      <c r="H92" s="663" t="s">
        <v>873</v>
      </c>
      <c r="I92" s="663" t="s">
        <v>874</v>
      </c>
      <c r="J92" s="663" t="s">
        <v>875</v>
      </c>
      <c r="K92" s="663" t="s">
        <v>876</v>
      </c>
      <c r="L92" s="665">
        <v>123.61967222401736</v>
      </c>
      <c r="M92" s="665">
        <v>8</v>
      </c>
      <c r="N92" s="666">
        <v>988.95737779213891</v>
      </c>
    </row>
    <row r="93" spans="1:14" ht="14.4" customHeight="1" x14ac:dyDescent="0.3">
      <c r="A93" s="661" t="s">
        <v>525</v>
      </c>
      <c r="B93" s="662" t="s">
        <v>2404</v>
      </c>
      <c r="C93" s="663" t="s">
        <v>535</v>
      </c>
      <c r="D93" s="664" t="s">
        <v>2406</v>
      </c>
      <c r="E93" s="663" t="s">
        <v>553</v>
      </c>
      <c r="F93" s="664" t="s">
        <v>2411</v>
      </c>
      <c r="G93" s="663" t="s">
        <v>554</v>
      </c>
      <c r="H93" s="663" t="s">
        <v>877</v>
      </c>
      <c r="I93" s="663" t="s">
        <v>878</v>
      </c>
      <c r="J93" s="663" t="s">
        <v>879</v>
      </c>
      <c r="K93" s="663" t="s">
        <v>880</v>
      </c>
      <c r="L93" s="665">
        <v>139.46200000000002</v>
      </c>
      <c r="M93" s="665">
        <v>15</v>
      </c>
      <c r="N93" s="666">
        <v>2091.9300000000003</v>
      </c>
    </row>
    <row r="94" spans="1:14" ht="14.4" customHeight="1" x14ac:dyDescent="0.3">
      <c r="A94" s="661" t="s">
        <v>525</v>
      </c>
      <c r="B94" s="662" t="s">
        <v>2404</v>
      </c>
      <c r="C94" s="663" t="s">
        <v>535</v>
      </c>
      <c r="D94" s="664" t="s">
        <v>2406</v>
      </c>
      <c r="E94" s="663" t="s">
        <v>553</v>
      </c>
      <c r="F94" s="664" t="s">
        <v>2411</v>
      </c>
      <c r="G94" s="663" t="s">
        <v>554</v>
      </c>
      <c r="H94" s="663" t="s">
        <v>881</v>
      </c>
      <c r="I94" s="663" t="s">
        <v>881</v>
      </c>
      <c r="J94" s="663" t="s">
        <v>882</v>
      </c>
      <c r="K94" s="663" t="s">
        <v>883</v>
      </c>
      <c r="L94" s="665">
        <v>133.31000000000006</v>
      </c>
      <c r="M94" s="665">
        <v>1</v>
      </c>
      <c r="N94" s="666">
        <v>133.31000000000006</v>
      </c>
    </row>
    <row r="95" spans="1:14" ht="14.4" customHeight="1" x14ac:dyDescent="0.3">
      <c r="A95" s="661" t="s">
        <v>525</v>
      </c>
      <c r="B95" s="662" t="s">
        <v>2404</v>
      </c>
      <c r="C95" s="663" t="s">
        <v>535</v>
      </c>
      <c r="D95" s="664" t="s">
        <v>2406</v>
      </c>
      <c r="E95" s="663" t="s">
        <v>553</v>
      </c>
      <c r="F95" s="664" t="s">
        <v>2411</v>
      </c>
      <c r="G95" s="663" t="s">
        <v>554</v>
      </c>
      <c r="H95" s="663" t="s">
        <v>884</v>
      </c>
      <c r="I95" s="663" t="s">
        <v>885</v>
      </c>
      <c r="J95" s="663" t="s">
        <v>886</v>
      </c>
      <c r="K95" s="663" t="s">
        <v>887</v>
      </c>
      <c r="L95" s="665">
        <v>86.190415346530244</v>
      </c>
      <c r="M95" s="665">
        <v>84</v>
      </c>
      <c r="N95" s="666">
        <v>7239.9948891085405</v>
      </c>
    </row>
    <row r="96" spans="1:14" ht="14.4" customHeight="1" x14ac:dyDescent="0.3">
      <c r="A96" s="661" t="s">
        <v>525</v>
      </c>
      <c r="B96" s="662" t="s">
        <v>2404</v>
      </c>
      <c r="C96" s="663" t="s">
        <v>535</v>
      </c>
      <c r="D96" s="664" t="s">
        <v>2406</v>
      </c>
      <c r="E96" s="663" t="s">
        <v>553</v>
      </c>
      <c r="F96" s="664" t="s">
        <v>2411</v>
      </c>
      <c r="G96" s="663" t="s">
        <v>554</v>
      </c>
      <c r="H96" s="663" t="s">
        <v>888</v>
      </c>
      <c r="I96" s="663" t="s">
        <v>889</v>
      </c>
      <c r="J96" s="663" t="s">
        <v>890</v>
      </c>
      <c r="K96" s="663" t="s">
        <v>891</v>
      </c>
      <c r="L96" s="665">
        <v>48.680020073793564</v>
      </c>
      <c r="M96" s="665">
        <v>40</v>
      </c>
      <c r="N96" s="666">
        <v>1947.2008029517426</v>
      </c>
    </row>
    <row r="97" spans="1:14" ht="14.4" customHeight="1" x14ac:dyDescent="0.3">
      <c r="A97" s="661" t="s">
        <v>525</v>
      </c>
      <c r="B97" s="662" t="s">
        <v>2404</v>
      </c>
      <c r="C97" s="663" t="s">
        <v>535</v>
      </c>
      <c r="D97" s="664" t="s">
        <v>2406</v>
      </c>
      <c r="E97" s="663" t="s">
        <v>553</v>
      </c>
      <c r="F97" s="664" t="s">
        <v>2411</v>
      </c>
      <c r="G97" s="663" t="s">
        <v>554</v>
      </c>
      <c r="H97" s="663" t="s">
        <v>892</v>
      </c>
      <c r="I97" s="663" t="s">
        <v>892</v>
      </c>
      <c r="J97" s="663" t="s">
        <v>893</v>
      </c>
      <c r="K97" s="663" t="s">
        <v>894</v>
      </c>
      <c r="L97" s="665">
        <v>108.70024047683687</v>
      </c>
      <c r="M97" s="665">
        <v>10</v>
      </c>
      <c r="N97" s="666">
        <v>1087.0024047683687</v>
      </c>
    </row>
    <row r="98" spans="1:14" ht="14.4" customHeight="1" x14ac:dyDescent="0.3">
      <c r="A98" s="661" t="s">
        <v>525</v>
      </c>
      <c r="B98" s="662" t="s">
        <v>2404</v>
      </c>
      <c r="C98" s="663" t="s">
        <v>535</v>
      </c>
      <c r="D98" s="664" t="s">
        <v>2406</v>
      </c>
      <c r="E98" s="663" t="s">
        <v>553</v>
      </c>
      <c r="F98" s="664" t="s">
        <v>2411</v>
      </c>
      <c r="G98" s="663" t="s">
        <v>554</v>
      </c>
      <c r="H98" s="663" t="s">
        <v>895</v>
      </c>
      <c r="I98" s="663" t="s">
        <v>896</v>
      </c>
      <c r="J98" s="663" t="s">
        <v>897</v>
      </c>
      <c r="K98" s="663" t="s">
        <v>898</v>
      </c>
      <c r="L98" s="665">
        <v>47.649999999999991</v>
      </c>
      <c r="M98" s="665">
        <v>1</v>
      </c>
      <c r="N98" s="666">
        <v>47.649999999999991</v>
      </c>
    </row>
    <row r="99" spans="1:14" ht="14.4" customHeight="1" x14ac:dyDescent="0.3">
      <c r="A99" s="661" t="s">
        <v>525</v>
      </c>
      <c r="B99" s="662" t="s">
        <v>2404</v>
      </c>
      <c r="C99" s="663" t="s">
        <v>535</v>
      </c>
      <c r="D99" s="664" t="s">
        <v>2406</v>
      </c>
      <c r="E99" s="663" t="s">
        <v>553</v>
      </c>
      <c r="F99" s="664" t="s">
        <v>2411</v>
      </c>
      <c r="G99" s="663" t="s">
        <v>554</v>
      </c>
      <c r="H99" s="663" t="s">
        <v>899</v>
      </c>
      <c r="I99" s="663" t="s">
        <v>900</v>
      </c>
      <c r="J99" s="663" t="s">
        <v>897</v>
      </c>
      <c r="K99" s="663" t="s">
        <v>901</v>
      </c>
      <c r="L99" s="665">
        <v>210.06844410124816</v>
      </c>
      <c r="M99" s="665">
        <v>76</v>
      </c>
      <c r="N99" s="666">
        <v>15965.20175169486</v>
      </c>
    </row>
    <row r="100" spans="1:14" ht="14.4" customHeight="1" x14ac:dyDescent="0.3">
      <c r="A100" s="661" t="s">
        <v>525</v>
      </c>
      <c r="B100" s="662" t="s">
        <v>2404</v>
      </c>
      <c r="C100" s="663" t="s">
        <v>535</v>
      </c>
      <c r="D100" s="664" t="s">
        <v>2406</v>
      </c>
      <c r="E100" s="663" t="s">
        <v>553</v>
      </c>
      <c r="F100" s="664" t="s">
        <v>2411</v>
      </c>
      <c r="G100" s="663" t="s">
        <v>554</v>
      </c>
      <c r="H100" s="663" t="s">
        <v>902</v>
      </c>
      <c r="I100" s="663" t="s">
        <v>903</v>
      </c>
      <c r="J100" s="663" t="s">
        <v>904</v>
      </c>
      <c r="K100" s="663" t="s">
        <v>905</v>
      </c>
      <c r="L100" s="665">
        <v>375.80000000000007</v>
      </c>
      <c r="M100" s="665">
        <v>43</v>
      </c>
      <c r="N100" s="666">
        <v>16159.400000000003</v>
      </c>
    </row>
    <row r="101" spans="1:14" ht="14.4" customHeight="1" x14ac:dyDescent="0.3">
      <c r="A101" s="661" t="s">
        <v>525</v>
      </c>
      <c r="B101" s="662" t="s">
        <v>2404</v>
      </c>
      <c r="C101" s="663" t="s">
        <v>535</v>
      </c>
      <c r="D101" s="664" t="s">
        <v>2406</v>
      </c>
      <c r="E101" s="663" t="s">
        <v>553</v>
      </c>
      <c r="F101" s="664" t="s">
        <v>2411</v>
      </c>
      <c r="G101" s="663" t="s">
        <v>554</v>
      </c>
      <c r="H101" s="663" t="s">
        <v>906</v>
      </c>
      <c r="I101" s="663" t="s">
        <v>907</v>
      </c>
      <c r="J101" s="663" t="s">
        <v>908</v>
      </c>
      <c r="K101" s="663" t="s">
        <v>909</v>
      </c>
      <c r="L101" s="665">
        <v>39.290166400602658</v>
      </c>
      <c r="M101" s="665">
        <v>1</v>
      </c>
      <c r="N101" s="666">
        <v>39.290166400602658</v>
      </c>
    </row>
    <row r="102" spans="1:14" ht="14.4" customHeight="1" x14ac:dyDescent="0.3">
      <c r="A102" s="661" t="s">
        <v>525</v>
      </c>
      <c r="B102" s="662" t="s">
        <v>2404</v>
      </c>
      <c r="C102" s="663" t="s">
        <v>535</v>
      </c>
      <c r="D102" s="664" t="s">
        <v>2406</v>
      </c>
      <c r="E102" s="663" t="s">
        <v>553</v>
      </c>
      <c r="F102" s="664" t="s">
        <v>2411</v>
      </c>
      <c r="G102" s="663" t="s">
        <v>554</v>
      </c>
      <c r="H102" s="663" t="s">
        <v>910</v>
      </c>
      <c r="I102" s="663" t="s">
        <v>911</v>
      </c>
      <c r="J102" s="663" t="s">
        <v>912</v>
      </c>
      <c r="K102" s="663" t="s">
        <v>913</v>
      </c>
      <c r="L102" s="665">
        <v>46.753195264880993</v>
      </c>
      <c r="M102" s="665">
        <v>6</v>
      </c>
      <c r="N102" s="666">
        <v>280.51917158928597</v>
      </c>
    </row>
    <row r="103" spans="1:14" ht="14.4" customHeight="1" x14ac:dyDescent="0.3">
      <c r="A103" s="661" t="s">
        <v>525</v>
      </c>
      <c r="B103" s="662" t="s">
        <v>2404</v>
      </c>
      <c r="C103" s="663" t="s">
        <v>535</v>
      </c>
      <c r="D103" s="664" t="s">
        <v>2406</v>
      </c>
      <c r="E103" s="663" t="s">
        <v>553</v>
      </c>
      <c r="F103" s="664" t="s">
        <v>2411</v>
      </c>
      <c r="G103" s="663" t="s">
        <v>554</v>
      </c>
      <c r="H103" s="663" t="s">
        <v>914</v>
      </c>
      <c r="I103" s="663" t="s">
        <v>915</v>
      </c>
      <c r="J103" s="663" t="s">
        <v>916</v>
      </c>
      <c r="K103" s="663" t="s">
        <v>801</v>
      </c>
      <c r="L103" s="665">
        <v>60.299999999999976</v>
      </c>
      <c r="M103" s="665">
        <v>1</v>
      </c>
      <c r="N103" s="666">
        <v>60.299999999999976</v>
      </c>
    </row>
    <row r="104" spans="1:14" ht="14.4" customHeight="1" x14ac:dyDescent="0.3">
      <c r="A104" s="661" t="s">
        <v>525</v>
      </c>
      <c r="B104" s="662" t="s">
        <v>2404</v>
      </c>
      <c r="C104" s="663" t="s">
        <v>535</v>
      </c>
      <c r="D104" s="664" t="s">
        <v>2406</v>
      </c>
      <c r="E104" s="663" t="s">
        <v>553</v>
      </c>
      <c r="F104" s="664" t="s">
        <v>2411</v>
      </c>
      <c r="G104" s="663" t="s">
        <v>554</v>
      </c>
      <c r="H104" s="663" t="s">
        <v>917</v>
      </c>
      <c r="I104" s="663" t="s">
        <v>918</v>
      </c>
      <c r="J104" s="663" t="s">
        <v>919</v>
      </c>
      <c r="K104" s="663" t="s">
        <v>920</v>
      </c>
      <c r="L104" s="665">
        <v>219.91969039564935</v>
      </c>
      <c r="M104" s="665">
        <v>442</v>
      </c>
      <c r="N104" s="666">
        <v>97204.50315487702</v>
      </c>
    </row>
    <row r="105" spans="1:14" ht="14.4" customHeight="1" x14ac:dyDescent="0.3">
      <c r="A105" s="661" t="s">
        <v>525</v>
      </c>
      <c r="B105" s="662" t="s">
        <v>2404</v>
      </c>
      <c r="C105" s="663" t="s">
        <v>535</v>
      </c>
      <c r="D105" s="664" t="s">
        <v>2406</v>
      </c>
      <c r="E105" s="663" t="s">
        <v>553</v>
      </c>
      <c r="F105" s="664" t="s">
        <v>2411</v>
      </c>
      <c r="G105" s="663" t="s">
        <v>554</v>
      </c>
      <c r="H105" s="663" t="s">
        <v>921</v>
      </c>
      <c r="I105" s="663" t="s">
        <v>922</v>
      </c>
      <c r="J105" s="663" t="s">
        <v>923</v>
      </c>
      <c r="K105" s="663" t="s">
        <v>924</v>
      </c>
      <c r="L105" s="665">
        <v>150.27000000000004</v>
      </c>
      <c r="M105" s="665">
        <v>1</v>
      </c>
      <c r="N105" s="666">
        <v>150.27000000000004</v>
      </c>
    </row>
    <row r="106" spans="1:14" ht="14.4" customHeight="1" x14ac:dyDescent="0.3">
      <c r="A106" s="661" t="s">
        <v>525</v>
      </c>
      <c r="B106" s="662" t="s">
        <v>2404</v>
      </c>
      <c r="C106" s="663" t="s">
        <v>535</v>
      </c>
      <c r="D106" s="664" t="s">
        <v>2406</v>
      </c>
      <c r="E106" s="663" t="s">
        <v>553</v>
      </c>
      <c r="F106" s="664" t="s">
        <v>2411</v>
      </c>
      <c r="G106" s="663" t="s">
        <v>554</v>
      </c>
      <c r="H106" s="663" t="s">
        <v>925</v>
      </c>
      <c r="I106" s="663" t="s">
        <v>598</v>
      </c>
      <c r="J106" s="663" t="s">
        <v>926</v>
      </c>
      <c r="K106" s="663"/>
      <c r="L106" s="665">
        <v>75.686249999999987</v>
      </c>
      <c r="M106" s="665">
        <v>8</v>
      </c>
      <c r="N106" s="666">
        <v>605.4899999999999</v>
      </c>
    </row>
    <row r="107" spans="1:14" ht="14.4" customHeight="1" x14ac:dyDescent="0.3">
      <c r="A107" s="661" t="s">
        <v>525</v>
      </c>
      <c r="B107" s="662" t="s">
        <v>2404</v>
      </c>
      <c r="C107" s="663" t="s">
        <v>535</v>
      </c>
      <c r="D107" s="664" t="s">
        <v>2406</v>
      </c>
      <c r="E107" s="663" t="s">
        <v>553</v>
      </c>
      <c r="F107" s="664" t="s">
        <v>2411</v>
      </c>
      <c r="G107" s="663" t="s">
        <v>554</v>
      </c>
      <c r="H107" s="663" t="s">
        <v>927</v>
      </c>
      <c r="I107" s="663" t="s">
        <v>598</v>
      </c>
      <c r="J107" s="663" t="s">
        <v>928</v>
      </c>
      <c r="K107" s="663"/>
      <c r="L107" s="665">
        <v>139.5432410065381</v>
      </c>
      <c r="M107" s="665">
        <v>54</v>
      </c>
      <c r="N107" s="666">
        <v>7535.335014353057</v>
      </c>
    </row>
    <row r="108" spans="1:14" ht="14.4" customHeight="1" x14ac:dyDescent="0.3">
      <c r="A108" s="661" t="s">
        <v>525</v>
      </c>
      <c r="B108" s="662" t="s">
        <v>2404</v>
      </c>
      <c r="C108" s="663" t="s">
        <v>535</v>
      </c>
      <c r="D108" s="664" t="s">
        <v>2406</v>
      </c>
      <c r="E108" s="663" t="s">
        <v>553</v>
      </c>
      <c r="F108" s="664" t="s">
        <v>2411</v>
      </c>
      <c r="G108" s="663" t="s">
        <v>554</v>
      </c>
      <c r="H108" s="663" t="s">
        <v>929</v>
      </c>
      <c r="I108" s="663" t="s">
        <v>598</v>
      </c>
      <c r="J108" s="663" t="s">
        <v>930</v>
      </c>
      <c r="K108" s="663"/>
      <c r="L108" s="665">
        <v>98.372261122413562</v>
      </c>
      <c r="M108" s="665">
        <v>229</v>
      </c>
      <c r="N108" s="666">
        <v>22527.247797032705</v>
      </c>
    </row>
    <row r="109" spans="1:14" ht="14.4" customHeight="1" x14ac:dyDescent="0.3">
      <c r="A109" s="661" t="s">
        <v>525</v>
      </c>
      <c r="B109" s="662" t="s">
        <v>2404</v>
      </c>
      <c r="C109" s="663" t="s">
        <v>535</v>
      </c>
      <c r="D109" s="664" t="s">
        <v>2406</v>
      </c>
      <c r="E109" s="663" t="s">
        <v>553</v>
      </c>
      <c r="F109" s="664" t="s">
        <v>2411</v>
      </c>
      <c r="G109" s="663" t="s">
        <v>554</v>
      </c>
      <c r="H109" s="663" t="s">
        <v>931</v>
      </c>
      <c r="I109" s="663" t="s">
        <v>598</v>
      </c>
      <c r="J109" s="663" t="s">
        <v>932</v>
      </c>
      <c r="K109" s="663" t="s">
        <v>933</v>
      </c>
      <c r="L109" s="665">
        <v>1377.5091428571429</v>
      </c>
      <c r="M109" s="665">
        <v>7</v>
      </c>
      <c r="N109" s="666">
        <v>9642.5640000000003</v>
      </c>
    </row>
    <row r="110" spans="1:14" ht="14.4" customHeight="1" x14ac:dyDescent="0.3">
      <c r="A110" s="661" t="s">
        <v>525</v>
      </c>
      <c r="B110" s="662" t="s">
        <v>2404</v>
      </c>
      <c r="C110" s="663" t="s">
        <v>535</v>
      </c>
      <c r="D110" s="664" t="s">
        <v>2406</v>
      </c>
      <c r="E110" s="663" t="s">
        <v>553</v>
      </c>
      <c r="F110" s="664" t="s">
        <v>2411</v>
      </c>
      <c r="G110" s="663" t="s">
        <v>554</v>
      </c>
      <c r="H110" s="663" t="s">
        <v>934</v>
      </c>
      <c r="I110" s="663" t="s">
        <v>935</v>
      </c>
      <c r="J110" s="663" t="s">
        <v>936</v>
      </c>
      <c r="K110" s="663" t="s">
        <v>937</v>
      </c>
      <c r="L110" s="665">
        <v>67.163913043478274</v>
      </c>
      <c r="M110" s="665">
        <v>23</v>
      </c>
      <c r="N110" s="666">
        <v>1544.7700000000002</v>
      </c>
    </row>
    <row r="111" spans="1:14" ht="14.4" customHeight="1" x14ac:dyDescent="0.3">
      <c r="A111" s="661" t="s">
        <v>525</v>
      </c>
      <c r="B111" s="662" t="s">
        <v>2404</v>
      </c>
      <c r="C111" s="663" t="s">
        <v>535</v>
      </c>
      <c r="D111" s="664" t="s">
        <v>2406</v>
      </c>
      <c r="E111" s="663" t="s">
        <v>553</v>
      </c>
      <c r="F111" s="664" t="s">
        <v>2411</v>
      </c>
      <c r="G111" s="663" t="s">
        <v>554</v>
      </c>
      <c r="H111" s="663" t="s">
        <v>938</v>
      </c>
      <c r="I111" s="663" t="s">
        <v>939</v>
      </c>
      <c r="J111" s="663" t="s">
        <v>940</v>
      </c>
      <c r="K111" s="663" t="s">
        <v>941</v>
      </c>
      <c r="L111" s="665">
        <v>34.329828864657536</v>
      </c>
      <c r="M111" s="665">
        <v>1</v>
      </c>
      <c r="N111" s="666">
        <v>34.329828864657536</v>
      </c>
    </row>
    <row r="112" spans="1:14" ht="14.4" customHeight="1" x14ac:dyDescent="0.3">
      <c r="A112" s="661" t="s">
        <v>525</v>
      </c>
      <c r="B112" s="662" t="s">
        <v>2404</v>
      </c>
      <c r="C112" s="663" t="s">
        <v>535</v>
      </c>
      <c r="D112" s="664" t="s">
        <v>2406</v>
      </c>
      <c r="E112" s="663" t="s">
        <v>553</v>
      </c>
      <c r="F112" s="664" t="s">
        <v>2411</v>
      </c>
      <c r="G112" s="663" t="s">
        <v>554</v>
      </c>
      <c r="H112" s="663" t="s">
        <v>942</v>
      </c>
      <c r="I112" s="663" t="s">
        <v>943</v>
      </c>
      <c r="J112" s="663" t="s">
        <v>944</v>
      </c>
      <c r="K112" s="663"/>
      <c r="L112" s="665">
        <v>132.17961456867801</v>
      </c>
      <c r="M112" s="665">
        <v>32</v>
      </c>
      <c r="N112" s="666">
        <v>4229.7476661976962</v>
      </c>
    </row>
    <row r="113" spans="1:14" ht="14.4" customHeight="1" x14ac:dyDescent="0.3">
      <c r="A113" s="661" t="s">
        <v>525</v>
      </c>
      <c r="B113" s="662" t="s">
        <v>2404</v>
      </c>
      <c r="C113" s="663" t="s">
        <v>535</v>
      </c>
      <c r="D113" s="664" t="s">
        <v>2406</v>
      </c>
      <c r="E113" s="663" t="s">
        <v>553</v>
      </c>
      <c r="F113" s="664" t="s">
        <v>2411</v>
      </c>
      <c r="G113" s="663" t="s">
        <v>554</v>
      </c>
      <c r="H113" s="663" t="s">
        <v>945</v>
      </c>
      <c r="I113" s="663" t="s">
        <v>946</v>
      </c>
      <c r="J113" s="663" t="s">
        <v>947</v>
      </c>
      <c r="K113" s="663" t="s">
        <v>948</v>
      </c>
      <c r="L113" s="665">
        <v>57.350866022765643</v>
      </c>
      <c r="M113" s="665">
        <v>367</v>
      </c>
      <c r="N113" s="666">
        <v>21047.767830354991</v>
      </c>
    </row>
    <row r="114" spans="1:14" ht="14.4" customHeight="1" x14ac:dyDescent="0.3">
      <c r="A114" s="661" t="s">
        <v>525</v>
      </c>
      <c r="B114" s="662" t="s">
        <v>2404</v>
      </c>
      <c r="C114" s="663" t="s">
        <v>535</v>
      </c>
      <c r="D114" s="664" t="s">
        <v>2406</v>
      </c>
      <c r="E114" s="663" t="s">
        <v>553</v>
      </c>
      <c r="F114" s="664" t="s">
        <v>2411</v>
      </c>
      <c r="G114" s="663" t="s">
        <v>554</v>
      </c>
      <c r="H114" s="663" t="s">
        <v>949</v>
      </c>
      <c r="I114" s="663" t="s">
        <v>950</v>
      </c>
      <c r="J114" s="663" t="s">
        <v>951</v>
      </c>
      <c r="K114" s="663" t="s">
        <v>952</v>
      </c>
      <c r="L114" s="665">
        <v>45.429999999999993</v>
      </c>
      <c r="M114" s="665">
        <v>11</v>
      </c>
      <c r="N114" s="666">
        <v>499.7299999999999</v>
      </c>
    </row>
    <row r="115" spans="1:14" ht="14.4" customHeight="1" x14ac:dyDescent="0.3">
      <c r="A115" s="661" t="s">
        <v>525</v>
      </c>
      <c r="B115" s="662" t="s">
        <v>2404</v>
      </c>
      <c r="C115" s="663" t="s">
        <v>535</v>
      </c>
      <c r="D115" s="664" t="s">
        <v>2406</v>
      </c>
      <c r="E115" s="663" t="s">
        <v>553</v>
      </c>
      <c r="F115" s="664" t="s">
        <v>2411</v>
      </c>
      <c r="G115" s="663" t="s">
        <v>554</v>
      </c>
      <c r="H115" s="663" t="s">
        <v>953</v>
      </c>
      <c r="I115" s="663" t="s">
        <v>954</v>
      </c>
      <c r="J115" s="663" t="s">
        <v>955</v>
      </c>
      <c r="K115" s="663" t="s">
        <v>956</v>
      </c>
      <c r="L115" s="665">
        <v>53.900000000000048</v>
      </c>
      <c r="M115" s="665">
        <v>2</v>
      </c>
      <c r="N115" s="666">
        <v>107.8000000000001</v>
      </c>
    </row>
    <row r="116" spans="1:14" ht="14.4" customHeight="1" x14ac:dyDescent="0.3">
      <c r="A116" s="661" t="s">
        <v>525</v>
      </c>
      <c r="B116" s="662" t="s">
        <v>2404</v>
      </c>
      <c r="C116" s="663" t="s">
        <v>535</v>
      </c>
      <c r="D116" s="664" t="s">
        <v>2406</v>
      </c>
      <c r="E116" s="663" t="s">
        <v>553</v>
      </c>
      <c r="F116" s="664" t="s">
        <v>2411</v>
      </c>
      <c r="G116" s="663" t="s">
        <v>554</v>
      </c>
      <c r="H116" s="663" t="s">
        <v>957</v>
      </c>
      <c r="I116" s="663" t="s">
        <v>958</v>
      </c>
      <c r="J116" s="663" t="s">
        <v>959</v>
      </c>
      <c r="K116" s="663" t="s">
        <v>960</v>
      </c>
      <c r="L116" s="665">
        <v>67.240000000000009</v>
      </c>
      <c r="M116" s="665">
        <v>1</v>
      </c>
      <c r="N116" s="666">
        <v>67.240000000000009</v>
      </c>
    </row>
    <row r="117" spans="1:14" ht="14.4" customHeight="1" x14ac:dyDescent="0.3">
      <c r="A117" s="661" t="s">
        <v>525</v>
      </c>
      <c r="B117" s="662" t="s">
        <v>2404</v>
      </c>
      <c r="C117" s="663" t="s">
        <v>535</v>
      </c>
      <c r="D117" s="664" t="s">
        <v>2406</v>
      </c>
      <c r="E117" s="663" t="s">
        <v>553</v>
      </c>
      <c r="F117" s="664" t="s">
        <v>2411</v>
      </c>
      <c r="G117" s="663" t="s">
        <v>554</v>
      </c>
      <c r="H117" s="663" t="s">
        <v>961</v>
      </c>
      <c r="I117" s="663" t="s">
        <v>962</v>
      </c>
      <c r="J117" s="663" t="s">
        <v>963</v>
      </c>
      <c r="K117" s="663" t="s">
        <v>964</v>
      </c>
      <c r="L117" s="665">
        <v>64.859332792693166</v>
      </c>
      <c r="M117" s="665">
        <v>150</v>
      </c>
      <c r="N117" s="666">
        <v>9728.899918903975</v>
      </c>
    </row>
    <row r="118" spans="1:14" ht="14.4" customHeight="1" x14ac:dyDescent="0.3">
      <c r="A118" s="661" t="s">
        <v>525</v>
      </c>
      <c r="B118" s="662" t="s">
        <v>2404</v>
      </c>
      <c r="C118" s="663" t="s">
        <v>535</v>
      </c>
      <c r="D118" s="664" t="s">
        <v>2406</v>
      </c>
      <c r="E118" s="663" t="s">
        <v>553</v>
      </c>
      <c r="F118" s="664" t="s">
        <v>2411</v>
      </c>
      <c r="G118" s="663" t="s">
        <v>554</v>
      </c>
      <c r="H118" s="663" t="s">
        <v>965</v>
      </c>
      <c r="I118" s="663" t="s">
        <v>966</v>
      </c>
      <c r="J118" s="663" t="s">
        <v>955</v>
      </c>
      <c r="K118" s="663" t="s">
        <v>967</v>
      </c>
      <c r="L118" s="665">
        <v>25.610003760430761</v>
      </c>
      <c r="M118" s="665">
        <v>2</v>
      </c>
      <c r="N118" s="666">
        <v>51.220007520861522</v>
      </c>
    </row>
    <row r="119" spans="1:14" ht="14.4" customHeight="1" x14ac:dyDescent="0.3">
      <c r="A119" s="661" t="s">
        <v>525</v>
      </c>
      <c r="B119" s="662" t="s">
        <v>2404</v>
      </c>
      <c r="C119" s="663" t="s">
        <v>535</v>
      </c>
      <c r="D119" s="664" t="s">
        <v>2406</v>
      </c>
      <c r="E119" s="663" t="s">
        <v>553</v>
      </c>
      <c r="F119" s="664" t="s">
        <v>2411</v>
      </c>
      <c r="G119" s="663" t="s">
        <v>554</v>
      </c>
      <c r="H119" s="663" t="s">
        <v>968</v>
      </c>
      <c r="I119" s="663" t="s">
        <v>969</v>
      </c>
      <c r="J119" s="663" t="s">
        <v>970</v>
      </c>
      <c r="K119" s="663" t="s">
        <v>971</v>
      </c>
      <c r="L119" s="665">
        <v>18.22</v>
      </c>
      <c r="M119" s="665">
        <v>5</v>
      </c>
      <c r="N119" s="666">
        <v>91.1</v>
      </c>
    </row>
    <row r="120" spans="1:14" ht="14.4" customHeight="1" x14ac:dyDescent="0.3">
      <c r="A120" s="661" t="s">
        <v>525</v>
      </c>
      <c r="B120" s="662" t="s">
        <v>2404</v>
      </c>
      <c r="C120" s="663" t="s">
        <v>535</v>
      </c>
      <c r="D120" s="664" t="s">
        <v>2406</v>
      </c>
      <c r="E120" s="663" t="s">
        <v>553</v>
      </c>
      <c r="F120" s="664" t="s">
        <v>2411</v>
      </c>
      <c r="G120" s="663" t="s">
        <v>554</v>
      </c>
      <c r="H120" s="663" t="s">
        <v>972</v>
      </c>
      <c r="I120" s="663" t="s">
        <v>973</v>
      </c>
      <c r="J120" s="663" t="s">
        <v>955</v>
      </c>
      <c r="K120" s="663" t="s">
        <v>974</v>
      </c>
      <c r="L120" s="665">
        <v>26.280000000000008</v>
      </c>
      <c r="M120" s="665">
        <v>5</v>
      </c>
      <c r="N120" s="666">
        <v>131.40000000000003</v>
      </c>
    </row>
    <row r="121" spans="1:14" ht="14.4" customHeight="1" x14ac:dyDescent="0.3">
      <c r="A121" s="661" t="s">
        <v>525</v>
      </c>
      <c r="B121" s="662" t="s">
        <v>2404</v>
      </c>
      <c r="C121" s="663" t="s">
        <v>535</v>
      </c>
      <c r="D121" s="664" t="s">
        <v>2406</v>
      </c>
      <c r="E121" s="663" t="s">
        <v>553</v>
      </c>
      <c r="F121" s="664" t="s">
        <v>2411</v>
      </c>
      <c r="G121" s="663" t="s">
        <v>554</v>
      </c>
      <c r="H121" s="663" t="s">
        <v>975</v>
      </c>
      <c r="I121" s="663" t="s">
        <v>976</v>
      </c>
      <c r="J121" s="663" t="s">
        <v>977</v>
      </c>
      <c r="K121" s="663" t="s">
        <v>978</v>
      </c>
      <c r="L121" s="665">
        <v>34.669632292725495</v>
      </c>
      <c r="M121" s="665">
        <v>2</v>
      </c>
      <c r="N121" s="666">
        <v>69.339264585450991</v>
      </c>
    </row>
    <row r="122" spans="1:14" ht="14.4" customHeight="1" x14ac:dyDescent="0.3">
      <c r="A122" s="661" t="s">
        <v>525</v>
      </c>
      <c r="B122" s="662" t="s">
        <v>2404</v>
      </c>
      <c r="C122" s="663" t="s">
        <v>535</v>
      </c>
      <c r="D122" s="664" t="s">
        <v>2406</v>
      </c>
      <c r="E122" s="663" t="s">
        <v>553</v>
      </c>
      <c r="F122" s="664" t="s">
        <v>2411</v>
      </c>
      <c r="G122" s="663" t="s">
        <v>554</v>
      </c>
      <c r="H122" s="663" t="s">
        <v>979</v>
      </c>
      <c r="I122" s="663" t="s">
        <v>980</v>
      </c>
      <c r="J122" s="663" t="s">
        <v>981</v>
      </c>
      <c r="K122" s="663" t="s">
        <v>982</v>
      </c>
      <c r="L122" s="665">
        <v>61.72999999999999</v>
      </c>
      <c r="M122" s="665">
        <v>2</v>
      </c>
      <c r="N122" s="666">
        <v>123.45999999999998</v>
      </c>
    </row>
    <row r="123" spans="1:14" ht="14.4" customHeight="1" x14ac:dyDescent="0.3">
      <c r="A123" s="661" t="s">
        <v>525</v>
      </c>
      <c r="B123" s="662" t="s">
        <v>2404</v>
      </c>
      <c r="C123" s="663" t="s">
        <v>535</v>
      </c>
      <c r="D123" s="664" t="s">
        <v>2406</v>
      </c>
      <c r="E123" s="663" t="s">
        <v>553</v>
      </c>
      <c r="F123" s="664" t="s">
        <v>2411</v>
      </c>
      <c r="G123" s="663" t="s">
        <v>554</v>
      </c>
      <c r="H123" s="663" t="s">
        <v>983</v>
      </c>
      <c r="I123" s="663" t="s">
        <v>984</v>
      </c>
      <c r="J123" s="663" t="s">
        <v>985</v>
      </c>
      <c r="K123" s="663" t="s">
        <v>986</v>
      </c>
      <c r="L123" s="665">
        <v>115.6699999999999</v>
      </c>
      <c r="M123" s="665">
        <v>1</v>
      </c>
      <c r="N123" s="666">
        <v>115.6699999999999</v>
      </c>
    </row>
    <row r="124" spans="1:14" ht="14.4" customHeight="1" x14ac:dyDescent="0.3">
      <c r="A124" s="661" t="s">
        <v>525</v>
      </c>
      <c r="B124" s="662" t="s">
        <v>2404</v>
      </c>
      <c r="C124" s="663" t="s">
        <v>535</v>
      </c>
      <c r="D124" s="664" t="s">
        <v>2406</v>
      </c>
      <c r="E124" s="663" t="s">
        <v>553</v>
      </c>
      <c r="F124" s="664" t="s">
        <v>2411</v>
      </c>
      <c r="G124" s="663" t="s">
        <v>554</v>
      </c>
      <c r="H124" s="663" t="s">
        <v>987</v>
      </c>
      <c r="I124" s="663" t="s">
        <v>988</v>
      </c>
      <c r="J124" s="663" t="s">
        <v>989</v>
      </c>
      <c r="K124" s="663" t="s">
        <v>759</v>
      </c>
      <c r="L124" s="665">
        <v>265.4729354176601</v>
      </c>
      <c r="M124" s="665">
        <v>6</v>
      </c>
      <c r="N124" s="666">
        <v>1592.8376125059606</v>
      </c>
    </row>
    <row r="125" spans="1:14" ht="14.4" customHeight="1" x14ac:dyDescent="0.3">
      <c r="A125" s="661" t="s">
        <v>525</v>
      </c>
      <c r="B125" s="662" t="s">
        <v>2404</v>
      </c>
      <c r="C125" s="663" t="s">
        <v>535</v>
      </c>
      <c r="D125" s="664" t="s">
        <v>2406</v>
      </c>
      <c r="E125" s="663" t="s">
        <v>553</v>
      </c>
      <c r="F125" s="664" t="s">
        <v>2411</v>
      </c>
      <c r="G125" s="663" t="s">
        <v>554</v>
      </c>
      <c r="H125" s="663" t="s">
        <v>990</v>
      </c>
      <c r="I125" s="663" t="s">
        <v>991</v>
      </c>
      <c r="J125" s="663" t="s">
        <v>992</v>
      </c>
      <c r="K125" s="663" t="s">
        <v>993</v>
      </c>
      <c r="L125" s="665">
        <v>126.41025361103816</v>
      </c>
      <c r="M125" s="665">
        <v>1</v>
      </c>
      <c r="N125" s="666">
        <v>126.41025361103816</v>
      </c>
    </row>
    <row r="126" spans="1:14" ht="14.4" customHeight="1" x14ac:dyDescent="0.3">
      <c r="A126" s="661" t="s">
        <v>525</v>
      </c>
      <c r="B126" s="662" t="s">
        <v>2404</v>
      </c>
      <c r="C126" s="663" t="s">
        <v>535</v>
      </c>
      <c r="D126" s="664" t="s">
        <v>2406</v>
      </c>
      <c r="E126" s="663" t="s">
        <v>553</v>
      </c>
      <c r="F126" s="664" t="s">
        <v>2411</v>
      </c>
      <c r="G126" s="663" t="s">
        <v>554</v>
      </c>
      <c r="H126" s="663" t="s">
        <v>994</v>
      </c>
      <c r="I126" s="663" t="s">
        <v>598</v>
      </c>
      <c r="J126" s="663" t="s">
        <v>995</v>
      </c>
      <c r="K126" s="663" t="s">
        <v>996</v>
      </c>
      <c r="L126" s="665">
        <v>166.19199877054569</v>
      </c>
      <c r="M126" s="665">
        <v>53</v>
      </c>
      <c r="N126" s="666">
        <v>8808.1759348389223</v>
      </c>
    </row>
    <row r="127" spans="1:14" ht="14.4" customHeight="1" x14ac:dyDescent="0.3">
      <c r="A127" s="661" t="s">
        <v>525</v>
      </c>
      <c r="B127" s="662" t="s">
        <v>2404</v>
      </c>
      <c r="C127" s="663" t="s">
        <v>535</v>
      </c>
      <c r="D127" s="664" t="s">
        <v>2406</v>
      </c>
      <c r="E127" s="663" t="s">
        <v>553</v>
      </c>
      <c r="F127" s="664" t="s">
        <v>2411</v>
      </c>
      <c r="G127" s="663" t="s">
        <v>554</v>
      </c>
      <c r="H127" s="663" t="s">
        <v>997</v>
      </c>
      <c r="I127" s="663" t="s">
        <v>998</v>
      </c>
      <c r="J127" s="663" t="s">
        <v>999</v>
      </c>
      <c r="K127" s="663" t="s">
        <v>1000</v>
      </c>
      <c r="L127" s="665">
        <v>176.80377728579492</v>
      </c>
      <c r="M127" s="665">
        <v>33</v>
      </c>
      <c r="N127" s="666">
        <v>5834.5246504312327</v>
      </c>
    </row>
    <row r="128" spans="1:14" ht="14.4" customHeight="1" x14ac:dyDescent="0.3">
      <c r="A128" s="661" t="s">
        <v>525</v>
      </c>
      <c r="B128" s="662" t="s">
        <v>2404</v>
      </c>
      <c r="C128" s="663" t="s">
        <v>535</v>
      </c>
      <c r="D128" s="664" t="s">
        <v>2406</v>
      </c>
      <c r="E128" s="663" t="s">
        <v>553</v>
      </c>
      <c r="F128" s="664" t="s">
        <v>2411</v>
      </c>
      <c r="G128" s="663" t="s">
        <v>554</v>
      </c>
      <c r="H128" s="663" t="s">
        <v>1001</v>
      </c>
      <c r="I128" s="663" t="s">
        <v>598</v>
      </c>
      <c r="J128" s="663" t="s">
        <v>1002</v>
      </c>
      <c r="K128" s="663"/>
      <c r="L128" s="665">
        <v>157.47274089670501</v>
      </c>
      <c r="M128" s="665">
        <v>54</v>
      </c>
      <c r="N128" s="666">
        <v>8503.5280084220703</v>
      </c>
    </row>
    <row r="129" spans="1:14" ht="14.4" customHeight="1" x14ac:dyDescent="0.3">
      <c r="A129" s="661" t="s">
        <v>525</v>
      </c>
      <c r="B129" s="662" t="s">
        <v>2404</v>
      </c>
      <c r="C129" s="663" t="s">
        <v>535</v>
      </c>
      <c r="D129" s="664" t="s">
        <v>2406</v>
      </c>
      <c r="E129" s="663" t="s">
        <v>553</v>
      </c>
      <c r="F129" s="664" t="s">
        <v>2411</v>
      </c>
      <c r="G129" s="663" t="s">
        <v>554</v>
      </c>
      <c r="H129" s="663" t="s">
        <v>1003</v>
      </c>
      <c r="I129" s="663" t="s">
        <v>888</v>
      </c>
      <c r="J129" s="663" t="s">
        <v>1004</v>
      </c>
      <c r="K129" s="663" t="s">
        <v>1005</v>
      </c>
      <c r="L129" s="665">
        <v>54.469148328143199</v>
      </c>
      <c r="M129" s="665">
        <v>2</v>
      </c>
      <c r="N129" s="666">
        <v>108.9382966562864</v>
      </c>
    </row>
    <row r="130" spans="1:14" ht="14.4" customHeight="1" x14ac:dyDescent="0.3">
      <c r="A130" s="661" t="s">
        <v>525</v>
      </c>
      <c r="B130" s="662" t="s">
        <v>2404</v>
      </c>
      <c r="C130" s="663" t="s">
        <v>535</v>
      </c>
      <c r="D130" s="664" t="s">
        <v>2406</v>
      </c>
      <c r="E130" s="663" t="s">
        <v>553</v>
      </c>
      <c r="F130" s="664" t="s">
        <v>2411</v>
      </c>
      <c r="G130" s="663" t="s">
        <v>554</v>
      </c>
      <c r="H130" s="663" t="s">
        <v>1006</v>
      </c>
      <c r="I130" s="663" t="s">
        <v>1007</v>
      </c>
      <c r="J130" s="663" t="s">
        <v>1008</v>
      </c>
      <c r="K130" s="663" t="s">
        <v>1009</v>
      </c>
      <c r="L130" s="665">
        <v>66.140000000000015</v>
      </c>
      <c r="M130" s="665">
        <v>1</v>
      </c>
      <c r="N130" s="666">
        <v>66.140000000000015</v>
      </c>
    </row>
    <row r="131" spans="1:14" ht="14.4" customHeight="1" x14ac:dyDescent="0.3">
      <c r="A131" s="661" t="s">
        <v>525</v>
      </c>
      <c r="B131" s="662" t="s">
        <v>2404</v>
      </c>
      <c r="C131" s="663" t="s">
        <v>535</v>
      </c>
      <c r="D131" s="664" t="s">
        <v>2406</v>
      </c>
      <c r="E131" s="663" t="s">
        <v>553</v>
      </c>
      <c r="F131" s="664" t="s">
        <v>2411</v>
      </c>
      <c r="G131" s="663" t="s">
        <v>554</v>
      </c>
      <c r="H131" s="663" t="s">
        <v>1010</v>
      </c>
      <c r="I131" s="663" t="s">
        <v>1011</v>
      </c>
      <c r="J131" s="663" t="s">
        <v>668</v>
      </c>
      <c r="K131" s="663" t="s">
        <v>1012</v>
      </c>
      <c r="L131" s="665">
        <v>42.204441012904383</v>
      </c>
      <c r="M131" s="665">
        <v>61</v>
      </c>
      <c r="N131" s="666">
        <v>2574.4709017871673</v>
      </c>
    </row>
    <row r="132" spans="1:14" ht="14.4" customHeight="1" x14ac:dyDescent="0.3">
      <c r="A132" s="661" t="s">
        <v>525</v>
      </c>
      <c r="B132" s="662" t="s">
        <v>2404</v>
      </c>
      <c r="C132" s="663" t="s">
        <v>535</v>
      </c>
      <c r="D132" s="664" t="s">
        <v>2406</v>
      </c>
      <c r="E132" s="663" t="s">
        <v>553</v>
      </c>
      <c r="F132" s="664" t="s">
        <v>2411</v>
      </c>
      <c r="G132" s="663" t="s">
        <v>554</v>
      </c>
      <c r="H132" s="663" t="s">
        <v>1013</v>
      </c>
      <c r="I132" s="663" t="s">
        <v>1014</v>
      </c>
      <c r="J132" s="663" t="s">
        <v>1015</v>
      </c>
      <c r="K132" s="663" t="s">
        <v>650</v>
      </c>
      <c r="L132" s="665">
        <v>124.63286374330571</v>
      </c>
      <c r="M132" s="665">
        <v>4600</v>
      </c>
      <c r="N132" s="666">
        <v>573311.17321920628</v>
      </c>
    </row>
    <row r="133" spans="1:14" ht="14.4" customHeight="1" x14ac:dyDescent="0.3">
      <c r="A133" s="661" t="s">
        <v>525</v>
      </c>
      <c r="B133" s="662" t="s">
        <v>2404</v>
      </c>
      <c r="C133" s="663" t="s">
        <v>535</v>
      </c>
      <c r="D133" s="664" t="s">
        <v>2406</v>
      </c>
      <c r="E133" s="663" t="s">
        <v>553</v>
      </c>
      <c r="F133" s="664" t="s">
        <v>2411</v>
      </c>
      <c r="G133" s="663" t="s">
        <v>554</v>
      </c>
      <c r="H133" s="663" t="s">
        <v>1016</v>
      </c>
      <c r="I133" s="663" t="s">
        <v>1017</v>
      </c>
      <c r="J133" s="663" t="s">
        <v>1018</v>
      </c>
      <c r="K133" s="663" t="s">
        <v>1019</v>
      </c>
      <c r="L133" s="665">
        <v>60.28</v>
      </c>
      <c r="M133" s="665">
        <v>102</v>
      </c>
      <c r="N133" s="666">
        <v>6148.56</v>
      </c>
    </row>
    <row r="134" spans="1:14" ht="14.4" customHeight="1" x14ac:dyDescent="0.3">
      <c r="A134" s="661" t="s">
        <v>525</v>
      </c>
      <c r="B134" s="662" t="s">
        <v>2404</v>
      </c>
      <c r="C134" s="663" t="s">
        <v>535</v>
      </c>
      <c r="D134" s="664" t="s">
        <v>2406</v>
      </c>
      <c r="E134" s="663" t="s">
        <v>553</v>
      </c>
      <c r="F134" s="664" t="s">
        <v>2411</v>
      </c>
      <c r="G134" s="663" t="s">
        <v>554</v>
      </c>
      <c r="H134" s="663" t="s">
        <v>1020</v>
      </c>
      <c r="I134" s="663" t="s">
        <v>1021</v>
      </c>
      <c r="J134" s="663" t="s">
        <v>1022</v>
      </c>
      <c r="K134" s="663" t="s">
        <v>1023</v>
      </c>
      <c r="L134" s="665">
        <v>358.85500000000008</v>
      </c>
      <c r="M134" s="665">
        <v>4</v>
      </c>
      <c r="N134" s="666">
        <v>1435.4200000000003</v>
      </c>
    </row>
    <row r="135" spans="1:14" ht="14.4" customHeight="1" x14ac:dyDescent="0.3">
      <c r="A135" s="661" t="s">
        <v>525</v>
      </c>
      <c r="B135" s="662" t="s">
        <v>2404</v>
      </c>
      <c r="C135" s="663" t="s">
        <v>535</v>
      </c>
      <c r="D135" s="664" t="s">
        <v>2406</v>
      </c>
      <c r="E135" s="663" t="s">
        <v>553</v>
      </c>
      <c r="F135" s="664" t="s">
        <v>2411</v>
      </c>
      <c r="G135" s="663" t="s">
        <v>554</v>
      </c>
      <c r="H135" s="663" t="s">
        <v>574</v>
      </c>
      <c r="I135" s="663" t="s">
        <v>575</v>
      </c>
      <c r="J135" s="663" t="s">
        <v>576</v>
      </c>
      <c r="K135" s="663" t="s">
        <v>577</v>
      </c>
      <c r="L135" s="665">
        <v>1592.7999999999997</v>
      </c>
      <c r="M135" s="665">
        <v>49</v>
      </c>
      <c r="N135" s="666">
        <v>78047.199999999983</v>
      </c>
    </row>
    <row r="136" spans="1:14" ht="14.4" customHeight="1" x14ac:dyDescent="0.3">
      <c r="A136" s="661" t="s">
        <v>525</v>
      </c>
      <c r="B136" s="662" t="s">
        <v>2404</v>
      </c>
      <c r="C136" s="663" t="s">
        <v>535</v>
      </c>
      <c r="D136" s="664" t="s">
        <v>2406</v>
      </c>
      <c r="E136" s="663" t="s">
        <v>553</v>
      </c>
      <c r="F136" s="664" t="s">
        <v>2411</v>
      </c>
      <c r="G136" s="663" t="s">
        <v>554</v>
      </c>
      <c r="H136" s="663" t="s">
        <v>1024</v>
      </c>
      <c r="I136" s="663" t="s">
        <v>1025</v>
      </c>
      <c r="J136" s="663" t="s">
        <v>1026</v>
      </c>
      <c r="K136" s="663" t="s">
        <v>1027</v>
      </c>
      <c r="L136" s="665">
        <v>71.449749449239576</v>
      </c>
      <c r="M136" s="665">
        <v>4</v>
      </c>
      <c r="N136" s="666">
        <v>285.7989977969583</v>
      </c>
    </row>
    <row r="137" spans="1:14" ht="14.4" customHeight="1" x14ac:dyDescent="0.3">
      <c r="A137" s="661" t="s">
        <v>525</v>
      </c>
      <c r="B137" s="662" t="s">
        <v>2404</v>
      </c>
      <c r="C137" s="663" t="s">
        <v>535</v>
      </c>
      <c r="D137" s="664" t="s">
        <v>2406</v>
      </c>
      <c r="E137" s="663" t="s">
        <v>553</v>
      </c>
      <c r="F137" s="664" t="s">
        <v>2411</v>
      </c>
      <c r="G137" s="663" t="s">
        <v>554</v>
      </c>
      <c r="H137" s="663" t="s">
        <v>1028</v>
      </c>
      <c r="I137" s="663" t="s">
        <v>1029</v>
      </c>
      <c r="J137" s="663" t="s">
        <v>1030</v>
      </c>
      <c r="K137" s="663" t="s">
        <v>1031</v>
      </c>
      <c r="L137" s="665">
        <v>114.20000445235915</v>
      </c>
      <c r="M137" s="665">
        <v>1</v>
      </c>
      <c r="N137" s="666">
        <v>114.20000445235915</v>
      </c>
    </row>
    <row r="138" spans="1:14" ht="14.4" customHeight="1" x14ac:dyDescent="0.3">
      <c r="A138" s="661" t="s">
        <v>525</v>
      </c>
      <c r="B138" s="662" t="s">
        <v>2404</v>
      </c>
      <c r="C138" s="663" t="s">
        <v>535</v>
      </c>
      <c r="D138" s="664" t="s">
        <v>2406</v>
      </c>
      <c r="E138" s="663" t="s">
        <v>553</v>
      </c>
      <c r="F138" s="664" t="s">
        <v>2411</v>
      </c>
      <c r="G138" s="663" t="s">
        <v>554</v>
      </c>
      <c r="H138" s="663" t="s">
        <v>1032</v>
      </c>
      <c r="I138" s="663" t="s">
        <v>1033</v>
      </c>
      <c r="J138" s="663" t="s">
        <v>1034</v>
      </c>
      <c r="K138" s="663" t="s">
        <v>1035</v>
      </c>
      <c r="L138" s="665">
        <v>74.879963903814229</v>
      </c>
      <c r="M138" s="665">
        <v>122</v>
      </c>
      <c r="N138" s="666">
        <v>9135.3555962653354</v>
      </c>
    </row>
    <row r="139" spans="1:14" ht="14.4" customHeight="1" x14ac:dyDescent="0.3">
      <c r="A139" s="661" t="s">
        <v>525</v>
      </c>
      <c r="B139" s="662" t="s">
        <v>2404</v>
      </c>
      <c r="C139" s="663" t="s">
        <v>535</v>
      </c>
      <c r="D139" s="664" t="s">
        <v>2406</v>
      </c>
      <c r="E139" s="663" t="s">
        <v>553</v>
      </c>
      <c r="F139" s="664" t="s">
        <v>2411</v>
      </c>
      <c r="G139" s="663" t="s">
        <v>554</v>
      </c>
      <c r="H139" s="663" t="s">
        <v>1036</v>
      </c>
      <c r="I139" s="663" t="s">
        <v>1037</v>
      </c>
      <c r="J139" s="663" t="s">
        <v>1038</v>
      </c>
      <c r="K139" s="663" t="s">
        <v>1039</v>
      </c>
      <c r="L139" s="665">
        <v>62.610000000000007</v>
      </c>
      <c r="M139" s="665">
        <v>4</v>
      </c>
      <c r="N139" s="666">
        <v>250.44000000000003</v>
      </c>
    </row>
    <row r="140" spans="1:14" ht="14.4" customHeight="1" x14ac:dyDescent="0.3">
      <c r="A140" s="661" t="s">
        <v>525</v>
      </c>
      <c r="B140" s="662" t="s">
        <v>2404</v>
      </c>
      <c r="C140" s="663" t="s">
        <v>535</v>
      </c>
      <c r="D140" s="664" t="s">
        <v>2406</v>
      </c>
      <c r="E140" s="663" t="s">
        <v>553</v>
      </c>
      <c r="F140" s="664" t="s">
        <v>2411</v>
      </c>
      <c r="G140" s="663" t="s">
        <v>554</v>
      </c>
      <c r="H140" s="663" t="s">
        <v>1040</v>
      </c>
      <c r="I140" s="663" t="s">
        <v>1041</v>
      </c>
      <c r="J140" s="663" t="s">
        <v>1042</v>
      </c>
      <c r="K140" s="663" t="s">
        <v>1043</v>
      </c>
      <c r="L140" s="665">
        <v>242.00070088182952</v>
      </c>
      <c r="M140" s="665">
        <v>12</v>
      </c>
      <c r="N140" s="666">
        <v>2904.0084105819542</v>
      </c>
    </row>
    <row r="141" spans="1:14" ht="14.4" customHeight="1" x14ac:dyDescent="0.3">
      <c r="A141" s="661" t="s">
        <v>525</v>
      </c>
      <c r="B141" s="662" t="s">
        <v>2404</v>
      </c>
      <c r="C141" s="663" t="s">
        <v>535</v>
      </c>
      <c r="D141" s="664" t="s">
        <v>2406</v>
      </c>
      <c r="E141" s="663" t="s">
        <v>553</v>
      </c>
      <c r="F141" s="664" t="s">
        <v>2411</v>
      </c>
      <c r="G141" s="663" t="s">
        <v>554</v>
      </c>
      <c r="H141" s="663" t="s">
        <v>1044</v>
      </c>
      <c r="I141" s="663" t="s">
        <v>1045</v>
      </c>
      <c r="J141" s="663" t="s">
        <v>1046</v>
      </c>
      <c r="K141" s="663" t="s">
        <v>1047</v>
      </c>
      <c r="L141" s="665">
        <v>194.66</v>
      </c>
      <c r="M141" s="665">
        <v>1</v>
      </c>
      <c r="N141" s="666">
        <v>194.66</v>
      </c>
    </row>
    <row r="142" spans="1:14" ht="14.4" customHeight="1" x14ac:dyDescent="0.3">
      <c r="A142" s="661" t="s">
        <v>525</v>
      </c>
      <c r="B142" s="662" t="s">
        <v>2404</v>
      </c>
      <c r="C142" s="663" t="s">
        <v>535</v>
      </c>
      <c r="D142" s="664" t="s">
        <v>2406</v>
      </c>
      <c r="E142" s="663" t="s">
        <v>553</v>
      </c>
      <c r="F142" s="664" t="s">
        <v>2411</v>
      </c>
      <c r="G142" s="663" t="s">
        <v>554</v>
      </c>
      <c r="H142" s="663" t="s">
        <v>1048</v>
      </c>
      <c r="I142" s="663" t="s">
        <v>1049</v>
      </c>
      <c r="J142" s="663" t="s">
        <v>1050</v>
      </c>
      <c r="K142" s="663" t="s">
        <v>1051</v>
      </c>
      <c r="L142" s="665">
        <v>1704.5600000000009</v>
      </c>
      <c r="M142" s="665">
        <v>74</v>
      </c>
      <c r="N142" s="666">
        <v>126137.44000000006</v>
      </c>
    </row>
    <row r="143" spans="1:14" ht="14.4" customHeight="1" x14ac:dyDescent="0.3">
      <c r="A143" s="661" t="s">
        <v>525</v>
      </c>
      <c r="B143" s="662" t="s">
        <v>2404</v>
      </c>
      <c r="C143" s="663" t="s">
        <v>535</v>
      </c>
      <c r="D143" s="664" t="s">
        <v>2406</v>
      </c>
      <c r="E143" s="663" t="s">
        <v>553</v>
      </c>
      <c r="F143" s="664" t="s">
        <v>2411</v>
      </c>
      <c r="G143" s="663" t="s">
        <v>554</v>
      </c>
      <c r="H143" s="663" t="s">
        <v>1052</v>
      </c>
      <c r="I143" s="663" t="s">
        <v>1053</v>
      </c>
      <c r="J143" s="663" t="s">
        <v>1054</v>
      </c>
      <c r="K143" s="663" t="s">
        <v>1055</v>
      </c>
      <c r="L143" s="665">
        <v>138.83999999999995</v>
      </c>
      <c r="M143" s="665">
        <v>1</v>
      </c>
      <c r="N143" s="666">
        <v>138.83999999999995</v>
      </c>
    </row>
    <row r="144" spans="1:14" ht="14.4" customHeight="1" x14ac:dyDescent="0.3">
      <c r="A144" s="661" t="s">
        <v>525</v>
      </c>
      <c r="B144" s="662" t="s">
        <v>2404</v>
      </c>
      <c r="C144" s="663" t="s">
        <v>535</v>
      </c>
      <c r="D144" s="664" t="s">
        <v>2406</v>
      </c>
      <c r="E144" s="663" t="s">
        <v>553</v>
      </c>
      <c r="F144" s="664" t="s">
        <v>2411</v>
      </c>
      <c r="G144" s="663" t="s">
        <v>554</v>
      </c>
      <c r="H144" s="663" t="s">
        <v>1056</v>
      </c>
      <c r="I144" s="663" t="s">
        <v>1057</v>
      </c>
      <c r="J144" s="663" t="s">
        <v>1058</v>
      </c>
      <c r="K144" s="663" t="s">
        <v>1059</v>
      </c>
      <c r="L144" s="665">
        <v>91.109999999999914</v>
      </c>
      <c r="M144" s="665">
        <v>1</v>
      </c>
      <c r="N144" s="666">
        <v>91.109999999999914</v>
      </c>
    </row>
    <row r="145" spans="1:14" ht="14.4" customHeight="1" x14ac:dyDescent="0.3">
      <c r="A145" s="661" t="s">
        <v>525</v>
      </c>
      <c r="B145" s="662" t="s">
        <v>2404</v>
      </c>
      <c r="C145" s="663" t="s">
        <v>535</v>
      </c>
      <c r="D145" s="664" t="s">
        <v>2406</v>
      </c>
      <c r="E145" s="663" t="s">
        <v>553</v>
      </c>
      <c r="F145" s="664" t="s">
        <v>2411</v>
      </c>
      <c r="G145" s="663" t="s">
        <v>554</v>
      </c>
      <c r="H145" s="663" t="s">
        <v>1060</v>
      </c>
      <c r="I145" s="663" t="s">
        <v>1061</v>
      </c>
      <c r="J145" s="663" t="s">
        <v>1062</v>
      </c>
      <c r="K145" s="663" t="s">
        <v>1063</v>
      </c>
      <c r="L145" s="665">
        <v>1057.1202627221996</v>
      </c>
      <c r="M145" s="665">
        <v>8</v>
      </c>
      <c r="N145" s="666">
        <v>8456.9621017775971</v>
      </c>
    </row>
    <row r="146" spans="1:14" ht="14.4" customHeight="1" x14ac:dyDescent="0.3">
      <c r="A146" s="661" t="s">
        <v>525</v>
      </c>
      <c r="B146" s="662" t="s">
        <v>2404</v>
      </c>
      <c r="C146" s="663" t="s">
        <v>535</v>
      </c>
      <c r="D146" s="664" t="s">
        <v>2406</v>
      </c>
      <c r="E146" s="663" t="s">
        <v>553</v>
      </c>
      <c r="F146" s="664" t="s">
        <v>2411</v>
      </c>
      <c r="G146" s="663" t="s">
        <v>554</v>
      </c>
      <c r="H146" s="663" t="s">
        <v>1064</v>
      </c>
      <c r="I146" s="663" t="s">
        <v>1064</v>
      </c>
      <c r="J146" s="663" t="s">
        <v>1065</v>
      </c>
      <c r="K146" s="663" t="s">
        <v>1066</v>
      </c>
      <c r="L146" s="665">
        <v>39.599999999999987</v>
      </c>
      <c r="M146" s="665">
        <v>1</v>
      </c>
      <c r="N146" s="666">
        <v>39.599999999999987</v>
      </c>
    </row>
    <row r="147" spans="1:14" ht="14.4" customHeight="1" x14ac:dyDescent="0.3">
      <c r="A147" s="661" t="s">
        <v>525</v>
      </c>
      <c r="B147" s="662" t="s">
        <v>2404</v>
      </c>
      <c r="C147" s="663" t="s">
        <v>535</v>
      </c>
      <c r="D147" s="664" t="s">
        <v>2406</v>
      </c>
      <c r="E147" s="663" t="s">
        <v>553</v>
      </c>
      <c r="F147" s="664" t="s">
        <v>2411</v>
      </c>
      <c r="G147" s="663" t="s">
        <v>554</v>
      </c>
      <c r="H147" s="663" t="s">
        <v>1067</v>
      </c>
      <c r="I147" s="663" t="s">
        <v>1067</v>
      </c>
      <c r="J147" s="663" t="s">
        <v>1065</v>
      </c>
      <c r="K147" s="663" t="s">
        <v>1068</v>
      </c>
      <c r="L147" s="665">
        <v>75.568591179692319</v>
      </c>
      <c r="M147" s="665">
        <v>1</v>
      </c>
      <c r="N147" s="666">
        <v>75.568591179692319</v>
      </c>
    </row>
    <row r="148" spans="1:14" ht="14.4" customHeight="1" x14ac:dyDescent="0.3">
      <c r="A148" s="661" t="s">
        <v>525</v>
      </c>
      <c r="B148" s="662" t="s">
        <v>2404</v>
      </c>
      <c r="C148" s="663" t="s">
        <v>535</v>
      </c>
      <c r="D148" s="664" t="s">
        <v>2406</v>
      </c>
      <c r="E148" s="663" t="s">
        <v>553</v>
      </c>
      <c r="F148" s="664" t="s">
        <v>2411</v>
      </c>
      <c r="G148" s="663" t="s">
        <v>554</v>
      </c>
      <c r="H148" s="663" t="s">
        <v>1069</v>
      </c>
      <c r="I148" s="663" t="s">
        <v>1070</v>
      </c>
      <c r="J148" s="663" t="s">
        <v>1071</v>
      </c>
      <c r="K148" s="663" t="s">
        <v>1072</v>
      </c>
      <c r="L148" s="665">
        <v>392.5073387137694</v>
      </c>
      <c r="M148" s="665">
        <v>25</v>
      </c>
      <c r="N148" s="666">
        <v>9812.6834678442356</v>
      </c>
    </row>
    <row r="149" spans="1:14" ht="14.4" customHeight="1" x14ac:dyDescent="0.3">
      <c r="A149" s="661" t="s">
        <v>525</v>
      </c>
      <c r="B149" s="662" t="s">
        <v>2404</v>
      </c>
      <c r="C149" s="663" t="s">
        <v>535</v>
      </c>
      <c r="D149" s="664" t="s">
        <v>2406</v>
      </c>
      <c r="E149" s="663" t="s">
        <v>553</v>
      </c>
      <c r="F149" s="664" t="s">
        <v>2411</v>
      </c>
      <c r="G149" s="663" t="s">
        <v>554</v>
      </c>
      <c r="H149" s="663" t="s">
        <v>1073</v>
      </c>
      <c r="I149" s="663" t="s">
        <v>1074</v>
      </c>
      <c r="J149" s="663" t="s">
        <v>1075</v>
      </c>
      <c r="K149" s="663" t="s">
        <v>1076</v>
      </c>
      <c r="L149" s="665">
        <v>563.14971079823295</v>
      </c>
      <c r="M149" s="665">
        <v>10</v>
      </c>
      <c r="N149" s="666">
        <v>5631.4971079823299</v>
      </c>
    </row>
    <row r="150" spans="1:14" ht="14.4" customHeight="1" x14ac:dyDescent="0.3">
      <c r="A150" s="661" t="s">
        <v>525</v>
      </c>
      <c r="B150" s="662" t="s">
        <v>2404</v>
      </c>
      <c r="C150" s="663" t="s">
        <v>535</v>
      </c>
      <c r="D150" s="664" t="s">
        <v>2406</v>
      </c>
      <c r="E150" s="663" t="s">
        <v>553</v>
      </c>
      <c r="F150" s="664" t="s">
        <v>2411</v>
      </c>
      <c r="G150" s="663" t="s">
        <v>554</v>
      </c>
      <c r="H150" s="663" t="s">
        <v>1077</v>
      </c>
      <c r="I150" s="663" t="s">
        <v>1078</v>
      </c>
      <c r="J150" s="663" t="s">
        <v>1079</v>
      </c>
      <c r="K150" s="663" t="s">
        <v>1080</v>
      </c>
      <c r="L150" s="665">
        <v>1512.2900000000002</v>
      </c>
      <c r="M150" s="665">
        <v>1</v>
      </c>
      <c r="N150" s="666">
        <v>1512.2900000000002</v>
      </c>
    </row>
    <row r="151" spans="1:14" ht="14.4" customHeight="1" x14ac:dyDescent="0.3">
      <c r="A151" s="661" t="s">
        <v>525</v>
      </c>
      <c r="B151" s="662" t="s">
        <v>2404</v>
      </c>
      <c r="C151" s="663" t="s">
        <v>535</v>
      </c>
      <c r="D151" s="664" t="s">
        <v>2406</v>
      </c>
      <c r="E151" s="663" t="s">
        <v>553</v>
      </c>
      <c r="F151" s="664" t="s">
        <v>2411</v>
      </c>
      <c r="G151" s="663" t="s">
        <v>554</v>
      </c>
      <c r="H151" s="663" t="s">
        <v>1081</v>
      </c>
      <c r="I151" s="663" t="s">
        <v>1082</v>
      </c>
      <c r="J151" s="663" t="s">
        <v>1083</v>
      </c>
      <c r="K151" s="663" t="s">
        <v>1084</v>
      </c>
      <c r="L151" s="665">
        <v>73.915878351943135</v>
      </c>
      <c r="M151" s="665">
        <v>5</v>
      </c>
      <c r="N151" s="666">
        <v>369.57939175971569</v>
      </c>
    </row>
    <row r="152" spans="1:14" ht="14.4" customHeight="1" x14ac:dyDescent="0.3">
      <c r="A152" s="661" t="s">
        <v>525</v>
      </c>
      <c r="B152" s="662" t="s">
        <v>2404</v>
      </c>
      <c r="C152" s="663" t="s">
        <v>535</v>
      </c>
      <c r="D152" s="664" t="s">
        <v>2406</v>
      </c>
      <c r="E152" s="663" t="s">
        <v>553</v>
      </c>
      <c r="F152" s="664" t="s">
        <v>2411</v>
      </c>
      <c r="G152" s="663" t="s">
        <v>554</v>
      </c>
      <c r="H152" s="663" t="s">
        <v>1085</v>
      </c>
      <c r="I152" s="663" t="s">
        <v>1086</v>
      </c>
      <c r="J152" s="663" t="s">
        <v>871</v>
      </c>
      <c r="K152" s="663" t="s">
        <v>1087</v>
      </c>
      <c r="L152" s="665">
        <v>74.86</v>
      </c>
      <c r="M152" s="665">
        <v>1</v>
      </c>
      <c r="N152" s="666">
        <v>74.86</v>
      </c>
    </row>
    <row r="153" spans="1:14" ht="14.4" customHeight="1" x14ac:dyDescent="0.3">
      <c r="A153" s="661" t="s">
        <v>525</v>
      </c>
      <c r="B153" s="662" t="s">
        <v>2404</v>
      </c>
      <c r="C153" s="663" t="s">
        <v>535</v>
      </c>
      <c r="D153" s="664" t="s">
        <v>2406</v>
      </c>
      <c r="E153" s="663" t="s">
        <v>553</v>
      </c>
      <c r="F153" s="664" t="s">
        <v>2411</v>
      </c>
      <c r="G153" s="663" t="s">
        <v>554</v>
      </c>
      <c r="H153" s="663" t="s">
        <v>1088</v>
      </c>
      <c r="I153" s="663" t="s">
        <v>1089</v>
      </c>
      <c r="J153" s="663" t="s">
        <v>1090</v>
      </c>
      <c r="K153" s="663" t="s">
        <v>1091</v>
      </c>
      <c r="L153" s="665">
        <v>68.708552900818816</v>
      </c>
      <c r="M153" s="665">
        <v>14</v>
      </c>
      <c r="N153" s="666">
        <v>961.91974061146334</v>
      </c>
    </row>
    <row r="154" spans="1:14" ht="14.4" customHeight="1" x14ac:dyDescent="0.3">
      <c r="A154" s="661" t="s">
        <v>525</v>
      </c>
      <c r="B154" s="662" t="s">
        <v>2404</v>
      </c>
      <c r="C154" s="663" t="s">
        <v>535</v>
      </c>
      <c r="D154" s="664" t="s">
        <v>2406</v>
      </c>
      <c r="E154" s="663" t="s">
        <v>553</v>
      </c>
      <c r="F154" s="664" t="s">
        <v>2411</v>
      </c>
      <c r="G154" s="663" t="s">
        <v>554</v>
      </c>
      <c r="H154" s="663" t="s">
        <v>1092</v>
      </c>
      <c r="I154" s="663" t="s">
        <v>1093</v>
      </c>
      <c r="J154" s="663" t="s">
        <v>1094</v>
      </c>
      <c r="K154" s="663" t="s">
        <v>1095</v>
      </c>
      <c r="L154" s="665">
        <v>44.26142003568085</v>
      </c>
      <c r="M154" s="665">
        <v>41</v>
      </c>
      <c r="N154" s="666">
        <v>1814.7182214629147</v>
      </c>
    </row>
    <row r="155" spans="1:14" ht="14.4" customHeight="1" x14ac:dyDescent="0.3">
      <c r="A155" s="661" t="s">
        <v>525</v>
      </c>
      <c r="B155" s="662" t="s">
        <v>2404</v>
      </c>
      <c r="C155" s="663" t="s">
        <v>535</v>
      </c>
      <c r="D155" s="664" t="s">
        <v>2406</v>
      </c>
      <c r="E155" s="663" t="s">
        <v>553</v>
      </c>
      <c r="F155" s="664" t="s">
        <v>2411</v>
      </c>
      <c r="G155" s="663" t="s">
        <v>554</v>
      </c>
      <c r="H155" s="663" t="s">
        <v>1096</v>
      </c>
      <c r="I155" s="663" t="s">
        <v>1097</v>
      </c>
      <c r="J155" s="663" t="s">
        <v>1094</v>
      </c>
      <c r="K155" s="663" t="s">
        <v>1098</v>
      </c>
      <c r="L155" s="665">
        <v>64.292424715797523</v>
      </c>
      <c r="M155" s="665">
        <v>33</v>
      </c>
      <c r="N155" s="666">
        <v>2121.6500156213183</v>
      </c>
    </row>
    <row r="156" spans="1:14" ht="14.4" customHeight="1" x14ac:dyDescent="0.3">
      <c r="A156" s="661" t="s">
        <v>525</v>
      </c>
      <c r="B156" s="662" t="s">
        <v>2404</v>
      </c>
      <c r="C156" s="663" t="s">
        <v>535</v>
      </c>
      <c r="D156" s="664" t="s">
        <v>2406</v>
      </c>
      <c r="E156" s="663" t="s">
        <v>553</v>
      </c>
      <c r="F156" s="664" t="s">
        <v>2411</v>
      </c>
      <c r="G156" s="663" t="s">
        <v>554</v>
      </c>
      <c r="H156" s="663" t="s">
        <v>1099</v>
      </c>
      <c r="I156" s="663" t="s">
        <v>1100</v>
      </c>
      <c r="J156" s="663" t="s">
        <v>1101</v>
      </c>
      <c r="K156" s="663" t="s">
        <v>1102</v>
      </c>
      <c r="L156" s="665">
        <v>48.894003064141693</v>
      </c>
      <c r="M156" s="665">
        <v>5</v>
      </c>
      <c r="N156" s="666">
        <v>244.47001532070846</v>
      </c>
    </row>
    <row r="157" spans="1:14" ht="14.4" customHeight="1" x14ac:dyDescent="0.3">
      <c r="A157" s="661" t="s">
        <v>525</v>
      </c>
      <c r="B157" s="662" t="s">
        <v>2404</v>
      </c>
      <c r="C157" s="663" t="s">
        <v>535</v>
      </c>
      <c r="D157" s="664" t="s">
        <v>2406</v>
      </c>
      <c r="E157" s="663" t="s">
        <v>553</v>
      </c>
      <c r="F157" s="664" t="s">
        <v>2411</v>
      </c>
      <c r="G157" s="663" t="s">
        <v>554</v>
      </c>
      <c r="H157" s="663" t="s">
        <v>1103</v>
      </c>
      <c r="I157" s="663" t="s">
        <v>598</v>
      </c>
      <c r="J157" s="663" t="s">
        <v>1104</v>
      </c>
      <c r="K157" s="663"/>
      <c r="L157" s="665">
        <v>150.3186208219274</v>
      </c>
      <c r="M157" s="665">
        <v>4</v>
      </c>
      <c r="N157" s="666">
        <v>601.27448328770959</v>
      </c>
    </row>
    <row r="158" spans="1:14" ht="14.4" customHeight="1" x14ac:dyDescent="0.3">
      <c r="A158" s="661" t="s">
        <v>525</v>
      </c>
      <c r="B158" s="662" t="s">
        <v>2404</v>
      </c>
      <c r="C158" s="663" t="s">
        <v>535</v>
      </c>
      <c r="D158" s="664" t="s">
        <v>2406</v>
      </c>
      <c r="E158" s="663" t="s">
        <v>553</v>
      </c>
      <c r="F158" s="664" t="s">
        <v>2411</v>
      </c>
      <c r="G158" s="663" t="s">
        <v>554</v>
      </c>
      <c r="H158" s="663" t="s">
        <v>1105</v>
      </c>
      <c r="I158" s="663" t="s">
        <v>598</v>
      </c>
      <c r="J158" s="663" t="s">
        <v>1106</v>
      </c>
      <c r="K158" s="663"/>
      <c r="L158" s="665">
        <v>112.66014430789734</v>
      </c>
      <c r="M158" s="665">
        <v>74</v>
      </c>
      <c r="N158" s="666">
        <v>8336.8506787844035</v>
      </c>
    </row>
    <row r="159" spans="1:14" ht="14.4" customHeight="1" x14ac:dyDescent="0.3">
      <c r="A159" s="661" t="s">
        <v>525</v>
      </c>
      <c r="B159" s="662" t="s">
        <v>2404</v>
      </c>
      <c r="C159" s="663" t="s">
        <v>535</v>
      </c>
      <c r="D159" s="664" t="s">
        <v>2406</v>
      </c>
      <c r="E159" s="663" t="s">
        <v>553</v>
      </c>
      <c r="F159" s="664" t="s">
        <v>2411</v>
      </c>
      <c r="G159" s="663" t="s">
        <v>554</v>
      </c>
      <c r="H159" s="663" t="s">
        <v>1107</v>
      </c>
      <c r="I159" s="663" t="s">
        <v>598</v>
      </c>
      <c r="J159" s="663" t="s">
        <v>1108</v>
      </c>
      <c r="K159" s="663"/>
      <c r="L159" s="665">
        <v>147.41856395345164</v>
      </c>
      <c r="M159" s="665">
        <v>63</v>
      </c>
      <c r="N159" s="666">
        <v>9287.3695290674532</v>
      </c>
    </row>
    <row r="160" spans="1:14" ht="14.4" customHeight="1" x14ac:dyDescent="0.3">
      <c r="A160" s="661" t="s">
        <v>525</v>
      </c>
      <c r="B160" s="662" t="s">
        <v>2404</v>
      </c>
      <c r="C160" s="663" t="s">
        <v>535</v>
      </c>
      <c r="D160" s="664" t="s">
        <v>2406</v>
      </c>
      <c r="E160" s="663" t="s">
        <v>553</v>
      </c>
      <c r="F160" s="664" t="s">
        <v>2411</v>
      </c>
      <c r="G160" s="663" t="s">
        <v>554</v>
      </c>
      <c r="H160" s="663" t="s">
        <v>1109</v>
      </c>
      <c r="I160" s="663" t="s">
        <v>1110</v>
      </c>
      <c r="J160" s="663" t="s">
        <v>1111</v>
      </c>
      <c r="K160" s="663" t="s">
        <v>1112</v>
      </c>
      <c r="L160" s="665">
        <v>180.15999999999988</v>
      </c>
      <c r="M160" s="665">
        <v>1</v>
      </c>
      <c r="N160" s="666">
        <v>180.15999999999988</v>
      </c>
    </row>
    <row r="161" spans="1:14" ht="14.4" customHeight="1" x14ac:dyDescent="0.3">
      <c r="A161" s="661" t="s">
        <v>525</v>
      </c>
      <c r="B161" s="662" t="s">
        <v>2404</v>
      </c>
      <c r="C161" s="663" t="s">
        <v>535</v>
      </c>
      <c r="D161" s="664" t="s">
        <v>2406</v>
      </c>
      <c r="E161" s="663" t="s">
        <v>553</v>
      </c>
      <c r="F161" s="664" t="s">
        <v>2411</v>
      </c>
      <c r="G161" s="663" t="s">
        <v>554</v>
      </c>
      <c r="H161" s="663" t="s">
        <v>1113</v>
      </c>
      <c r="I161" s="663" t="s">
        <v>1114</v>
      </c>
      <c r="J161" s="663" t="s">
        <v>1115</v>
      </c>
      <c r="K161" s="663" t="s">
        <v>1116</v>
      </c>
      <c r="L161" s="665">
        <v>47.610034620734417</v>
      </c>
      <c r="M161" s="665">
        <v>8</v>
      </c>
      <c r="N161" s="666">
        <v>380.88027696587534</v>
      </c>
    </row>
    <row r="162" spans="1:14" ht="14.4" customHeight="1" x14ac:dyDescent="0.3">
      <c r="A162" s="661" t="s">
        <v>525</v>
      </c>
      <c r="B162" s="662" t="s">
        <v>2404</v>
      </c>
      <c r="C162" s="663" t="s">
        <v>535</v>
      </c>
      <c r="D162" s="664" t="s">
        <v>2406</v>
      </c>
      <c r="E162" s="663" t="s">
        <v>553</v>
      </c>
      <c r="F162" s="664" t="s">
        <v>2411</v>
      </c>
      <c r="G162" s="663" t="s">
        <v>554</v>
      </c>
      <c r="H162" s="663" t="s">
        <v>1117</v>
      </c>
      <c r="I162" s="663" t="s">
        <v>598</v>
      </c>
      <c r="J162" s="663" t="s">
        <v>1118</v>
      </c>
      <c r="K162" s="663"/>
      <c r="L162" s="665">
        <v>67.760003373264581</v>
      </c>
      <c r="M162" s="665">
        <v>29</v>
      </c>
      <c r="N162" s="666">
        <v>1965.0400978246728</v>
      </c>
    </row>
    <row r="163" spans="1:14" ht="14.4" customHeight="1" x14ac:dyDescent="0.3">
      <c r="A163" s="661" t="s">
        <v>525</v>
      </c>
      <c r="B163" s="662" t="s">
        <v>2404</v>
      </c>
      <c r="C163" s="663" t="s">
        <v>535</v>
      </c>
      <c r="D163" s="664" t="s">
        <v>2406</v>
      </c>
      <c r="E163" s="663" t="s">
        <v>553</v>
      </c>
      <c r="F163" s="664" t="s">
        <v>2411</v>
      </c>
      <c r="G163" s="663" t="s">
        <v>554</v>
      </c>
      <c r="H163" s="663" t="s">
        <v>1119</v>
      </c>
      <c r="I163" s="663" t="s">
        <v>598</v>
      </c>
      <c r="J163" s="663" t="s">
        <v>1120</v>
      </c>
      <c r="K163" s="663"/>
      <c r="L163" s="665">
        <v>158.42816666666664</v>
      </c>
      <c r="M163" s="665">
        <v>1</v>
      </c>
      <c r="N163" s="666">
        <v>158.42816666666664</v>
      </c>
    </row>
    <row r="164" spans="1:14" ht="14.4" customHeight="1" x14ac:dyDescent="0.3">
      <c r="A164" s="661" t="s">
        <v>525</v>
      </c>
      <c r="B164" s="662" t="s">
        <v>2404</v>
      </c>
      <c r="C164" s="663" t="s">
        <v>535</v>
      </c>
      <c r="D164" s="664" t="s">
        <v>2406</v>
      </c>
      <c r="E164" s="663" t="s">
        <v>553</v>
      </c>
      <c r="F164" s="664" t="s">
        <v>2411</v>
      </c>
      <c r="G164" s="663" t="s">
        <v>554</v>
      </c>
      <c r="H164" s="663" t="s">
        <v>1121</v>
      </c>
      <c r="I164" s="663" t="s">
        <v>1122</v>
      </c>
      <c r="J164" s="663" t="s">
        <v>561</v>
      </c>
      <c r="K164" s="663" t="s">
        <v>1123</v>
      </c>
      <c r="L164" s="665">
        <v>69.463308921352279</v>
      </c>
      <c r="M164" s="665">
        <v>45</v>
      </c>
      <c r="N164" s="666">
        <v>3125.8489014608526</v>
      </c>
    </row>
    <row r="165" spans="1:14" ht="14.4" customHeight="1" x14ac:dyDescent="0.3">
      <c r="A165" s="661" t="s">
        <v>525</v>
      </c>
      <c r="B165" s="662" t="s">
        <v>2404</v>
      </c>
      <c r="C165" s="663" t="s">
        <v>535</v>
      </c>
      <c r="D165" s="664" t="s">
        <v>2406</v>
      </c>
      <c r="E165" s="663" t="s">
        <v>553</v>
      </c>
      <c r="F165" s="664" t="s">
        <v>2411</v>
      </c>
      <c r="G165" s="663" t="s">
        <v>554</v>
      </c>
      <c r="H165" s="663" t="s">
        <v>1124</v>
      </c>
      <c r="I165" s="663" t="s">
        <v>1125</v>
      </c>
      <c r="J165" s="663" t="s">
        <v>1126</v>
      </c>
      <c r="K165" s="663" t="s">
        <v>1127</v>
      </c>
      <c r="L165" s="665">
        <v>294.52800000000002</v>
      </c>
      <c r="M165" s="665">
        <v>5</v>
      </c>
      <c r="N165" s="666">
        <v>1472.64</v>
      </c>
    </row>
    <row r="166" spans="1:14" ht="14.4" customHeight="1" x14ac:dyDescent="0.3">
      <c r="A166" s="661" t="s">
        <v>525</v>
      </c>
      <c r="B166" s="662" t="s">
        <v>2404</v>
      </c>
      <c r="C166" s="663" t="s">
        <v>535</v>
      </c>
      <c r="D166" s="664" t="s">
        <v>2406</v>
      </c>
      <c r="E166" s="663" t="s">
        <v>553</v>
      </c>
      <c r="F166" s="664" t="s">
        <v>2411</v>
      </c>
      <c r="G166" s="663" t="s">
        <v>554</v>
      </c>
      <c r="H166" s="663" t="s">
        <v>1128</v>
      </c>
      <c r="I166" s="663" t="s">
        <v>1129</v>
      </c>
      <c r="J166" s="663" t="s">
        <v>1130</v>
      </c>
      <c r="K166" s="663" t="s">
        <v>1131</v>
      </c>
      <c r="L166" s="665">
        <v>51.93</v>
      </c>
      <c r="M166" s="665">
        <v>1</v>
      </c>
      <c r="N166" s="666">
        <v>51.93</v>
      </c>
    </row>
    <row r="167" spans="1:14" ht="14.4" customHeight="1" x14ac:dyDescent="0.3">
      <c r="A167" s="661" t="s">
        <v>525</v>
      </c>
      <c r="B167" s="662" t="s">
        <v>2404</v>
      </c>
      <c r="C167" s="663" t="s">
        <v>535</v>
      </c>
      <c r="D167" s="664" t="s">
        <v>2406</v>
      </c>
      <c r="E167" s="663" t="s">
        <v>553</v>
      </c>
      <c r="F167" s="664" t="s">
        <v>2411</v>
      </c>
      <c r="G167" s="663" t="s">
        <v>554</v>
      </c>
      <c r="H167" s="663" t="s">
        <v>1132</v>
      </c>
      <c r="I167" s="663" t="s">
        <v>1133</v>
      </c>
      <c r="J167" s="663" t="s">
        <v>1134</v>
      </c>
      <c r="K167" s="663" t="s">
        <v>1135</v>
      </c>
      <c r="L167" s="665">
        <v>60.63</v>
      </c>
      <c r="M167" s="665">
        <v>1</v>
      </c>
      <c r="N167" s="666">
        <v>60.63</v>
      </c>
    </row>
    <row r="168" spans="1:14" ht="14.4" customHeight="1" x14ac:dyDescent="0.3">
      <c r="A168" s="661" t="s">
        <v>525</v>
      </c>
      <c r="B168" s="662" t="s">
        <v>2404</v>
      </c>
      <c r="C168" s="663" t="s">
        <v>535</v>
      </c>
      <c r="D168" s="664" t="s">
        <v>2406</v>
      </c>
      <c r="E168" s="663" t="s">
        <v>553</v>
      </c>
      <c r="F168" s="664" t="s">
        <v>2411</v>
      </c>
      <c r="G168" s="663" t="s">
        <v>554</v>
      </c>
      <c r="H168" s="663" t="s">
        <v>1136</v>
      </c>
      <c r="I168" s="663" t="s">
        <v>1137</v>
      </c>
      <c r="J168" s="663" t="s">
        <v>1138</v>
      </c>
      <c r="K168" s="663" t="s">
        <v>1139</v>
      </c>
      <c r="L168" s="665">
        <v>2866.38</v>
      </c>
      <c r="M168" s="665">
        <v>10</v>
      </c>
      <c r="N168" s="666">
        <v>28663.800000000003</v>
      </c>
    </row>
    <row r="169" spans="1:14" ht="14.4" customHeight="1" x14ac:dyDescent="0.3">
      <c r="A169" s="661" t="s">
        <v>525</v>
      </c>
      <c r="B169" s="662" t="s">
        <v>2404</v>
      </c>
      <c r="C169" s="663" t="s">
        <v>535</v>
      </c>
      <c r="D169" s="664" t="s">
        <v>2406</v>
      </c>
      <c r="E169" s="663" t="s">
        <v>553</v>
      </c>
      <c r="F169" s="664" t="s">
        <v>2411</v>
      </c>
      <c r="G169" s="663" t="s">
        <v>554</v>
      </c>
      <c r="H169" s="663" t="s">
        <v>1140</v>
      </c>
      <c r="I169" s="663" t="s">
        <v>598</v>
      </c>
      <c r="J169" s="663" t="s">
        <v>1141</v>
      </c>
      <c r="K169" s="663"/>
      <c r="L169" s="665">
        <v>75.165908289147652</v>
      </c>
      <c r="M169" s="665">
        <v>2</v>
      </c>
      <c r="N169" s="666">
        <v>150.3318165782953</v>
      </c>
    </row>
    <row r="170" spans="1:14" ht="14.4" customHeight="1" x14ac:dyDescent="0.3">
      <c r="A170" s="661" t="s">
        <v>525</v>
      </c>
      <c r="B170" s="662" t="s">
        <v>2404</v>
      </c>
      <c r="C170" s="663" t="s">
        <v>535</v>
      </c>
      <c r="D170" s="664" t="s">
        <v>2406</v>
      </c>
      <c r="E170" s="663" t="s">
        <v>553</v>
      </c>
      <c r="F170" s="664" t="s">
        <v>2411</v>
      </c>
      <c r="G170" s="663" t="s">
        <v>554</v>
      </c>
      <c r="H170" s="663" t="s">
        <v>1142</v>
      </c>
      <c r="I170" s="663" t="s">
        <v>1142</v>
      </c>
      <c r="J170" s="663" t="s">
        <v>1143</v>
      </c>
      <c r="K170" s="663" t="s">
        <v>641</v>
      </c>
      <c r="L170" s="665">
        <v>288.52985324795299</v>
      </c>
      <c r="M170" s="665">
        <v>60.099999999999994</v>
      </c>
      <c r="N170" s="666">
        <v>17340.644180201973</v>
      </c>
    </row>
    <row r="171" spans="1:14" ht="14.4" customHeight="1" x14ac:dyDescent="0.3">
      <c r="A171" s="661" t="s">
        <v>525</v>
      </c>
      <c r="B171" s="662" t="s">
        <v>2404</v>
      </c>
      <c r="C171" s="663" t="s">
        <v>535</v>
      </c>
      <c r="D171" s="664" t="s">
        <v>2406</v>
      </c>
      <c r="E171" s="663" t="s">
        <v>553</v>
      </c>
      <c r="F171" s="664" t="s">
        <v>2411</v>
      </c>
      <c r="G171" s="663" t="s">
        <v>554</v>
      </c>
      <c r="H171" s="663" t="s">
        <v>1144</v>
      </c>
      <c r="I171" s="663" t="s">
        <v>1145</v>
      </c>
      <c r="J171" s="663" t="s">
        <v>1146</v>
      </c>
      <c r="K171" s="663" t="s">
        <v>558</v>
      </c>
      <c r="L171" s="665">
        <v>71.009944846349015</v>
      </c>
      <c r="M171" s="665">
        <v>1060</v>
      </c>
      <c r="N171" s="666">
        <v>75270.54153712996</v>
      </c>
    </row>
    <row r="172" spans="1:14" ht="14.4" customHeight="1" x14ac:dyDescent="0.3">
      <c r="A172" s="661" t="s">
        <v>525</v>
      </c>
      <c r="B172" s="662" t="s">
        <v>2404</v>
      </c>
      <c r="C172" s="663" t="s">
        <v>535</v>
      </c>
      <c r="D172" s="664" t="s">
        <v>2406</v>
      </c>
      <c r="E172" s="663" t="s">
        <v>553</v>
      </c>
      <c r="F172" s="664" t="s">
        <v>2411</v>
      </c>
      <c r="G172" s="663" t="s">
        <v>554</v>
      </c>
      <c r="H172" s="663" t="s">
        <v>1147</v>
      </c>
      <c r="I172" s="663" t="s">
        <v>1148</v>
      </c>
      <c r="J172" s="663" t="s">
        <v>1149</v>
      </c>
      <c r="K172" s="663" t="s">
        <v>677</v>
      </c>
      <c r="L172" s="665">
        <v>40.779999933412505</v>
      </c>
      <c r="M172" s="665">
        <v>74</v>
      </c>
      <c r="N172" s="666">
        <v>3017.7199950725253</v>
      </c>
    </row>
    <row r="173" spans="1:14" ht="14.4" customHeight="1" x14ac:dyDescent="0.3">
      <c r="A173" s="661" t="s">
        <v>525</v>
      </c>
      <c r="B173" s="662" t="s">
        <v>2404</v>
      </c>
      <c r="C173" s="663" t="s">
        <v>535</v>
      </c>
      <c r="D173" s="664" t="s">
        <v>2406</v>
      </c>
      <c r="E173" s="663" t="s">
        <v>553</v>
      </c>
      <c r="F173" s="664" t="s">
        <v>2411</v>
      </c>
      <c r="G173" s="663" t="s">
        <v>554</v>
      </c>
      <c r="H173" s="663" t="s">
        <v>1150</v>
      </c>
      <c r="I173" s="663" t="s">
        <v>1151</v>
      </c>
      <c r="J173" s="663" t="s">
        <v>1152</v>
      </c>
      <c r="K173" s="663" t="s">
        <v>1153</v>
      </c>
      <c r="L173" s="665">
        <v>152.25999999999996</v>
      </c>
      <c r="M173" s="665">
        <v>1</v>
      </c>
      <c r="N173" s="666">
        <v>152.25999999999996</v>
      </c>
    </row>
    <row r="174" spans="1:14" ht="14.4" customHeight="1" x14ac:dyDescent="0.3">
      <c r="A174" s="661" t="s">
        <v>525</v>
      </c>
      <c r="B174" s="662" t="s">
        <v>2404</v>
      </c>
      <c r="C174" s="663" t="s">
        <v>535</v>
      </c>
      <c r="D174" s="664" t="s">
        <v>2406</v>
      </c>
      <c r="E174" s="663" t="s">
        <v>553</v>
      </c>
      <c r="F174" s="664" t="s">
        <v>2411</v>
      </c>
      <c r="G174" s="663" t="s">
        <v>554</v>
      </c>
      <c r="H174" s="663" t="s">
        <v>1154</v>
      </c>
      <c r="I174" s="663" t="s">
        <v>1155</v>
      </c>
      <c r="J174" s="663" t="s">
        <v>1156</v>
      </c>
      <c r="K174" s="663" t="s">
        <v>1157</v>
      </c>
      <c r="L174" s="665">
        <v>94.710000000000008</v>
      </c>
      <c r="M174" s="665">
        <v>1</v>
      </c>
      <c r="N174" s="666">
        <v>94.710000000000008</v>
      </c>
    </row>
    <row r="175" spans="1:14" ht="14.4" customHeight="1" x14ac:dyDescent="0.3">
      <c r="A175" s="661" t="s">
        <v>525</v>
      </c>
      <c r="B175" s="662" t="s">
        <v>2404</v>
      </c>
      <c r="C175" s="663" t="s">
        <v>535</v>
      </c>
      <c r="D175" s="664" t="s">
        <v>2406</v>
      </c>
      <c r="E175" s="663" t="s">
        <v>553</v>
      </c>
      <c r="F175" s="664" t="s">
        <v>2411</v>
      </c>
      <c r="G175" s="663" t="s">
        <v>554</v>
      </c>
      <c r="H175" s="663" t="s">
        <v>1158</v>
      </c>
      <c r="I175" s="663" t="s">
        <v>1159</v>
      </c>
      <c r="J175" s="663" t="s">
        <v>1160</v>
      </c>
      <c r="K175" s="663" t="s">
        <v>1161</v>
      </c>
      <c r="L175" s="665">
        <v>254.97999999999993</v>
      </c>
      <c r="M175" s="665">
        <v>5</v>
      </c>
      <c r="N175" s="666">
        <v>1274.8999999999996</v>
      </c>
    </row>
    <row r="176" spans="1:14" ht="14.4" customHeight="1" x14ac:dyDescent="0.3">
      <c r="A176" s="661" t="s">
        <v>525</v>
      </c>
      <c r="B176" s="662" t="s">
        <v>2404</v>
      </c>
      <c r="C176" s="663" t="s">
        <v>535</v>
      </c>
      <c r="D176" s="664" t="s">
        <v>2406</v>
      </c>
      <c r="E176" s="663" t="s">
        <v>553</v>
      </c>
      <c r="F176" s="664" t="s">
        <v>2411</v>
      </c>
      <c r="G176" s="663" t="s">
        <v>554</v>
      </c>
      <c r="H176" s="663" t="s">
        <v>1162</v>
      </c>
      <c r="I176" s="663" t="s">
        <v>1163</v>
      </c>
      <c r="J176" s="663" t="s">
        <v>1164</v>
      </c>
      <c r="K176" s="663" t="s">
        <v>1165</v>
      </c>
      <c r="L176" s="665">
        <v>894.4434782608696</v>
      </c>
      <c r="M176" s="665">
        <v>23</v>
      </c>
      <c r="N176" s="666">
        <v>20572.2</v>
      </c>
    </row>
    <row r="177" spans="1:14" ht="14.4" customHeight="1" x14ac:dyDescent="0.3">
      <c r="A177" s="661" t="s">
        <v>525</v>
      </c>
      <c r="B177" s="662" t="s">
        <v>2404</v>
      </c>
      <c r="C177" s="663" t="s">
        <v>535</v>
      </c>
      <c r="D177" s="664" t="s">
        <v>2406</v>
      </c>
      <c r="E177" s="663" t="s">
        <v>553</v>
      </c>
      <c r="F177" s="664" t="s">
        <v>2411</v>
      </c>
      <c r="G177" s="663" t="s">
        <v>554</v>
      </c>
      <c r="H177" s="663" t="s">
        <v>1166</v>
      </c>
      <c r="I177" s="663" t="s">
        <v>1167</v>
      </c>
      <c r="J177" s="663" t="s">
        <v>1168</v>
      </c>
      <c r="K177" s="663" t="s">
        <v>1169</v>
      </c>
      <c r="L177" s="665">
        <v>955.40999999999985</v>
      </c>
      <c r="M177" s="665">
        <v>10</v>
      </c>
      <c r="N177" s="666">
        <v>9554.0999999999985</v>
      </c>
    </row>
    <row r="178" spans="1:14" ht="14.4" customHeight="1" x14ac:dyDescent="0.3">
      <c r="A178" s="661" t="s">
        <v>525</v>
      </c>
      <c r="B178" s="662" t="s">
        <v>2404</v>
      </c>
      <c r="C178" s="663" t="s">
        <v>535</v>
      </c>
      <c r="D178" s="664" t="s">
        <v>2406</v>
      </c>
      <c r="E178" s="663" t="s">
        <v>553</v>
      </c>
      <c r="F178" s="664" t="s">
        <v>2411</v>
      </c>
      <c r="G178" s="663" t="s">
        <v>554</v>
      </c>
      <c r="H178" s="663" t="s">
        <v>1170</v>
      </c>
      <c r="I178" s="663" t="s">
        <v>1171</v>
      </c>
      <c r="J178" s="663" t="s">
        <v>777</v>
      </c>
      <c r="K178" s="663" t="s">
        <v>1172</v>
      </c>
      <c r="L178" s="665">
        <v>209.01</v>
      </c>
      <c r="M178" s="665">
        <v>2</v>
      </c>
      <c r="N178" s="666">
        <v>418.02</v>
      </c>
    </row>
    <row r="179" spans="1:14" ht="14.4" customHeight="1" x14ac:dyDescent="0.3">
      <c r="A179" s="661" t="s">
        <v>525</v>
      </c>
      <c r="B179" s="662" t="s">
        <v>2404</v>
      </c>
      <c r="C179" s="663" t="s">
        <v>535</v>
      </c>
      <c r="D179" s="664" t="s">
        <v>2406</v>
      </c>
      <c r="E179" s="663" t="s">
        <v>553</v>
      </c>
      <c r="F179" s="664" t="s">
        <v>2411</v>
      </c>
      <c r="G179" s="663" t="s">
        <v>554</v>
      </c>
      <c r="H179" s="663" t="s">
        <v>1173</v>
      </c>
      <c r="I179" s="663" t="s">
        <v>1174</v>
      </c>
      <c r="J179" s="663" t="s">
        <v>1175</v>
      </c>
      <c r="K179" s="663" t="s">
        <v>1176</v>
      </c>
      <c r="L179" s="665">
        <v>78.530000217256116</v>
      </c>
      <c r="M179" s="665">
        <v>18</v>
      </c>
      <c r="N179" s="666">
        <v>1413.54000391061</v>
      </c>
    </row>
    <row r="180" spans="1:14" ht="14.4" customHeight="1" x14ac:dyDescent="0.3">
      <c r="A180" s="661" t="s">
        <v>525</v>
      </c>
      <c r="B180" s="662" t="s">
        <v>2404</v>
      </c>
      <c r="C180" s="663" t="s">
        <v>535</v>
      </c>
      <c r="D180" s="664" t="s">
        <v>2406</v>
      </c>
      <c r="E180" s="663" t="s">
        <v>553</v>
      </c>
      <c r="F180" s="664" t="s">
        <v>2411</v>
      </c>
      <c r="G180" s="663" t="s">
        <v>554</v>
      </c>
      <c r="H180" s="663" t="s">
        <v>1177</v>
      </c>
      <c r="I180" s="663" t="s">
        <v>1178</v>
      </c>
      <c r="J180" s="663" t="s">
        <v>1179</v>
      </c>
      <c r="K180" s="663" t="s">
        <v>1180</v>
      </c>
      <c r="L180" s="665">
        <v>21.880000000000003</v>
      </c>
      <c r="M180" s="665">
        <v>504</v>
      </c>
      <c r="N180" s="666">
        <v>11027.52</v>
      </c>
    </row>
    <row r="181" spans="1:14" ht="14.4" customHeight="1" x14ac:dyDescent="0.3">
      <c r="A181" s="661" t="s">
        <v>525</v>
      </c>
      <c r="B181" s="662" t="s">
        <v>2404</v>
      </c>
      <c r="C181" s="663" t="s">
        <v>535</v>
      </c>
      <c r="D181" s="664" t="s">
        <v>2406</v>
      </c>
      <c r="E181" s="663" t="s">
        <v>553</v>
      </c>
      <c r="F181" s="664" t="s">
        <v>2411</v>
      </c>
      <c r="G181" s="663" t="s">
        <v>554</v>
      </c>
      <c r="H181" s="663" t="s">
        <v>1181</v>
      </c>
      <c r="I181" s="663" t="s">
        <v>1182</v>
      </c>
      <c r="J181" s="663" t="s">
        <v>1183</v>
      </c>
      <c r="K181" s="663" t="s">
        <v>1184</v>
      </c>
      <c r="L181" s="665">
        <v>1297.4067137841764</v>
      </c>
      <c r="M181" s="665">
        <v>19</v>
      </c>
      <c r="N181" s="666">
        <v>24650.727561899352</v>
      </c>
    </row>
    <row r="182" spans="1:14" ht="14.4" customHeight="1" x14ac:dyDescent="0.3">
      <c r="A182" s="661" t="s">
        <v>525</v>
      </c>
      <c r="B182" s="662" t="s">
        <v>2404</v>
      </c>
      <c r="C182" s="663" t="s">
        <v>535</v>
      </c>
      <c r="D182" s="664" t="s">
        <v>2406</v>
      </c>
      <c r="E182" s="663" t="s">
        <v>553</v>
      </c>
      <c r="F182" s="664" t="s">
        <v>2411</v>
      </c>
      <c r="G182" s="663" t="s">
        <v>554</v>
      </c>
      <c r="H182" s="663" t="s">
        <v>1185</v>
      </c>
      <c r="I182" s="663" t="s">
        <v>1186</v>
      </c>
      <c r="J182" s="663" t="s">
        <v>1187</v>
      </c>
      <c r="K182" s="663" t="s">
        <v>1188</v>
      </c>
      <c r="L182" s="665">
        <v>1037.7508845017528</v>
      </c>
      <c r="M182" s="665">
        <v>23</v>
      </c>
      <c r="N182" s="666">
        <v>23868.270343540313</v>
      </c>
    </row>
    <row r="183" spans="1:14" ht="14.4" customHeight="1" x14ac:dyDescent="0.3">
      <c r="A183" s="661" t="s">
        <v>525</v>
      </c>
      <c r="B183" s="662" t="s">
        <v>2404</v>
      </c>
      <c r="C183" s="663" t="s">
        <v>535</v>
      </c>
      <c r="D183" s="664" t="s">
        <v>2406</v>
      </c>
      <c r="E183" s="663" t="s">
        <v>553</v>
      </c>
      <c r="F183" s="664" t="s">
        <v>2411</v>
      </c>
      <c r="G183" s="663" t="s">
        <v>554</v>
      </c>
      <c r="H183" s="663" t="s">
        <v>1189</v>
      </c>
      <c r="I183" s="663" t="s">
        <v>1190</v>
      </c>
      <c r="J183" s="663" t="s">
        <v>1191</v>
      </c>
      <c r="K183" s="663" t="s">
        <v>1192</v>
      </c>
      <c r="L183" s="665">
        <v>85.750036935502607</v>
      </c>
      <c r="M183" s="665">
        <v>541</v>
      </c>
      <c r="N183" s="666">
        <v>46390.769982106911</v>
      </c>
    </row>
    <row r="184" spans="1:14" ht="14.4" customHeight="1" x14ac:dyDescent="0.3">
      <c r="A184" s="661" t="s">
        <v>525</v>
      </c>
      <c r="B184" s="662" t="s">
        <v>2404</v>
      </c>
      <c r="C184" s="663" t="s">
        <v>535</v>
      </c>
      <c r="D184" s="664" t="s">
        <v>2406</v>
      </c>
      <c r="E184" s="663" t="s">
        <v>553</v>
      </c>
      <c r="F184" s="664" t="s">
        <v>2411</v>
      </c>
      <c r="G184" s="663" t="s">
        <v>554</v>
      </c>
      <c r="H184" s="663" t="s">
        <v>1193</v>
      </c>
      <c r="I184" s="663" t="s">
        <v>598</v>
      </c>
      <c r="J184" s="663" t="s">
        <v>1194</v>
      </c>
      <c r="K184" s="663"/>
      <c r="L184" s="665">
        <v>68.530000000000015</v>
      </c>
      <c r="M184" s="665">
        <v>2</v>
      </c>
      <c r="N184" s="666">
        <v>137.06000000000003</v>
      </c>
    </row>
    <row r="185" spans="1:14" ht="14.4" customHeight="1" x14ac:dyDescent="0.3">
      <c r="A185" s="661" t="s">
        <v>525</v>
      </c>
      <c r="B185" s="662" t="s">
        <v>2404</v>
      </c>
      <c r="C185" s="663" t="s">
        <v>535</v>
      </c>
      <c r="D185" s="664" t="s">
        <v>2406</v>
      </c>
      <c r="E185" s="663" t="s">
        <v>553</v>
      </c>
      <c r="F185" s="664" t="s">
        <v>2411</v>
      </c>
      <c r="G185" s="663" t="s">
        <v>554</v>
      </c>
      <c r="H185" s="663" t="s">
        <v>1195</v>
      </c>
      <c r="I185" s="663" t="s">
        <v>598</v>
      </c>
      <c r="J185" s="663" t="s">
        <v>1196</v>
      </c>
      <c r="K185" s="663"/>
      <c r="L185" s="665">
        <v>24.707030020286318</v>
      </c>
      <c r="M185" s="665">
        <v>37</v>
      </c>
      <c r="N185" s="666">
        <v>914.16011075059373</v>
      </c>
    </row>
    <row r="186" spans="1:14" ht="14.4" customHeight="1" x14ac:dyDescent="0.3">
      <c r="A186" s="661" t="s">
        <v>525</v>
      </c>
      <c r="B186" s="662" t="s">
        <v>2404</v>
      </c>
      <c r="C186" s="663" t="s">
        <v>535</v>
      </c>
      <c r="D186" s="664" t="s">
        <v>2406</v>
      </c>
      <c r="E186" s="663" t="s">
        <v>553</v>
      </c>
      <c r="F186" s="664" t="s">
        <v>2411</v>
      </c>
      <c r="G186" s="663" t="s">
        <v>554</v>
      </c>
      <c r="H186" s="663" t="s">
        <v>1197</v>
      </c>
      <c r="I186" s="663" t="s">
        <v>598</v>
      </c>
      <c r="J186" s="663" t="s">
        <v>1198</v>
      </c>
      <c r="K186" s="663"/>
      <c r="L186" s="665">
        <v>69.461947220016398</v>
      </c>
      <c r="M186" s="665">
        <v>60</v>
      </c>
      <c r="N186" s="666">
        <v>4167.7168332009842</v>
      </c>
    </row>
    <row r="187" spans="1:14" ht="14.4" customHeight="1" x14ac:dyDescent="0.3">
      <c r="A187" s="661" t="s">
        <v>525</v>
      </c>
      <c r="B187" s="662" t="s">
        <v>2404</v>
      </c>
      <c r="C187" s="663" t="s">
        <v>535</v>
      </c>
      <c r="D187" s="664" t="s">
        <v>2406</v>
      </c>
      <c r="E187" s="663" t="s">
        <v>553</v>
      </c>
      <c r="F187" s="664" t="s">
        <v>2411</v>
      </c>
      <c r="G187" s="663" t="s">
        <v>554</v>
      </c>
      <c r="H187" s="663" t="s">
        <v>1199</v>
      </c>
      <c r="I187" s="663" t="s">
        <v>598</v>
      </c>
      <c r="J187" s="663" t="s">
        <v>1200</v>
      </c>
      <c r="K187" s="663"/>
      <c r="L187" s="665">
        <v>36.905000000000001</v>
      </c>
      <c r="M187" s="665">
        <v>120</v>
      </c>
      <c r="N187" s="666">
        <v>4428.6000000000004</v>
      </c>
    </row>
    <row r="188" spans="1:14" ht="14.4" customHeight="1" x14ac:dyDescent="0.3">
      <c r="A188" s="661" t="s">
        <v>525</v>
      </c>
      <c r="B188" s="662" t="s">
        <v>2404</v>
      </c>
      <c r="C188" s="663" t="s">
        <v>535</v>
      </c>
      <c r="D188" s="664" t="s">
        <v>2406</v>
      </c>
      <c r="E188" s="663" t="s">
        <v>553</v>
      </c>
      <c r="F188" s="664" t="s">
        <v>2411</v>
      </c>
      <c r="G188" s="663" t="s">
        <v>554</v>
      </c>
      <c r="H188" s="663" t="s">
        <v>1201</v>
      </c>
      <c r="I188" s="663" t="s">
        <v>598</v>
      </c>
      <c r="J188" s="663" t="s">
        <v>1202</v>
      </c>
      <c r="K188" s="663" t="s">
        <v>1203</v>
      </c>
      <c r="L188" s="665">
        <v>471.49999960463759</v>
      </c>
      <c r="M188" s="665">
        <v>1784</v>
      </c>
      <c r="N188" s="666">
        <v>841155.99929467344</v>
      </c>
    </row>
    <row r="189" spans="1:14" ht="14.4" customHeight="1" x14ac:dyDescent="0.3">
      <c r="A189" s="661" t="s">
        <v>525</v>
      </c>
      <c r="B189" s="662" t="s">
        <v>2404</v>
      </c>
      <c r="C189" s="663" t="s">
        <v>535</v>
      </c>
      <c r="D189" s="664" t="s">
        <v>2406</v>
      </c>
      <c r="E189" s="663" t="s">
        <v>553</v>
      </c>
      <c r="F189" s="664" t="s">
        <v>2411</v>
      </c>
      <c r="G189" s="663" t="s">
        <v>554</v>
      </c>
      <c r="H189" s="663" t="s">
        <v>1204</v>
      </c>
      <c r="I189" s="663" t="s">
        <v>1205</v>
      </c>
      <c r="J189" s="663" t="s">
        <v>1206</v>
      </c>
      <c r="K189" s="663" t="s">
        <v>1019</v>
      </c>
      <c r="L189" s="665">
        <v>57.940007051578164</v>
      </c>
      <c r="M189" s="665">
        <v>6</v>
      </c>
      <c r="N189" s="666">
        <v>347.64004230946898</v>
      </c>
    </row>
    <row r="190" spans="1:14" ht="14.4" customHeight="1" x14ac:dyDescent="0.3">
      <c r="A190" s="661" t="s">
        <v>525</v>
      </c>
      <c r="B190" s="662" t="s">
        <v>2404</v>
      </c>
      <c r="C190" s="663" t="s">
        <v>535</v>
      </c>
      <c r="D190" s="664" t="s">
        <v>2406</v>
      </c>
      <c r="E190" s="663" t="s">
        <v>553</v>
      </c>
      <c r="F190" s="664" t="s">
        <v>2411</v>
      </c>
      <c r="G190" s="663" t="s">
        <v>554</v>
      </c>
      <c r="H190" s="663" t="s">
        <v>1207</v>
      </c>
      <c r="I190" s="663" t="s">
        <v>1208</v>
      </c>
      <c r="J190" s="663" t="s">
        <v>1209</v>
      </c>
      <c r="K190" s="663" t="s">
        <v>1210</v>
      </c>
      <c r="L190" s="665">
        <v>257.89999999999998</v>
      </c>
      <c r="M190" s="665">
        <v>2</v>
      </c>
      <c r="N190" s="666">
        <v>515.79999999999995</v>
      </c>
    </row>
    <row r="191" spans="1:14" ht="14.4" customHeight="1" x14ac:dyDescent="0.3">
      <c r="A191" s="661" t="s">
        <v>525</v>
      </c>
      <c r="B191" s="662" t="s">
        <v>2404</v>
      </c>
      <c r="C191" s="663" t="s">
        <v>535</v>
      </c>
      <c r="D191" s="664" t="s">
        <v>2406</v>
      </c>
      <c r="E191" s="663" t="s">
        <v>553</v>
      </c>
      <c r="F191" s="664" t="s">
        <v>2411</v>
      </c>
      <c r="G191" s="663" t="s">
        <v>554</v>
      </c>
      <c r="H191" s="663" t="s">
        <v>1211</v>
      </c>
      <c r="I191" s="663" t="s">
        <v>1212</v>
      </c>
      <c r="J191" s="663" t="s">
        <v>1213</v>
      </c>
      <c r="K191" s="663" t="s">
        <v>1214</v>
      </c>
      <c r="L191" s="665">
        <v>286</v>
      </c>
      <c r="M191" s="665">
        <v>4</v>
      </c>
      <c r="N191" s="666">
        <v>1144</v>
      </c>
    </row>
    <row r="192" spans="1:14" ht="14.4" customHeight="1" x14ac:dyDescent="0.3">
      <c r="A192" s="661" t="s">
        <v>525</v>
      </c>
      <c r="B192" s="662" t="s">
        <v>2404</v>
      </c>
      <c r="C192" s="663" t="s">
        <v>535</v>
      </c>
      <c r="D192" s="664" t="s">
        <v>2406</v>
      </c>
      <c r="E192" s="663" t="s">
        <v>553</v>
      </c>
      <c r="F192" s="664" t="s">
        <v>2411</v>
      </c>
      <c r="G192" s="663" t="s">
        <v>554</v>
      </c>
      <c r="H192" s="663" t="s">
        <v>1215</v>
      </c>
      <c r="I192" s="663" t="s">
        <v>1216</v>
      </c>
      <c r="J192" s="663" t="s">
        <v>1217</v>
      </c>
      <c r="K192" s="663" t="s">
        <v>1218</v>
      </c>
      <c r="L192" s="665">
        <v>58.87</v>
      </c>
      <c r="M192" s="665">
        <v>35</v>
      </c>
      <c r="N192" s="666">
        <v>2060.4499999999998</v>
      </c>
    </row>
    <row r="193" spans="1:14" ht="14.4" customHeight="1" x14ac:dyDescent="0.3">
      <c r="A193" s="661" t="s">
        <v>525</v>
      </c>
      <c r="B193" s="662" t="s">
        <v>2404</v>
      </c>
      <c r="C193" s="663" t="s">
        <v>535</v>
      </c>
      <c r="D193" s="664" t="s">
        <v>2406</v>
      </c>
      <c r="E193" s="663" t="s">
        <v>553</v>
      </c>
      <c r="F193" s="664" t="s">
        <v>2411</v>
      </c>
      <c r="G193" s="663" t="s">
        <v>554</v>
      </c>
      <c r="H193" s="663" t="s">
        <v>578</v>
      </c>
      <c r="I193" s="663" t="s">
        <v>579</v>
      </c>
      <c r="J193" s="663" t="s">
        <v>580</v>
      </c>
      <c r="K193" s="663" t="s">
        <v>581</v>
      </c>
      <c r="L193" s="665">
        <v>541.1414666666667</v>
      </c>
      <c r="M193" s="665">
        <v>75</v>
      </c>
      <c r="N193" s="666">
        <v>40585.61</v>
      </c>
    </row>
    <row r="194" spans="1:14" ht="14.4" customHeight="1" x14ac:dyDescent="0.3">
      <c r="A194" s="661" t="s">
        <v>525</v>
      </c>
      <c r="B194" s="662" t="s">
        <v>2404</v>
      </c>
      <c r="C194" s="663" t="s">
        <v>535</v>
      </c>
      <c r="D194" s="664" t="s">
        <v>2406</v>
      </c>
      <c r="E194" s="663" t="s">
        <v>553</v>
      </c>
      <c r="F194" s="664" t="s">
        <v>2411</v>
      </c>
      <c r="G194" s="663" t="s">
        <v>554</v>
      </c>
      <c r="H194" s="663" t="s">
        <v>582</v>
      </c>
      <c r="I194" s="663" t="s">
        <v>583</v>
      </c>
      <c r="J194" s="663" t="s">
        <v>580</v>
      </c>
      <c r="K194" s="663" t="s">
        <v>584</v>
      </c>
      <c r="L194" s="665">
        <v>312.83999999999992</v>
      </c>
      <c r="M194" s="665">
        <v>116</v>
      </c>
      <c r="N194" s="666">
        <v>36289.439999999988</v>
      </c>
    </row>
    <row r="195" spans="1:14" ht="14.4" customHeight="1" x14ac:dyDescent="0.3">
      <c r="A195" s="661" t="s">
        <v>525</v>
      </c>
      <c r="B195" s="662" t="s">
        <v>2404</v>
      </c>
      <c r="C195" s="663" t="s">
        <v>535</v>
      </c>
      <c r="D195" s="664" t="s">
        <v>2406</v>
      </c>
      <c r="E195" s="663" t="s">
        <v>553</v>
      </c>
      <c r="F195" s="664" t="s">
        <v>2411</v>
      </c>
      <c r="G195" s="663" t="s">
        <v>554</v>
      </c>
      <c r="H195" s="663" t="s">
        <v>1219</v>
      </c>
      <c r="I195" s="663" t="s">
        <v>1220</v>
      </c>
      <c r="J195" s="663" t="s">
        <v>580</v>
      </c>
      <c r="K195" s="663" t="s">
        <v>1221</v>
      </c>
      <c r="L195" s="665">
        <v>252.84832220501303</v>
      </c>
      <c r="M195" s="665">
        <v>25</v>
      </c>
      <c r="N195" s="666">
        <v>6321.2080551253257</v>
      </c>
    </row>
    <row r="196" spans="1:14" ht="14.4" customHeight="1" x14ac:dyDescent="0.3">
      <c r="A196" s="661" t="s">
        <v>525</v>
      </c>
      <c r="B196" s="662" t="s">
        <v>2404</v>
      </c>
      <c r="C196" s="663" t="s">
        <v>535</v>
      </c>
      <c r="D196" s="664" t="s">
        <v>2406</v>
      </c>
      <c r="E196" s="663" t="s">
        <v>553</v>
      </c>
      <c r="F196" s="664" t="s">
        <v>2411</v>
      </c>
      <c r="G196" s="663" t="s">
        <v>554</v>
      </c>
      <c r="H196" s="663" t="s">
        <v>1222</v>
      </c>
      <c r="I196" s="663" t="s">
        <v>598</v>
      </c>
      <c r="J196" s="663" t="s">
        <v>1223</v>
      </c>
      <c r="K196" s="663"/>
      <c r="L196" s="665">
        <v>394.4242037795575</v>
      </c>
      <c r="M196" s="665">
        <v>8</v>
      </c>
      <c r="N196" s="666">
        <v>3155.39363023646</v>
      </c>
    </row>
    <row r="197" spans="1:14" ht="14.4" customHeight="1" x14ac:dyDescent="0.3">
      <c r="A197" s="661" t="s">
        <v>525</v>
      </c>
      <c r="B197" s="662" t="s">
        <v>2404</v>
      </c>
      <c r="C197" s="663" t="s">
        <v>535</v>
      </c>
      <c r="D197" s="664" t="s">
        <v>2406</v>
      </c>
      <c r="E197" s="663" t="s">
        <v>553</v>
      </c>
      <c r="F197" s="664" t="s">
        <v>2411</v>
      </c>
      <c r="G197" s="663" t="s">
        <v>554</v>
      </c>
      <c r="H197" s="663" t="s">
        <v>1224</v>
      </c>
      <c r="I197" s="663" t="s">
        <v>1225</v>
      </c>
      <c r="J197" s="663" t="s">
        <v>1226</v>
      </c>
      <c r="K197" s="663" t="s">
        <v>1227</v>
      </c>
      <c r="L197" s="665">
        <v>56.753689176475277</v>
      </c>
      <c r="M197" s="665">
        <v>80</v>
      </c>
      <c r="N197" s="666">
        <v>4540.2951341180224</v>
      </c>
    </row>
    <row r="198" spans="1:14" ht="14.4" customHeight="1" x14ac:dyDescent="0.3">
      <c r="A198" s="661" t="s">
        <v>525</v>
      </c>
      <c r="B198" s="662" t="s">
        <v>2404</v>
      </c>
      <c r="C198" s="663" t="s">
        <v>535</v>
      </c>
      <c r="D198" s="664" t="s">
        <v>2406</v>
      </c>
      <c r="E198" s="663" t="s">
        <v>553</v>
      </c>
      <c r="F198" s="664" t="s">
        <v>2411</v>
      </c>
      <c r="G198" s="663" t="s">
        <v>554</v>
      </c>
      <c r="H198" s="663" t="s">
        <v>1228</v>
      </c>
      <c r="I198" s="663" t="s">
        <v>1229</v>
      </c>
      <c r="J198" s="663" t="s">
        <v>1230</v>
      </c>
      <c r="K198" s="663" t="s">
        <v>1231</v>
      </c>
      <c r="L198" s="665">
        <v>0</v>
      </c>
      <c r="M198" s="665">
        <v>0</v>
      </c>
      <c r="N198" s="666">
        <v>-2.8421709430404007E-14</v>
      </c>
    </row>
    <row r="199" spans="1:14" ht="14.4" customHeight="1" x14ac:dyDescent="0.3">
      <c r="A199" s="661" t="s">
        <v>525</v>
      </c>
      <c r="B199" s="662" t="s">
        <v>2404</v>
      </c>
      <c r="C199" s="663" t="s">
        <v>535</v>
      </c>
      <c r="D199" s="664" t="s">
        <v>2406</v>
      </c>
      <c r="E199" s="663" t="s">
        <v>553</v>
      </c>
      <c r="F199" s="664" t="s">
        <v>2411</v>
      </c>
      <c r="G199" s="663" t="s">
        <v>554</v>
      </c>
      <c r="H199" s="663" t="s">
        <v>1232</v>
      </c>
      <c r="I199" s="663" t="s">
        <v>1233</v>
      </c>
      <c r="J199" s="663" t="s">
        <v>1234</v>
      </c>
      <c r="K199" s="663" t="s">
        <v>1235</v>
      </c>
      <c r="L199" s="665">
        <v>92.310109307018081</v>
      </c>
      <c r="M199" s="665">
        <v>80</v>
      </c>
      <c r="N199" s="666">
        <v>7384.8087445614465</v>
      </c>
    </row>
    <row r="200" spans="1:14" ht="14.4" customHeight="1" x14ac:dyDescent="0.3">
      <c r="A200" s="661" t="s">
        <v>525</v>
      </c>
      <c r="B200" s="662" t="s">
        <v>2404</v>
      </c>
      <c r="C200" s="663" t="s">
        <v>535</v>
      </c>
      <c r="D200" s="664" t="s">
        <v>2406</v>
      </c>
      <c r="E200" s="663" t="s">
        <v>553</v>
      </c>
      <c r="F200" s="664" t="s">
        <v>2411</v>
      </c>
      <c r="G200" s="663" t="s">
        <v>554</v>
      </c>
      <c r="H200" s="663" t="s">
        <v>1236</v>
      </c>
      <c r="I200" s="663" t="s">
        <v>1237</v>
      </c>
      <c r="J200" s="663" t="s">
        <v>1238</v>
      </c>
      <c r="K200" s="663" t="s">
        <v>1239</v>
      </c>
      <c r="L200" s="665">
        <v>27.053999999999995</v>
      </c>
      <c r="M200" s="665">
        <v>5</v>
      </c>
      <c r="N200" s="666">
        <v>135.26999999999998</v>
      </c>
    </row>
    <row r="201" spans="1:14" ht="14.4" customHeight="1" x14ac:dyDescent="0.3">
      <c r="A201" s="661" t="s">
        <v>525</v>
      </c>
      <c r="B201" s="662" t="s">
        <v>2404</v>
      </c>
      <c r="C201" s="663" t="s">
        <v>535</v>
      </c>
      <c r="D201" s="664" t="s">
        <v>2406</v>
      </c>
      <c r="E201" s="663" t="s">
        <v>553</v>
      </c>
      <c r="F201" s="664" t="s">
        <v>2411</v>
      </c>
      <c r="G201" s="663" t="s">
        <v>554</v>
      </c>
      <c r="H201" s="663" t="s">
        <v>1240</v>
      </c>
      <c r="I201" s="663" t="s">
        <v>1241</v>
      </c>
      <c r="J201" s="663" t="s">
        <v>1242</v>
      </c>
      <c r="K201" s="663" t="s">
        <v>1243</v>
      </c>
      <c r="L201" s="665">
        <v>52.589999999999996</v>
      </c>
      <c r="M201" s="665">
        <v>1</v>
      </c>
      <c r="N201" s="666">
        <v>52.589999999999996</v>
      </c>
    </row>
    <row r="202" spans="1:14" ht="14.4" customHeight="1" x14ac:dyDescent="0.3">
      <c r="A202" s="661" t="s">
        <v>525</v>
      </c>
      <c r="B202" s="662" t="s">
        <v>2404</v>
      </c>
      <c r="C202" s="663" t="s">
        <v>535</v>
      </c>
      <c r="D202" s="664" t="s">
        <v>2406</v>
      </c>
      <c r="E202" s="663" t="s">
        <v>553</v>
      </c>
      <c r="F202" s="664" t="s">
        <v>2411</v>
      </c>
      <c r="G202" s="663" t="s">
        <v>554</v>
      </c>
      <c r="H202" s="663" t="s">
        <v>1244</v>
      </c>
      <c r="I202" s="663" t="s">
        <v>1245</v>
      </c>
      <c r="J202" s="663" t="s">
        <v>1246</v>
      </c>
      <c r="K202" s="663" t="s">
        <v>1247</v>
      </c>
      <c r="L202" s="665">
        <v>107.43036330304818</v>
      </c>
      <c r="M202" s="665">
        <v>166</v>
      </c>
      <c r="N202" s="666">
        <v>17833.440308305999</v>
      </c>
    </row>
    <row r="203" spans="1:14" ht="14.4" customHeight="1" x14ac:dyDescent="0.3">
      <c r="A203" s="661" t="s">
        <v>525</v>
      </c>
      <c r="B203" s="662" t="s">
        <v>2404</v>
      </c>
      <c r="C203" s="663" t="s">
        <v>535</v>
      </c>
      <c r="D203" s="664" t="s">
        <v>2406</v>
      </c>
      <c r="E203" s="663" t="s">
        <v>553</v>
      </c>
      <c r="F203" s="664" t="s">
        <v>2411</v>
      </c>
      <c r="G203" s="663" t="s">
        <v>554</v>
      </c>
      <c r="H203" s="663" t="s">
        <v>1248</v>
      </c>
      <c r="I203" s="663" t="s">
        <v>1248</v>
      </c>
      <c r="J203" s="663" t="s">
        <v>1249</v>
      </c>
      <c r="K203" s="663" t="s">
        <v>1250</v>
      </c>
      <c r="L203" s="665">
        <v>75.476976411156969</v>
      </c>
      <c r="M203" s="665">
        <v>46</v>
      </c>
      <c r="N203" s="666">
        <v>3471.9409149132207</v>
      </c>
    </row>
    <row r="204" spans="1:14" ht="14.4" customHeight="1" x14ac:dyDescent="0.3">
      <c r="A204" s="661" t="s">
        <v>525</v>
      </c>
      <c r="B204" s="662" t="s">
        <v>2404</v>
      </c>
      <c r="C204" s="663" t="s">
        <v>535</v>
      </c>
      <c r="D204" s="664" t="s">
        <v>2406</v>
      </c>
      <c r="E204" s="663" t="s">
        <v>553</v>
      </c>
      <c r="F204" s="664" t="s">
        <v>2411</v>
      </c>
      <c r="G204" s="663" t="s">
        <v>554</v>
      </c>
      <c r="H204" s="663" t="s">
        <v>1251</v>
      </c>
      <c r="I204" s="663" t="s">
        <v>1252</v>
      </c>
      <c r="J204" s="663" t="s">
        <v>1253</v>
      </c>
      <c r="K204" s="663" t="s">
        <v>1254</v>
      </c>
      <c r="L204" s="665">
        <v>728.85000000000036</v>
      </c>
      <c r="M204" s="665">
        <v>1</v>
      </c>
      <c r="N204" s="666">
        <v>728.85000000000036</v>
      </c>
    </row>
    <row r="205" spans="1:14" ht="14.4" customHeight="1" x14ac:dyDescent="0.3">
      <c r="A205" s="661" t="s">
        <v>525</v>
      </c>
      <c r="B205" s="662" t="s">
        <v>2404</v>
      </c>
      <c r="C205" s="663" t="s">
        <v>535</v>
      </c>
      <c r="D205" s="664" t="s">
        <v>2406</v>
      </c>
      <c r="E205" s="663" t="s">
        <v>553</v>
      </c>
      <c r="F205" s="664" t="s">
        <v>2411</v>
      </c>
      <c r="G205" s="663" t="s">
        <v>554</v>
      </c>
      <c r="H205" s="663" t="s">
        <v>1255</v>
      </c>
      <c r="I205" s="663" t="s">
        <v>1256</v>
      </c>
      <c r="J205" s="663" t="s">
        <v>1257</v>
      </c>
      <c r="K205" s="663" t="s">
        <v>1258</v>
      </c>
      <c r="L205" s="665">
        <v>3569.2810252188983</v>
      </c>
      <c r="M205" s="665">
        <v>13</v>
      </c>
      <c r="N205" s="666">
        <v>46400.653327845677</v>
      </c>
    </row>
    <row r="206" spans="1:14" ht="14.4" customHeight="1" x14ac:dyDescent="0.3">
      <c r="A206" s="661" t="s">
        <v>525</v>
      </c>
      <c r="B206" s="662" t="s">
        <v>2404</v>
      </c>
      <c r="C206" s="663" t="s">
        <v>535</v>
      </c>
      <c r="D206" s="664" t="s">
        <v>2406</v>
      </c>
      <c r="E206" s="663" t="s">
        <v>553</v>
      </c>
      <c r="F206" s="664" t="s">
        <v>2411</v>
      </c>
      <c r="G206" s="663" t="s">
        <v>554</v>
      </c>
      <c r="H206" s="663" t="s">
        <v>585</v>
      </c>
      <c r="I206" s="663" t="s">
        <v>586</v>
      </c>
      <c r="J206" s="663" t="s">
        <v>587</v>
      </c>
      <c r="K206" s="663" t="s">
        <v>588</v>
      </c>
      <c r="L206" s="665">
        <v>47.540069896894487</v>
      </c>
      <c r="M206" s="665">
        <v>22</v>
      </c>
      <c r="N206" s="666">
        <v>1045.8815377316787</v>
      </c>
    </row>
    <row r="207" spans="1:14" ht="14.4" customHeight="1" x14ac:dyDescent="0.3">
      <c r="A207" s="661" t="s">
        <v>525</v>
      </c>
      <c r="B207" s="662" t="s">
        <v>2404</v>
      </c>
      <c r="C207" s="663" t="s">
        <v>535</v>
      </c>
      <c r="D207" s="664" t="s">
        <v>2406</v>
      </c>
      <c r="E207" s="663" t="s">
        <v>553</v>
      </c>
      <c r="F207" s="664" t="s">
        <v>2411</v>
      </c>
      <c r="G207" s="663" t="s">
        <v>554</v>
      </c>
      <c r="H207" s="663" t="s">
        <v>1259</v>
      </c>
      <c r="I207" s="663" t="s">
        <v>1260</v>
      </c>
      <c r="J207" s="663" t="s">
        <v>1261</v>
      </c>
      <c r="K207" s="663" t="s">
        <v>1262</v>
      </c>
      <c r="L207" s="665">
        <v>105.81</v>
      </c>
      <c r="M207" s="665">
        <v>12</v>
      </c>
      <c r="N207" s="666">
        <v>1269.72</v>
      </c>
    </row>
    <row r="208" spans="1:14" ht="14.4" customHeight="1" x14ac:dyDescent="0.3">
      <c r="A208" s="661" t="s">
        <v>525</v>
      </c>
      <c r="B208" s="662" t="s">
        <v>2404</v>
      </c>
      <c r="C208" s="663" t="s">
        <v>535</v>
      </c>
      <c r="D208" s="664" t="s">
        <v>2406</v>
      </c>
      <c r="E208" s="663" t="s">
        <v>553</v>
      </c>
      <c r="F208" s="664" t="s">
        <v>2411</v>
      </c>
      <c r="G208" s="663" t="s">
        <v>554</v>
      </c>
      <c r="H208" s="663" t="s">
        <v>1263</v>
      </c>
      <c r="I208" s="663" t="s">
        <v>1264</v>
      </c>
      <c r="J208" s="663" t="s">
        <v>1265</v>
      </c>
      <c r="K208" s="663" t="s">
        <v>1266</v>
      </c>
      <c r="L208" s="665">
        <v>40.560000000000009</v>
      </c>
      <c r="M208" s="665">
        <v>3</v>
      </c>
      <c r="N208" s="666">
        <v>121.68000000000004</v>
      </c>
    </row>
    <row r="209" spans="1:14" ht="14.4" customHeight="1" x14ac:dyDescent="0.3">
      <c r="A209" s="661" t="s">
        <v>525</v>
      </c>
      <c r="B209" s="662" t="s">
        <v>2404</v>
      </c>
      <c r="C209" s="663" t="s">
        <v>535</v>
      </c>
      <c r="D209" s="664" t="s">
        <v>2406</v>
      </c>
      <c r="E209" s="663" t="s">
        <v>553</v>
      </c>
      <c r="F209" s="664" t="s">
        <v>2411</v>
      </c>
      <c r="G209" s="663" t="s">
        <v>554</v>
      </c>
      <c r="H209" s="663" t="s">
        <v>1267</v>
      </c>
      <c r="I209" s="663" t="s">
        <v>598</v>
      </c>
      <c r="J209" s="663" t="s">
        <v>1268</v>
      </c>
      <c r="K209" s="663"/>
      <c r="L209" s="665">
        <v>97.221242736091611</v>
      </c>
      <c r="M209" s="665">
        <v>31</v>
      </c>
      <c r="N209" s="666">
        <v>3013.8585248188401</v>
      </c>
    </row>
    <row r="210" spans="1:14" ht="14.4" customHeight="1" x14ac:dyDescent="0.3">
      <c r="A210" s="661" t="s">
        <v>525</v>
      </c>
      <c r="B210" s="662" t="s">
        <v>2404</v>
      </c>
      <c r="C210" s="663" t="s">
        <v>535</v>
      </c>
      <c r="D210" s="664" t="s">
        <v>2406</v>
      </c>
      <c r="E210" s="663" t="s">
        <v>553</v>
      </c>
      <c r="F210" s="664" t="s">
        <v>2411</v>
      </c>
      <c r="G210" s="663" t="s">
        <v>554</v>
      </c>
      <c r="H210" s="663" t="s">
        <v>1269</v>
      </c>
      <c r="I210" s="663" t="s">
        <v>598</v>
      </c>
      <c r="J210" s="663" t="s">
        <v>1270</v>
      </c>
      <c r="K210" s="663" t="s">
        <v>1271</v>
      </c>
      <c r="L210" s="665">
        <v>23.700473439494722</v>
      </c>
      <c r="M210" s="665">
        <v>534</v>
      </c>
      <c r="N210" s="666">
        <v>12656.052816690182</v>
      </c>
    </row>
    <row r="211" spans="1:14" ht="14.4" customHeight="1" x14ac:dyDescent="0.3">
      <c r="A211" s="661" t="s">
        <v>525</v>
      </c>
      <c r="B211" s="662" t="s">
        <v>2404</v>
      </c>
      <c r="C211" s="663" t="s">
        <v>535</v>
      </c>
      <c r="D211" s="664" t="s">
        <v>2406</v>
      </c>
      <c r="E211" s="663" t="s">
        <v>553</v>
      </c>
      <c r="F211" s="664" t="s">
        <v>2411</v>
      </c>
      <c r="G211" s="663" t="s">
        <v>554</v>
      </c>
      <c r="H211" s="663" t="s">
        <v>1272</v>
      </c>
      <c r="I211" s="663" t="s">
        <v>598</v>
      </c>
      <c r="J211" s="663" t="s">
        <v>1273</v>
      </c>
      <c r="K211" s="663"/>
      <c r="L211" s="665">
        <v>140.79925075100982</v>
      </c>
      <c r="M211" s="665">
        <v>32</v>
      </c>
      <c r="N211" s="666">
        <v>4505.5760240323143</v>
      </c>
    </row>
    <row r="212" spans="1:14" ht="14.4" customHeight="1" x14ac:dyDescent="0.3">
      <c r="A212" s="661" t="s">
        <v>525</v>
      </c>
      <c r="B212" s="662" t="s">
        <v>2404</v>
      </c>
      <c r="C212" s="663" t="s">
        <v>535</v>
      </c>
      <c r="D212" s="664" t="s">
        <v>2406</v>
      </c>
      <c r="E212" s="663" t="s">
        <v>553</v>
      </c>
      <c r="F212" s="664" t="s">
        <v>2411</v>
      </c>
      <c r="G212" s="663" t="s">
        <v>554</v>
      </c>
      <c r="H212" s="663" t="s">
        <v>1274</v>
      </c>
      <c r="I212" s="663" t="s">
        <v>598</v>
      </c>
      <c r="J212" s="663" t="s">
        <v>1275</v>
      </c>
      <c r="K212" s="663"/>
      <c r="L212" s="665">
        <v>53.86999999999999</v>
      </c>
      <c r="M212" s="665">
        <v>50</v>
      </c>
      <c r="N212" s="666">
        <v>2693.4999999999995</v>
      </c>
    </row>
    <row r="213" spans="1:14" ht="14.4" customHeight="1" x14ac:dyDescent="0.3">
      <c r="A213" s="661" t="s">
        <v>525</v>
      </c>
      <c r="B213" s="662" t="s">
        <v>2404</v>
      </c>
      <c r="C213" s="663" t="s">
        <v>535</v>
      </c>
      <c r="D213" s="664" t="s">
        <v>2406</v>
      </c>
      <c r="E213" s="663" t="s">
        <v>553</v>
      </c>
      <c r="F213" s="664" t="s">
        <v>2411</v>
      </c>
      <c r="G213" s="663" t="s">
        <v>554</v>
      </c>
      <c r="H213" s="663" t="s">
        <v>1276</v>
      </c>
      <c r="I213" s="663" t="s">
        <v>598</v>
      </c>
      <c r="J213" s="663" t="s">
        <v>1277</v>
      </c>
      <c r="K213" s="663"/>
      <c r="L213" s="665">
        <v>83.490000000000009</v>
      </c>
      <c r="M213" s="665">
        <v>1</v>
      </c>
      <c r="N213" s="666">
        <v>83.490000000000009</v>
      </c>
    </row>
    <row r="214" spans="1:14" ht="14.4" customHeight="1" x14ac:dyDescent="0.3">
      <c r="A214" s="661" t="s">
        <v>525</v>
      </c>
      <c r="B214" s="662" t="s">
        <v>2404</v>
      </c>
      <c r="C214" s="663" t="s">
        <v>535</v>
      </c>
      <c r="D214" s="664" t="s">
        <v>2406</v>
      </c>
      <c r="E214" s="663" t="s">
        <v>553</v>
      </c>
      <c r="F214" s="664" t="s">
        <v>2411</v>
      </c>
      <c r="G214" s="663" t="s">
        <v>554</v>
      </c>
      <c r="H214" s="663" t="s">
        <v>1278</v>
      </c>
      <c r="I214" s="663" t="s">
        <v>598</v>
      </c>
      <c r="J214" s="663" t="s">
        <v>1279</v>
      </c>
      <c r="K214" s="663"/>
      <c r="L214" s="665">
        <v>83.489999999999981</v>
      </c>
      <c r="M214" s="665">
        <v>1</v>
      </c>
      <c r="N214" s="666">
        <v>83.489999999999981</v>
      </c>
    </row>
    <row r="215" spans="1:14" ht="14.4" customHeight="1" x14ac:dyDescent="0.3">
      <c r="A215" s="661" t="s">
        <v>525</v>
      </c>
      <c r="B215" s="662" t="s">
        <v>2404</v>
      </c>
      <c r="C215" s="663" t="s">
        <v>535</v>
      </c>
      <c r="D215" s="664" t="s">
        <v>2406</v>
      </c>
      <c r="E215" s="663" t="s">
        <v>553</v>
      </c>
      <c r="F215" s="664" t="s">
        <v>2411</v>
      </c>
      <c r="G215" s="663" t="s">
        <v>554</v>
      </c>
      <c r="H215" s="663" t="s">
        <v>1280</v>
      </c>
      <c r="I215" s="663" t="s">
        <v>1281</v>
      </c>
      <c r="J215" s="663" t="s">
        <v>1282</v>
      </c>
      <c r="K215" s="663"/>
      <c r="L215" s="665">
        <v>77.509996994295761</v>
      </c>
      <c r="M215" s="665">
        <v>74</v>
      </c>
      <c r="N215" s="666">
        <v>5735.7397775778863</v>
      </c>
    </row>
    <row r="216" spans="1:14" ht="14.4" customHeight="1" x14ac:dyDescent="0.3">
      <c r="A216" s="661" t="s">
        <v>525</v>
      </c>
      <c r="B216" s="662" t="s">
        <v>2404</v>
      </c>
      <c r="C216" s="663" t="s">
        <v>535</v>
      </c>
      <c r="D216" s="664" t="s">
        <v>2406</v>
      </c>
      <c r="E216" s="663" t="s">
        <v>553</v>
      </c>
      <c r="F216" s="664" t="s">
        <v>2411</v>
      </c>
      <c r="G216" s="663" t="s">
        <v>554</v>
      </c>
      <c r="H216" s="663" t="s">
        <v>1283</v>
      </c>
      <c r="I216" s="663" t="s">
        <v>1284</v>
      </c>
      <c r="J216" s="663" t="s">
        <v>1285</v>
      </c>
      <c r="K216" s="663" t="s">
        <v>1286</v>
      </c>
      <c r="L216" s="665">
        <v>198.315</v>
      </c>
      <c r="M216" s="665">
        <v>2</v>
      </c>
      <c r="N216" s="666">
        <v>396.63</v>
      </c>
    </row>
    <row r="217" spans="1:14" ht="14.4" customHeight="1" x14ac:dyDescent="0.3">
      <c r="A217" s="661" t="s">
        <v>525</v>
      </c>
      <c r="B217" s="662" t="s">
        <v>2404</v>
      </c>
      <c r="C217" s="663" t="s">
        <v>535</v>
      </c>
      <c r="D217" s="664" t="s">
        <v>2406</v>
      </c>
      <c r="E217" s="663" t="s">
        <v>553</v>
      </c>
      <c r="F217" s="664" t="s">
        <v>2411</v>
      </c>
      <c r="G217" s="663" t="s">
        <v>554</v>
      </c>
      <c r="H217" s="663" t="s">
        <v>1287</v>
      </c>
      <c r="I217" s="663" t="s">
        <v>1288</v>
      </c>
      <c r="J217" s="663" t="s">
        <v>1289</v>
      </c>
      <c r="K217" s="663" t="s">
        <v>1290</v>
      </c>
      <c r="L217" s="665">
        <v>727.17400721497722</v>
      </c>
      <c r="M217" s="665">
        <v>3</v>
      </c>
      <c r="N217" s="666">
        <v>2181.5220216449316</v>
      </c>
    </row>
    <row r="218" spans="1:14" ht="14.4" customHeight="1" x14ac:dyDescent="0.3">
      <c r="A218" s="661" t="s">
        <v>525</v>
      </c>
      <c r="B218" s="662" t="s">
        <v>2404</v>
      </c>
      <c r="C218" s="663" t="s">
        <v>535</v>
      </c>
      <c r="D218" s="664" t="s">
        <v>2406</v>
      </c>
      <c r="E218" s="663" t="s">
        <v>553</v>
      </c>
      <c r="F218" s="664" t="s">
        <v>2411</v>
      </c>
      <c r="G218" s="663" t="s">
        <v>554</v>
      </c>
      <c r="H218" s="663" t="s">
        <v>1291</v>
      </c>
      <c r="I218" s="663" t="s">
        <v>1291</v>
      </c>
      <c r="J218" s="663" t="s">
        <v>1292</v>
      </c>
      <c r="K218" s="663" t="s">
        <v>1293</v>
      </c>
      <c r="L218" s="665">
        <v>2548.0156337539456</v>
      </c>
      <c r="M218" s="665">
        <v>2</v>
      </c>
      <c r="N218" s="666">
        <v>5096.0312675078912</v>
      </c>
    </row>
    <row r="219" spans="1:14" ht="14.4" customHeight="1" x14ac:dyDescent="0.3">
      <c r="A219" s="661" t="s">
        <v>525</v>
      </c>
      <c r="B219" s="662" t="s">
        <v>2404</v>
      </c>
      <c r="C219" s="663" t="s">
        <v>535</v>
      </c>
      <c r="D219" s="664" t="s">
        <v>2406</v>
      </c>
      <c r="E219" s="663" t="s">
        <v>553</v>
      </c>
      <c r="F219" s="664" t="s">
        <v>2411</v>
      </c>
      <c r="G219" s="663" t="s">
        <v>554</v>
      </c>
      <c r="H219" s="663" t="s">
        <v>1294</v>
      </c>
      <c r="I219" s="663" t="s">
        <v>1295</v>
      </c>
      <c r="J219" s="663" t="s">
        <v>1296</v>
      </c>
      <c r="K219" s="663" t="s">
        <v>1297</v>
      </c>
      <c r="L219" s="665">
        <v>46.372847944477904</v>
      </c>
      <c r="M219" s="665">
        <v>83</v>
      </c>
      <c r="N219" s="666">
        <v>3848.9463793916661</v>
      </c>
    </row>
    <row r="220" spans="1:14" ht="14.4" customHeight="1" x14ac:dyDescent="0.3">
      <c r="A220" s="661" t="s">
        <v>525</v>
      </c>
      <c r="B220" s="662" t="s">
        <v>2404</v>
      </c>
      <c r="C220" s="663" t="s">
        <v>535</v>
      </c>
      <c r="D220" s="664" t="s">
        <v>2406</v>
      </c>
      <c r="E220" s="663" t="s">
        <v>553</v>
      </c>
      <c r="F220" s="664" t="s">
        <v>2411</v>
      </c>
      <c r="G220" s="663" t="s">
        <v>554</v>
      </c>
      <c r="H220" s="663" t="s">
        <v>1298</v>
      </c>
      <c r="I220" s="663" t="s">
        <v>1299</v>
      </c>
      <c r="J220" s="663" t="s">
        <v>1300</v>
      </c>
      <c r="K220" s="663" t="s">
        <v>1301</v>
      </c>
      <c r="L220" s="665">
        <v>112.49961136674544</v>
      </c>
      <c r="M220" s="665">
        <v>66</v>
      </c>
      <c r="N220" s="666">
        <v>7424.9743502051988</v>
      </c>
    </row>
    <row r="221" spans="1:14" ht="14.4" customHeight="1" x14ac:dyDescent="0.3">
      <c r="A221" s="661" t="s">
        <v>525</v>
      </c>
      <c r="B221" s="662" t="s">
        <v>2404</v>
      </c>
      <c r="C221" s="663" t="s">
        <v>535</v>
      </c>
      <c r="D221" s="664" t="s">
        <v>2406</v>
      </c>
      <c r="E221" s="663" t="s">
        <v>553</v>
      </c>
      <c r="F221" s="664" t="s">
        <v>2411</v>
      </c>
      <c r="G221" s="663" t="s">
        <v>554</v>
      </c>
      <c r="H221" s="663" t="s">
        <v>1302</v>
      </c>
      <c r="I221" s="663" t="s">
        <v>1303</v>
      </c>
      <c r="J221" s="663" t="s">
        <v>1304</v>
      </c>
      <c r="K221" s="663" t="s">
        <v>1305</v>
      </c>
      <c r="L221" s="665">
        <v>105.02890538864787</v>
      </c>
      <c r="M221" s="665">
        <v>14</v>
      </c>
      <c r="N221" s="666">
        <v>1470.4046754410701</v>
      </c>
    </row>
    <row r="222" spans="1:14" ht="14.4" customHeight="1" x14ac:dyDescent="0.3">
      <c r="A222" s="661" t="s">
        <v>525</v>
      </c>
      <c r="B222" s="662" t="s">
        <v>2404</v>
      </c>
      <c r="C222" s="663" t="s">
        <v>535</v>
      </c>
      <c r="D222" s="664" t="s">
        <v>2406</v>
      </c>
      <c r="E222" s="663" t="s">
        <v>553</v>
      </c>
      <c r="F222" s="664" t="s">
        <v>2411</v>
      </c>
      <c r="G222" s="663" t="s">
        <v>554</v>
      </c>
      <c r="H222" s="663" t="s">
        <v>1306</v>
      </c>
      <c r="I222" s="663" t="s">
        <v>1307</v>
      </c>
      <c r="J222" s="663" t="s">
        <v>1308</v>
      </c>
      <c r="K222" s="663" t="s">
        <v>1309</v>
      </c>
      <c r="L222" s="665">
        <v>536.23960227272732</v>
      </c>
      <c r="M222" s="665">
        <v>22</v>
      </c>
      <c r="N222" s="666">
        <v>11797.271250000002</v>
      </c>
    </row>
    <row r="223" spans="1:14" ht="14.4" customHeight="1" x14ac:dyDescent="0.3">
      <c r="A223" s="661" t="s">
        <v>525</v>
      </c>
      <c r="B223" s="662" t="s">
        <v>2404</v>
      </c>
      <c r="C223" s="663" t="s">
        <v>535</v>
      </c>
      <c r="D223" s="664" t="s">
        <v>2406</v>
      </c>
      <c r="E223" s="663" t="s">
        <v>553</v>
      </c>
      <c r="F223" s="664" t="s">
        <v>2411</v>
      </c>
      <c r="G223" s="663" t="s">
        <v>554</v>
      </c>
      <c r="H223" s="663" t="s">
        <v>1310</v>
      </c>
      <c r="I223" s="663" t="s">
        <v>1311</v>
      </c>
      <c r="J223" s="663" t="s">
        <v>1312</v>
      </c>
      <c r="K223" s="663" t="s">
        <v>1313</v>
      </c>
      <c r="L223" s="665">
        <v>131.08000000000001</v>
      </c>
      <c r="M223" s="665">
        <v>3</v>
      </c>
      <c r="N223" s="666">
        <v>393.24</v>
      </c>
    </row>
    <row r="224" spans="1:14" ht="14.4" customHeight="1" x14ac:dyDescent="0.3">
      <c r="A224" s="661" t="s">
        <v>525</v>
      </c>
      <c r="B224" s="662" t="s">
        <v>2404</v>
      </c>
      <c r="C224" s="663" t="s">
        <v>535</v>
      </c>
      <c r="D224" s="664" t="s">
        <v>2406</v>
      </c>
      <c r="E224" s="663" t="s">
        <v>553</v>
      </c>
      <c r="F224" s="664" t="s">
        <v>2411</v>
      </c>
      <c r="G224" s="663" t="s">
        <v>554</v>
      </c>
      <c r="H224" s="663" t="s">
        <v>1314</v>
      </c>
      <c r="I224" s="663" t="s">
        <v>1315</v>
      </c>
      <c r="J224" s="663" t="s">
        <v>1316</v>
      </c>
      <c r="K224" s="663" t="s">
        <v>1317</v>
      </c>
      <c r="L224" s="665">
        <v>276.10000000000014</v>
      </c>
      <c r="M224" s="665">
        <v>1</v>
      </c>
      <c r="N224" s="666">
        <v>276.10000000000014</v>
      </c>
    </row>
    <row r="225" spans="1:14" ht="14.4" customHeight="1" x14ac:dyDescent="0.3">
      <c r="A225" s="661" t="s">
        <v>525</v>
      </c>
      <c r="B225" s="662" t="s">
        <v>2404</v>
      </c>
      <c r="C225" s="663" t="s">
        <v>535</v>
      </c>
      <c r="D225" s="664" t="s">
        <v>2406</v>
      </c>
      <c r="E225" s="663" t="s">
        <v>553</v>
      </c>
      <c r="F225" s="664" t="s">
        <v>2411</v>
      </c>
      <c r="G225" s="663" t="s">
        <v>554</v>
      </c>
      <c r="H225" s="663" t="s">
        <v>1318</v>
      </c>
      <c r="I225" s="663" t="s">
        <v>1319</v>
      </c>
      <c r="J225" s="663" t="s">
        <v>1320</v>
      </c>
      <c r="K225" s="663" t="s">
        <v>1321</v>
      </c>
      <c r="L225" s="665">
        <v>62.689931677948266</v>
      </c>
      <c r="M225" s="665">
        <v>234</v>
      </c>
      <c r="N225" s="666">
        <v>14669.444012639895</v>
      </c>
    </row>
    <row r="226" spans="1:14" ht="14.4" customHeight="1" x14ac:dyDescent="0.3">
      <c r="A226" s="661" t="s">
        <v>525</v>
      </c>
      <c r="B226" s="662" t="s">
        <v>2404</v>
      </c>
      <c r="C226" s="663" t="s">
        <v>535</v>
      </c>
      <c r="D226" s="664" t="s">
        <v>2406</v>
      </c>
      <c r="E226" s="663" t="s">
        <v>553</v>
      </c>
      <c r="F226" s="664" t="s">
        <v>2411</v>
      </c>
      <c r="G226" s="663" t="s">
        <v>554</v>
      </c>
      <c r="H226" s="663" t="s">
        <v>1322</v>
      </c>
      <c r="I226" s="663" t="s">
        <v>1322</v>
      </c>
      <c r="J226" s="663" t="s">
        <v>1323</v>
      </c>
      <c r="K226" s="663" t="s">
        <v>1324</v>
      </c>
      <c r="L226" s="665">
        <v>90.38</v>
      </c>
      <c r="M226" s="665">
        <v>3</v>
      </c>
      <c r="N226" s="666">
        <v>271.14</v>
      </c>
    </row>
    <row r="227" spans="1:14" ht="14.4" customHeight="1" x14ac:dyDescent="0.3">
      <c r="A227" s="661" t="s">
        <v>525</v>
      </c>
      <c r="B227" s="662" t="s">
        <v>2404</v>
      </c>
      <c r="C227" s="663" t="s">
        <v>535</v>
      </c>
      <c r="D227" s="664" t="s">
        <v>2406</v>
      </c>
      <c r="E227" s="663" t="s">
        <v>553</v>
      </c>
      <c r="F227" s="664" t="s">
        <v>2411</v>
      </c>
      <c r="G227" s="663" t="s">
        <v>554</v>
      </c>
      <c r="H227" s="663" t="s">
        <v>1325</v>
      </c>
      <c r="I227" s="663" t="s">
        <v>1325</v>
      </c>
      <c r="J227" s="663" t="s">
        <v>1326</v>
      </c>
      <c r="K227" s="663" t="s">
        <v>1327</v>
      </c>
      <c r="L227" s="665">
        <v>176.15</v>
      </c>
      <c r="M227" s="665">
        <v>1</v>
      </c>
      <c r="N227" s="666">
        <v>176.15</v>
      </c>
    </row>
    <row r="228" spans="1:14" ht="14.4" customHeight="1" x14ac:dyDescent="0.3">
      <c r="A228" s="661" t="s">
        <v>525</v>
      </c>
      <c r="B228" s="662" t="s">
        <v>2404</v>
      </c>
      <c r="C228" s="663" t="s">
        <v>535</v>
      </c>
      <c r="D228" s="664" t="s">
        <v>2406</v>
      </c>
      <c r="E228" s="663" t="s">
        <v>553</v>
      </c>
      <c r="F228" s="664" t="s">
        <v>2411</v>
      </c>
      <c r="G228" s="663" t="s">
        <v>554</v>
      </c>
      <c r="H228" s="663" t="s">
        <v>1328</v>
      </c>
      <c r="I228" s="663" t="s">
        <v>1329</v>
      </c>
      <c r="J228" s="663" t="s">
        <v>1330</v>
      </c>
      <c r="K228" s="663" t="s">
        <v>1331</v>
      </c>
      <c r="L228" s="665">
        <v>1029.1525838672603</v>
      </c>
      <c r="M228" s="665">
        <v>2</v>
      </c>
      <c r="N228" s="666">
        <v>2058.3051677345206</v>
      </c>
    </row>
    <row r="229" spans="1:14" ht="14.4" customHeight="1" x14ac:dyDescent="0.3">
      <c r="A229" s="661" t="s">
        <v>525</v>
      </c>
      <c r="B229" s="662" t="s">
        <v>2404</v>
      </c>
      <c r="C229" s="663" t="s">
        <v>535</v>
      </c>
      <c r="D229" s="664" t="s">
        <v>2406</v>
      </c>
      <c r="E229" s="663" t="s">
        <v>553</v>
      </c>
      <c r="F229" s="664" t="s">
        <v>2411</v>
      </c>
      <c r="G229" s="663" t="s">
        <v>554</v>
      </c>
      <c r="H229" s="663" t="s">
        <v>1332</v>
      </c>
      <c r="I229" s="663" t="s">
        <v>598</v>
      </c>
      <c r="J229" s="663" t="s">
        <v>1333</v>
      </c>
      <c r="K229" s="663" t="s">
        <v>1334</v>
      </c>
      <c r="L229" s="665">
        <v>195.1814925373134</v>
      </c>
      <c r="M229" s="665">
        <v>67</v>
      </c>
      <c r="N229" s="666">
        <v>13077.159999999998</v>
      </c>
    </row>
    <row r="230" spans="1:14" ht="14.4" customHeight="1" x14ac:dyDescent="0.3">
      <c r="A230" s="661" t="s">
        <v>525</v>
      </c>
      <c r="B230" s="662" t="s">
        <v>2404</v>
      </c>
      <c r="C230" s="663" t="s">
        <v>535</v>
      </c>
      <c r="D230" s="664" t="s">
        <v>2406</v>
      </c>
      <c r="E230" s="663" t="s">
        <v>553</v>
      </c>
      <c r="F230" s="664" t="s">
        <v>2411</v>
      </c>
      <c r="G230" s="663" t="s">
        <v>554</v>
      </c>
      <c r="H230" s="663" t="s">
        <v>1335</v>
      </c>
      <c r="I230" s="663" t="s">
        <v>1336</v>
      </c>
      <c r="J230" s="663" t="s">
        <v>1337</v>
      </c>
      <c r="K230" s="663" t="s">
        <v>1338</v>
      </c>
      <c r="L230" s="665">
        <v>980.6867557541093</v>
      </c>
      <c r="M230" s="665">
        <v>154</v>
      </c>
      <c r="N230" s="666">
        <v>151025.76038613284</v>
      </c>
    </row>
    <row r="231" spans="1:14" ht="14.4" customHeight="1" x14ac:dyDescent="0.3">
      <c r="A231" s="661" t="s">
        <v>525</v>
      </c>
      <c r="B231" s="662" t="s">
        <v>2404</v>
      </c>
      <c r="C231" s="663" t="s">
        <v>535</v>
      </c>
      <c r="D231" s="664" t="s">
        <v>2406</v>
      </c>
      <c r="E231" s="663" t="s">
        <v>553</v>
      </c>
      <c r="F231" s="664" t="s">
        <v>2411</v>
      </c>
      <c r="G231" s="663" t="s">
        <v>554</v>
      </c>
      <c r="H231" s="663" t="s">
        <v>1339</v>
      </c>
      <c r="I231" s="663" t="s">
        <v>1340</v>
      </c>
      <c r="J231" s="663" t="s">
        <v>1341</v>
      </c>
      <c r="K231" s="663" t="s">
        <v>1342</v>
      </c>
      <c r="L231" s="665">
        <v>202.50056878773776</v>
      </c>
      <c r="M231" s="665">
        <v>1</v>
      </c>
      <c r="N231" s="666">
        <v>202.50056878773776</v>
      </c>
    </row>
    <row r="232" spans="1:14" ht="14.4" customHeight="1" x14ac:dyDescent="0.3">
      <c r="A232" s="661" t="s">
        <v>525</v>
      </c>
      <c r="B232" s="662" t="s">
        <v>2404</v>
      </c>
      <c r="C232" s="663" t="s">
        <v>535</v>
      </c>
      <c r="D232" s="664" t="s">
        <v>2406</v>
      </c>
      <c r="E232" s="663" t="s">
        <v>553</v>
      </c>
      <c r="F232" s="664" t="s">
        <v>2411</v>
      </c>
      <c r="G232" s="663" t="s">
        <v>554</v>
      </c>
      <c r="H232" s="663" t="s">
        <v>1343</v>
      </c>
      <c r="I232" s="663" t="s">
        <v>1344</v>
      </c>
      <c r="J232" s="663" t="s">
        <v>1345</v>
      </c>
      <c r="K232" s="663" t="s">
        <v>1346</v>
      </c>
      <c r="L232" s="665">
        <v>382.10954244740503</v>
      </c>
      <c r="M232" s="665">
        <v>106</v>
      </c>
      <c r="N232" s="666">
        <v>40503.611499424936</v>
      </c>
    </row>
    <row r="233" spans="1:14" ht="14.4" customHeight="1" x14ac:dyDescent="0.3">
      <c r="A233" s="661" t="s">
        <v>525</v>
      </c>
      <c r="B233" s="662" t="s">
        <v>2404</v>
      </c>
      <c r="C233" s="663" t="s">
        <v>535</v>
      </c>
      <c r="D233" s="664" t="s">
        <v>2406</v>
      </c>
      <c r="E233" s="663" t="s">
        <v>553</v>
      </c>
      <c r="F233" s="664" t="s">
        <v>2411</v>
      </c>
      <c r="G233" s="663" t="s">
        <v>554</v>
      </c>
      <c r="H233" s="663" t="s">
        <v>1347</v>
      </c>
      <c r="I233" s="663" t="s">
        <v>598</v>
      </c>
      <c r="J233" s="663" t="s">
        <v>1348</v>
      </c>
      <c r="K233" s="663"/>
      <c r="L233" s="665">
        <v>271.38050095614039</v>
      </c>
      <c r="M233" s="665">
        <v>5</v>
      </c>
      <c r="N233" s="666">
        <v>1356.902504780702</v>
      </c>
    </row>
    <row r="234" spans="1:14" ht="14.4" customHeight="1" x14ac:dyDescent="0.3">
      <c r="A234" s="661" t="s">
        <v>525</v>
      </c>
      <c r="B234" s="662" t="s">
        <v>2404</v>
      </c>
      <c r="C234" s="663" t="s">
        <v>535</v>
      </c>
      <c r="D234" s="664" t="s">
        <v>2406</v>
      </c>
      <c r="E234" s="663" t="s">
        <v>553</v>
      </c>
      <c r="F234" s="664" t="s">
        <v>2411</v>
      </c>
      <c r="G234" s="663" t="s">
        <v>554</v>
      </c>
      <c r="H234" s="663" t="s">
        <v>1349</v>
      </c>
      <c r="I234" s="663" t="s">
        <v>598</v>
      </c>
      <c r="J234" s="663" t="s">
        <v>1350</v>
      </c>
      <c r="K234" s="663"/>
      <c r="L234" s="665">
        <v>97.66666375120576</v>
      </c>
      <c r="M234" s="665">
        <v>2</v>
      </c>
      <c r="N234" s="666">
        <v>195.33332750241152</v>
      </c>
    </row>
    <row r="235" spans="1:14" ht="14.4" customHeight="1" x14ac:dyDescent="0.3">
      <c r="A235" s="661" t="s">
        <v>525</v>
      </c>
      <c r="B235" s="662" t="s">
        <v>2404</v>
      </c>
      <c r="C235" s="663" t="s">
        <v>535</v>
      </c>
      <c r="D235" s="664" t="s">
        <v>2406</v>
      </c>
      <c r="E235" s="663" t="s">
        <v>553</v>
      </c>
      <c r="F235" s="664" t="s">
        <v>2411</v>
      </c>
      <c r="G235" s="663" t="s">
        <v>554</v>
      </c>
      <c r="H235" s="663" t="s">
        <v>1351</v>
      </c>
      <c r="I235" s="663" t="s">
        <v>598</v>
      </c>
      <c r="J235" s="663" t="s">
        <v>1352</v>
      </c>
      <c r="K235" s="663"/>
      <c r="L235" s="665">
        <v>620.74630604098581</v>
      </c>
      <c r="M235" s="665">
        <v>4</v>
      </c>
      <c r="N235" s="666">
        <v>2482.9852241639433</v>
      </c>
    </row>
    <row r="236" spans="1:14" ht="14.4" customHeight="1" x14ac:dyDescent="0.3">
      <c r="A236" s="661" t="s">
        <v>525</v>
      </c>
      <c r="B236" s="662" t="s">
        <v>2404</v>
      </c>
      <c r="C236" s="663" t="s">
        <v>535</v>
      </c>
      <c r="D236" s="664" t="s">
        <v>2406</v>
      </c>
      <c r="E236" s="663" t="s">
        <v>553</v>
      </c>
      <c r="F236" s="664" t="s">
        <v>2411</v>
      </c>
      <c r="G236" s="663" t="s">
        <v>554</v>
      </c>
      <c r="H236" s="663" t="s">
        <v>1353</v>
      </c>
      <c r="I236" s="663" t="s">
        <v>1353</v>
      </c>
      <c r="J236" s="663" t="s">
        <v>1354</v>
      </c>
      <c r="K236" s="663" t="s">
        <v>1355</v>
      </c>
      <c r="L236" s="665">
        <v>46.66</v>
      </c>
      <c r="M236" s="665">
        <v>1</v>
      </c>
      <c r="N236" s="666">
        <v>46.66</v>
      </c>
    </row>
    <row r="237" spans="1:14" ht="14.4" customHeight="1" x14ac:dyDescent="0.3">
      <c r="A237" s="661" t="s">
        <v>525</v>
      </c>
      <c r="B237" s="662" t="s">
        <v>2404</v>
      </c>
      <c r="C237" s="663" t="s">
        <v>535</v>
      </c>
      <c r="D237" s="664" t="s">
        <v>2406</v>
      </c>
      <c r="E237" s="663" t="s">
        <v>553</v>
      </c>
      <c r="F237" s="664" t="s">
        <v>2411</v>
      </c>
      <c r="G237" s="663" t="s">
        <v>554</v>
      </c>
      <c r="H237" s="663" t="s">
        <v>1356</v>
      </c>
      <c r="I237" s="663" t="s">
        <v>1357</v>
      </c>
      <c r="J237" s="663" t="s">
        <v>1358</v>
      </c>
      <c r="K237" s="663" t="s">
        <v>1359</v>
      </c>
      <c r="L237" s="665">
        <v>69.819999999999993</v>
      </c>
      <c r="M237" s="665">
        <v>1</v>
      </c>
      <c r="N237" s="666">
        <v>69.819999999999993</v>
      </c>
    </row>
    <row r="238" spans="1:14" ht="14.4" customHeight="1" x14ac:dyDescent="0.3">
      <c r="A238" s="661" t="s">
        <v>525</v>
      </c>
      <c r="B238" s="662" t="s">
        <v>2404</v>
      </c>
      <c r="C238" s="663" t="s">
        <v>535</v>
      </c>
      <c r="D238" s="664" t="s">
        <v>2406</v>
      </c>
      <c r="E238" s="663" t="s">
        <v>553</v>
      </c>
      <c r="F238" s="664" t="s">
        <v>2411</v>
      </c>
      <c r="G238" s="663" t="s">
        <v>554</v>
      </c>
      <c r="H238" s="663" t="s">
        <v>1360</v>
      </c>
      <c r="I238" s="663" t="s">
        <v>1361</v>
      </c>
      <c r="J238" s="663" t="s">
        <v>1362</v>
      </c>
      <c r="K238" s="663" t="s">
        <v>1363</v>
      </c>
      <c r="L238" s="665">
        <v>189.44255173344996</v>
      </c>
      <c r="M238" s="665">
        <v>32</v>
      </c>
      <c r="N238" s="666">
        <v>6062.1616554703987</v>
      </c>
    </row>
    <row r="239" spans="1:14" ht="14.4" customHeight="1" x14ac:dyDescent="0.3">
      <c r="A239" s="661" t="s">
        <v>525</v>
      </c>
      <c r="B239" s="662" t="s">
        <v>2404</v>
      </c>
      <c r="C239" s="663" t="s">
        <v>535</v>
      </c>
      <c r="D239" s="664" t="s">
        <v>2406</v>
      </c>
      <c r="E239" s="663" t="s">
        <v>553</v>
      </c>
      <c r="F239" s="664" t="s">
        <v>2411</v>
      </c>
      <c r="G239" s="663" t="s">
        <v>554</v>
      </c>
      <c r="H239" s="663" t="s">
        <v>1364</v>
      </c>
      <c r="I239" s="663" t="s">
        <v>1364</v>
      </c>
      <c r="J239" s="663" t="s">
        <v>1365</v>
      </c>
      <c r="K239" s="663" t="s">
        <v>1366</v>
      </c>
      <c r="L239" s="665">
        <v>82.19</v>
      </c>
      <c r="M239" s="665">
        <v>2</v>
      </c>
      <c r="N239" s="666">
        <v>164.38</v>
      </c>
    </row>
    <row r="240" spans="1:14" ht="14.4" customHeight="1" x14ac:dyDescent="0.3">
      <c r="A240" s="661" t="s">
        <v>525</v>
      </c>
      <c r="B240" s="662" t="s">
        <v>2404</v>
      </c>
      <c r="C240" s="663" t="s">
        <v>535</v>
      </c>
      <c r="D240" s="664" t="s">
        <v>2406</v>
      </c>
      <c r="E240" s="663" t="s">
        <v>553</v>
      </c>
      <c r="F240" s="664" t="s">
        <v>2411</v>
      </c>
      <c r="G240" s="663" t="s">
        <v>554</v>
      </c>
      <c r="H240" s="663" t="s">
        <v>1367</v>
      </c>
      <c r="I240" s="663" t="s">
        <v>598</v>
      </c>
      <c r="J240" s="663" t="s">
        <v>1368</v>
      </c>
      <c r="K240" s="663"/>
      <c r="L240" s="665">
        <v>126.56541128332439</v>
      </c>
      <c r="M240" s="665">
        <v>51</v>
      </c>
      <c r="N240" s="666">
        <v>6454.8359754495441</v>
      </c>
    </row>
    <row r="241" spans="1:14" ht="14.4" customHeight="1" x14ac:dyDescent="0.3">
      <c r="A241" s="661" t="s">
        <v>525</v>
      </c>
      <c r="B241" s="662" t="s">
        <v>2404</v>
      </c>
      <c r="C241" s="663" t="s">
        <v>535</v>
      </c>
      <c r="D241" s="664" t="s">
        <v>2406</v>
      </c>
      <c r="E241" s="663" t="s">
        <v>553</v>
      </c>
      <c r="F241" s="664" t="s">
        <v>2411</v>
      </c>
      <c r="G241" s="663" t="s">
        <v>554</v>
      </c>
      <c r="H241" s="663" t="s">
        <v>1369</v>
      </c>
      <c r="I241" s="663" t="s">
        <v>598</v>
      </c>
      <c r="J241" s="663" t="s">
        <v>1370</v>
      </c>
      <c r="K241" s="663"/>
      <c r="L241" s="665">
        <v>425.04578947368418</v>
      </c>
      <c r="M241" s="665">
        <v>19</v>
      </c>
      <c r="N241" s="666">
        <v>8075.87</v>
      </c>
    </row>
    <row r="242" spans="1:14" ht="14.4" customHeight="1" x14ac:dyDescent="0.3">
      <c r="A242" s="661" t="s">
        <v>525</v>
      </c>
      <c r="B242" s="662" t="s">
        <v>2404</v>
      </c>
      <c r="C242" s="663" t="s">
        <v>535</v>
      </c>
      <c r="D242" s="664" t="s">
        <v>2406</v>
      </c>
      <c r="E242" s="663" t="s">
        <v>553</v>
      </c>
      <c r="F242" s="664" t="s">
        <v>2411</v>
      </c>
      <c r="G242" s="663" t="s">
        <v>554</v>
      </c>
      <c r="H242" s="663" t="s">
        <v>1371</v>
      </c>
      <c r="I242" s="663" t="s">
        <v>598</v>
      </c>
      <c r="J242" s="663" t="s">
        <v>1372</v>
      </c>
      <c r="K242" s="663"/>
      <c r="L242" s="665">
        <v>195.89445858021941</v>
      </c>
      <c r="M242" s="665">
        <v>2</v>
      </c>
      <c r="N242" s="666">
        <v>391.78891716043881</v>
      </c>
    </row>
    <row r="243" spans="1:14" ht="14.4" customHeight="1" x14ac:dyDescent="0.3">
      <c r="A243" s="661" t="s">
        <v>525</v>
      </c>
      <c r="B243" s="662" t="s">
        <v>2404</v>
      </c>
      <c r="C243" s="663" t="s">
        <v>535</v>
      </c>
      <c r="D243" s="664" t="s">
        <v>2406</v>
      </c>
      <c r="E243" s="663" t="s">
        <v>553</v>
      </c>
      <c r="F243" s="664" t="s">
        <v>2411</v>
      </c>
      <c r="G243" s="663" t="s">
        <v>554</v>
      </c>
      <c r="H243" s="663" t="s">
        <v>1373</v>
      </c>
      <c r="I243" s="663" t="s">
        <v>1373</v>
      </c>
      <c r="J243" s="663" t="s">
        <v>1374</v>
      </c>
      <c r="K243" s="663" t="s">
        <v>1221</v>
      </c>
      <c r="L243" s="665">
        <v>321.51765655486867</v>
      </c>
      <c r="M243" s="665">
        <v>62</v>
      </c>
      <c r="N243" s="666">
        <v>19934.094706401858</v>
      </c>
    </row>
    <row r="244" spans="1:14" ht="14.4" customHeight="1" x14ac:dyDescent="0.3">
      <c r="A244" s="661" t="s">
        <v>525</v>
      </c>
      <c r="B244" s="662" t="s">
        <v>2404</v>
      </c>
      <c r="C244" s="663" t="s">
        <v>535</v>
      </c>
      <c r="D244" s="664" t="s">
        <v>2406</v>
      </c>
      <c r="E244" s="663" t="s">
        <v>553</v>
      </c>
      <c r="F244" s="664" t="s">
        <v>2411</v>
      </c>
      <c r="G244" s="663" t="s">
        <v>554</v>
      </c>
      <c r="H244" s="663" t="s">
        <v>1375</v>
      </c>
      <c r="I244" s="663" t="s">
        <v>1376</v>
      </c>
      <c r="J244" s="663" t="s">
        <v>1377</v>
      </c>
      <c r="K244" s="663" t="s">
        <v>1378</v>
      </c>
      <c r="L244" s="665">
        <v>36.740000000000009</v>
      </c>
      <c r="M244" s="665">
        <v>6</v>
      </c>
      <c r="N244" s="666">
        <v>220.44000000000005</v>
      </c>
    </row>
    <row r="245" spans="1:14" ht="14.4" customHeight="1" x14ac:dyDescent="0.3">
      <c r="A245" s="661" t="s">
        <v>525</v>
      </c>
      <c r="B245" s="662" t="s">
        <v>2404</v>
      </c>
      <c r="C245" s="663" t="s">
        <v>535</v>
      </c>
      <c r="D245" s="664" t="s">
        <v>2406</v>
      </c>
      <c r="E245" s="663" t="s">
        <v>553</v>
      </c>
      <c r="F245" s="664" t="s">
        <v>2411</v>
      </c>
      <c r="G245" s="663" t="s">
        <v>554</v>
      </c>
      <c r="H245" s="663" t="s">
        <v>1379</v>
      </c>
      <c r="I245" s="663" t="s">
        <v>598</v>
      </c>
      <c r="J245" s="663" t="s">
        <v>1380</v>
      </c>
      <c r="K245" s="663"/>
      <c r="L245" s="665">
        <v>37.379957605114022</v>
      </c>
      <c r="M245" s="665">
        <v>6</v>
      </c>
      <c r="N245" s="666">
        <v>224.27974563068415</v>
      </c>
    </row>
    <row r="246" spans="1:14" ht="14.4" customHeight="1" x14ac:dyDescent="0.3">
      <c r="A246" s="661" t="s">
        <v>525</v>
      </c>
      <c r="B246" s="662" t="s">
        <v>2404</v>
      </c>
      <c r="C246" s="663" t="s">
        <v>535</v>
      </c>
      <c r="D246" s="664" t="s">
        <v>2406</v>
      </c>
      <c r="E246" s="663" t="s">
        <v>553</v>
      </c>
      <c r="F246" s="664" t="s">
        <v>2411</v>
      </c>
      <c r="G246" s="663" t="s">
        <v>554</v>
      </c>
      <c r="H246" s="663" t="s">
        <v>1381</v>
      </c>
      <c r="I246" s="663" t="s">
        <v>1382</v>
      </c>
      <c r="J246" s="663" t="s">
        <v>1383</v>
      </c>
      <c r="K246" s="663" t="s">
        <v>1384</v>
      </c>
      <c r="L246" s="665">
        <v>377.17829054881588</v>
      </c>
      <c r="M246" s="665">
        <v>19</v>
      </c>
      <c r="N246" s="666">
        <v>7166.3875204275018</v>
      </c>
    </row>
    <row r="247" spans="1:14" ht="14.4" customHeight="1" x14ac:dyDescent="0.3">
      <c r="A247" s="661" t="s">
        <v>525</v>
      </c>
      <c r="B247" s="662" t="s">
        <v>2404</v>
      </c>
      <c r="C247" s="663" t="s">
        <v>535</v>
      </c>
      <c r="D247" s="664" t="s">
        <v>2406</v>
      </c>
      <c r="E247" s="663" t="s">
        <v>553</v>
      </c>
      <c r="F247" s="664" t="s">
        <v>2411</v>
      </c>
      <c r="G247" s="663" t="s">
        <v>554</v>
      </c>
      <c r="H247" s="663" t="s">
        <v>1385</v>
      </c>
      <c r="I247" s="663" t="s">
        <v>1386</v>
      </c>
      <c r="J247" s="663" t="s">
        <v>1387</v>
      </c>
      <c r="K247" s="663" t="s">
        <v>1388</v>
      </c>
      <c r="L247" s="665">
        <v>103.56996104377703</v>
      </c>
      <c r="M247" s="665">
        <v>140</v>
      </c>
      <c r="N247" s="666">
        <v>14499.794546128784</v>
      </c>
    </row>
    <row r="248" spans="1:14" ht="14.4" customHeight="1" x14ac:dyDescent="0.3">
      <c r="A248" s="661" t="s">
        <v>525</v>
      </c>
      <c r="B248" s="662" t="s">
        <v>2404</v>
      </c>
      <c r="C248" s="663" t="s">
        <v>535</v>
      </c>
      <c r="D248" s="664" t="s">
        <v>2406</v>
      </c>
      <c r="E248" s="663" t="s">
        <v>553</v>
      </c>
      <c r="F248" s="664" t="s">
        <v>2411</v>
      </c>
      <c r="G248" s="663" t="s">
        <v>554</v>
      </c>
      <c r="H248" s="663" t="s">
        <v>1389</v>
      </c>
      <c r="I248" s="663" t="s">
        <v>1390</v>
      </c>
      <c r="J248" s="663" t="s">
        <v>1391</v>
      </c>
      <c r="K248" s="663"/>
      <c r="L248" s="665">
        <v>577.27</v>
      </c>
      <c r="M248" s="665">
        <v>6</v>
      </c>
      <c r="N248" s="666">
        <v>3463.62</v>
      </c>
    </row>
    <row r="249" spans="1:14" ht="14.4" customHeight="1" x14ac:dyDescent="0.3">
      <c r="A249" s="661" t="s">
        <v>525</v>
      </c>
      <c r="B249" s="662" t="s">
        <v>2404</v>
      </c>
      <c r="C249" s="663" t="s">
        <v>535</v>
      </c>
      <c r="D249" s="664" t="s">
        <v>2406</v>
      </c>
      <c r="E249" s="663" t="s">
        <v>553</v>
      </c>
      <c r="F249" s="664" t="s">
        <v>2411</v>
      </c>
      <c r="G249" s="663" t="s">
        <v>554</v>
      </c>
      <c r="H249" s="663" t="s">
        <v>1392</v>
      </c>
      <c r="I249" s="663" t="s">
        <v>1393</v>
      </c>
      <c r="J249" s="663" t="s">
        <v>1394</v>
      </c>
      <c r="K249" s="663" t="s">
        <v>1395</v>
      </c>
      <c r="L249" s="665">
        <v>81.201999999999998</v>
      </c>
      <c r="M249" s="665">
        <v>10</v>
      </c>
      <c r="N249" s="666">
        <v>812.02</v>
      </c>
    </row>
    <row r="250" spans="1:14" ht="14.4" customHeight="1" x14ac:dyDescent="0.3">
      <c r="A250" s="661" t="s">
        <v>525</v>
      </c>
      <c r="B250" s="662" t="s">
        <v>2404</v>
      </c>
      <c r="C250" s="663" t="s">
        <v>535</v>
      </c>
      <c r="D250" s="664" t="s">
        <v>2406</v>
      </c>
      <c r="E250" s="663" t="s">
        <v>553</v>
      </c>
      <c r="F250" s="664" t="s">
        <v>2411</v>
      </c>
      <c r="G250" s="663" t="s">
        <v>554</v>
      </c>
      <c r="H250" s="663" t="s">
        <v>1396</v>
      </c>
      <c r="I250" s="663" t="s">
        <v>1397</v>
      </c>
      <c r="J250" s="663" t="s">
        <v>580</v>
      </c>
      <c r="K250" s="663" t="s">
        <v>732</v>
      </c>
      <c r="L250" s="665">
        <v>201.29999999999995</v>
      </c>
      <c r="M250" s="665">
        <v>56</v>
      </c>
      <c r="N250" s="666">
        <v>11272.799999999997</v>
      </c>
    </row>
    <row r="251" spans="1:14" ht="14.4" customHeight="1" x14ac:dyDescent="0.3">
      <c r="A251" s="661" t="s">
        <v>525</v>
      </c>
      <c r="B251" s="662" t="s">
        <v>2404</v>
      </c>
      <c r="C251" s="663" t="s">
        <v>535</v>
      </c>
      <c r="D251" s="664" t="s">
        <v>2406</v>
      </c>
      <c r="E251" s="663" t="s">
        <v>553</v>
      </c>
      <c r="F251" s="664" t="s">
        <v>2411</v>
      </c>
      <c r="G251" s="663" t="s">
        <v>554</v>
      </c>
      <c r="H251" s="663" t="s">
        <v>1398</v>
      </c>
      <c r="I251" s="663" t="s">
        <v>1399</v>
      </c>
      <c r="J251" s="663" t="s">
        <v>1400</v>
      </c>
      <c r="K251" s="663" t="s">
        <v>1401</v>
      </c>
      <c r="L251" s="665">
        <v>157.86750430048392</v>
      </c>
      <c r="M251" s="665">
        <v>1</v>
      </c>
      <c r="N251" s="666">
        <v>157.86750430048392</v>
      </c>
    </row>
    <row r="252" spans="1:14" ht="14.4" customHeight="1" x14ac:dyDescent="0.3">
      <c r="A252" s="661" t="s">
        <v>525</v>
      </c>
      <c r="B252" s="662" t="s">
        <v>2404</v>
      </c>
      <c r="C252" s="663" t="s">
        <v>535</v>
      </c>
      <c r="D252" s="664" t="s">
        <v>2406</v>
      </c>
      <c r="E252" s="663" t="s">
        <v>553</v>
      </c>
      <c r="F252" s="664" t="s">
        <v>2411</v>
      </c>
      <c r="G252" s="663" t="s">
        <v>554</v>
      </c>
      <c r="H252" s="663" t="s">
        <v>1402</v>
      </c>
      <c r="I252" s="663" t="s">
        <v>1403</v>
      </c>
      <c r="J252" s="663" t="s">
        <v>754</v>
      </c>
      <c r="K252" s="663" t="s">
        <v>1404</v>
      </c>
      <c r="L252" s="665">
        <v>15.820000000000007</v>
      </c>
      <c r="M252" s="665">
        <v>5</v>
      </c>
      <c r="N252" s="666">
        <v>79.100000000000037</v>
      </c>
    </row>
    <row r="253" spans="1:14" ht="14.4" customHeight="1" x14ac:dyDescent="0.3">
      <c r="A253" s="661" t="s">
        <v>525</v>
      </c>
      <c r="B253" s="662" t="s">
        <v>2404</v>
      </c>
      <c r="C253" s="663" t="s">
        <v>535</v>
      </c>
      <c r="D253" s="664" t="s">
        <v>2406</v>
      </c>
      <c r="E253" s="663" t="s">
        <v>553</v>
      </c>
      <c r="F253" s="664" t="s">
        <v>2411</v>
      </c>
      <c r="G253" s="663" t="s">
        <v>554</v>
      </c>
      <c r="H253" s="663" t="s">
        <v>1405</v>
      </c>
      <c r="I253" s="663" t="s">
        <v>1406</v>
      </c>
      <c r="J253" s="663" t="s">
        <v>1407</v>
      </c>
      <c r="K253" s="663" t="s">
        <v>1408</v>
      </c>
      <c r="L253" s="665">
        <v>52.13</v>
      </c>
      <c r="M253" s="665">
        <v>1</v>
      </c>
      <c r="N253" s="666">
        <v>52.13</v>
      </c>
    </row>
    <row r="254" spans="1:14" ht="14.4" customHeight="1" x14ac:dyDescent="0.3">
      <c r="A254" s="661" t="s">
        <v>525</v>
      </c>
      <c r="B254" s="662" t="s">
        <v>2404</v>
      </c>
      <c r="C254" s="663" t="s">
        <v>535</v>
      </c>
      <c r="D254" s="664" t="s">
        <v>2406</v>
      </c>
      <c r="E254" s="663" t="s">
        <v>553</v>
      </c>
      <c r="F254" s="664" t="s">
        <v>2411</v>
      </c>
      <c r="G254" s="663" t="s">
        <v>554</v>
      </c>
      <c r="H254" s="663" t="s">
        <v>1409</v>
      </c>
      <c r="I254" s="663" t="s">
        <v>1410</v>
      </c>
      <c r="J254" s="663" t="s">
        <v>1411</v>
      </c>
      <c r="K254" s="663" t="s">
        <v>1412</v>
      </c>
      <c r="L254" s="665">
        <v>67.470490520631529</v>
      </c>
      <c r="M254" s="665">
        <v>130</v>
      </c>
      <c r="N254" s="666">
        <v>8771.1637676820992</v>
      </c>
    </row>
    <row r="255" spans="1:14" ht="14.4" customHeight="1" x14ac:dyDescent="0.3">
      <c r="A255" s="661" t="s">
        <v>525</v>
      </c>
      <c r="B255" s="662" t="s">
        <v>2404</v>
      </c>
      <c r="C255" s="663" t="s">
        <v>535</v>
      </c>
      <c r="D255" s="664" t="s">
        <v>2406</v>
      </c>
      <c r="E255" s="663" t="s">
        <v>553</v>
      </c>
      <c r="F255" s="664" t="s">
        <v>2411</v>
      </c>
      <c r="G255" s="663" t="s">
        <v>554</v>
      </c>
      <c r="H255" s="663" t="s">
        <v>1413</v>
      </c>
      <c r="I255" s="663" t="s">
        <v>1414</v>
      </c>
      <c r="J255" s="663" t="s">
        <v>1415</v>
      </c>
      <c r="K255" s="663" t="s">
        <v>1416</v>
      </c>
      <c r="L255" s="665">
        <v>325.15979609519786</v>
      </c>
      <c r="M255" s="665">
        <v>85</v>
      </c>
      <c r="N255" s="666">
        <v>27638.582668091818</v>
      </c>
    </row>
    <row r="256" spans="1:14" ht="14.4" customHeight="1" x14ac:dyDescent="0.3">
      <c r="A256" s="661" t="s">
        <v>525</v>
      </c>
      <c r="B256" s="662" t="s">
        <v>2404</v>
      </c>
      <c r="C256" s="663" t="s">
        <v>535</v>
      </c>
      <c r="D256" s="664" t="s">
        <v>2406</v>
      </c>
      <c r="E256" s="663" t="s">
        <v>553</v>
      </c>
      <c r="F256" s="664" t="s">
        <v>2411</v>
      </c>
      <c r="G256" s="663" t="s">
        <v>554</v>
      </c>
      <c r="H256" s="663" t="s">
        <v>1417</v>
      </c>
      <c r="I256" s="663" t="s">
        <v>598</v>
      </c>
      <c r="J256" s="663" t="s">
        <v>1418</v>
      </c>
      <c r="K256" s="663"/>
      <c r="L256" s="665">
        <v>38.936415975045165</v>
      </c>
      <c r="M256" s="665">
        <v>5</v>
      </c>
      <c r="N256" s="666">
        <v>194.68207987522584</v>
      </c>
    </row>
    <row r="257" spans="1:14" ht="14.4" customHeight="1" x14ac:dyDescent="0.3">
      <c r="A257" s="661" t="s">
        <v>525</v>
      </c>
      <c r="B257" s="662" t="s">
        <v>2404</v>
      </c>
      <c r="C257" s="663" t="s">
        <v>535</v>
      </c>
      <c r="D257" s="664" t="s">
        <v>2406</v>
      </c>
      <c r="E257" s="663" t="s">
        <v>553</v>
      </c>
      <c r="F257" s="664" t="s">
        <v>2411</v>
      </c>
      <c r="G257" s="663" t="s">
        <v>554</v>
      </c>
      <c r="H257" s="663" t="s">
        <v>593</v>
      </c>
      <c r="I257" s="663" t="s">
        <v>594</v>
      </c>
      <c r="J257" s="663" t="s">
        <v>595</v>
      </c>
      <c r="K257" s="663" t="s">
        <v>596</v>
      </c>
      <c r="L257" s="665">
        <v>275.31</v>
      </c>
      <c r="M257" s="665">
        <v>2</v>
      </c>
      <c r="N257" s="666">
        <v>550.62</v>
      </c>
    </row>
    <row r="258" spans="1:14" ht="14.4" customHeight="1" x14ac:dyDescent="0.3">
      <c r="A258" s="661" t="s">
        <v>525</v>
      </c>
      <c r="B258" s="662" t="s">
        <v>2404</v>
      </c>
      <c r="C258" s="663" t="s">
        <v>535</v>
      </c>
      <c r="D258" s="664" t="s">
        <v>2406</v>
      </c>
      <c r="E258" s="663" t="s">
        <v>553</v>
      </c>
      <c r="F258" s="664" t="s">
        <v>2411</v>
      </c>
      <c r="G258" s="663" t="s">
        <v>554</v>
      </c>
      <c r="H258" s="663" t="s">
        <v>1419</v>
      </c>
      <c r="I258" s="663" t="s">
        <v>1419</v>
      </c>
      <c r="J258" s="663" t="s">
        <v>1420</v>
      </c>
      <c r="K258" s="663" t="s">
        <v>1421</v>
      </c>
      <c r="L258" s="665">
        <v>620.97000000000014</v>
      </c>
      <c r="M258" s="665">
        <v>1</v>
      </c>
      <c r="N258" s="666">
        <v>620.97000000000014</v>
      </c>
    </row>
    <row r="259" spans="1:14" ht="14.4" customHeight="1" x14ac:dyDescent="0.3">
      <c r="A259" s="661" t="s">
        <v>525</v>
      </c>
      <c r="B259" s="662" t="s">
        <v>2404</v>
      </c>
      <c r="C259" s="663" t="s">
        <v>535</v>
      </c>
      <c r="D259" s="664" t="s">
        <v>2406</v>
      </c>
      <c r="E259" s="663" t="s">
        <v>553</v>
      </c>
      <c r="F259" s="664" t="s">
        <v>2411</v>
      </c>
      <c r="G259" s="663" t="s">
        <v>554</v>
      </c>
      <c r="H259" s="663" t="s">
        <v>1422</v>
      </c>
      <c r="I259" s="663" t="s">
        <v>598</v>
      </c>
      <c r="J259" s="663" t="s">
        <v>1423</v>
      </c>
      <c r="K259" s="663"/>
      <c r="L259" s="665">
        <v>68.385993379808497</v>
      </c>
      <c r="M259" s="665">
        <v>35</v>
      </c>
      <c r="N259" s="666">
        <v>2393.5097682932974</v>
      </c>
    </row>
    <row r="260" spans="1:14" ht="14.4" customHeight="1" x14ac:dyDescent="0.3">
      <c r="A260" s="661" t="s">
        <v>525</v>
      </c>
      <c r="B260" s="662" t="s">
        <v>2404</v>
      </c>
      <c r="C260" s="663" t="s">
        <v>535</v>
      </c>
      <c r="D260" s="664" t="s">
        <v>2406</v>
      </c>
      <c r="E260" s="663" t="s">
        <v>553</v>
      </c>
      <c r="F260" s="664" t="s">
        <v>2411</v>
      </c>
      <c r="G260" s="663" t="s">
        <v>554</v>
      </c>
      <c r="H260" s="663" t="s">
        <v>1424</v>
      </c>
      <c r="I260" s="663" t="s">
        <v>598</v>
      </c>
      <c r="J260" s="663" t="s">
        <v>1425</v>
      </c>
      <c r="K260" s="663"/>
      <c r="L260" s="665">
        <v>166.47234867661882</v>
      </c>
      <c r="M260" s="665">
        <v>49</v>
      </c>
      <c r="N260" s="666">
        <v>8157.1450851543223</v>
      </c>
    </row>
    <row r="261" spans="1:14" ht="14.4" customHeight="1" x14ac:dyDescent="0.3">
      <c r="A261" s="661" t="s">
        <v>525</v>
      </c>
      <c r="B261" s="662" t="s">
        <v>2404</v>
      </c>
      <c r="C261" s="663" t="s">
        <v>535</v>
      </c>
      <c r="D261" s="664" t="s">
        <v>2406</v>
      </c>
      <c r="E261" s="663" t="s">
        <v>553</v>
      </c>
      <c r="F261" s="664" t="s">
        <v>2411</v>
      </c>
      <c r="G261" s="663" t="s">
        <v>554</v>
      </c>
      <c r="H261" s="663" t="s">
        <v>1426</v>
      </c>
      <c r="I261" s="663" t="s">
        <v>1427</v>
      </c>
      <c r="J261" s="663" t="s">
        <v>1428</v>
      </c>
      <c r="K261" s="663" t="s">
        <v>1429</v>
      </c>
      <c r="L261" s="665">
        <v>6050.01</v>
      </c>
      <c r="M261" s="665">
        <v>2</v>
      </c>
      <c r="N261" s="666">
        <v>12100.02</v>
      </c>
    </row>
    <row r="262" spans="1:14" ht="14.4" customHeight="1" x14ac:dyDescent="0.3">
      <c r="A262" s="661" t="s">
        <v>525</v>
      </c>
      <c r="B262" s="662" t="s">
        <v>2404</v>
      </c>
      <c r="C262" s="663" t="s">
        <v>535</v>
      </c>
      <c r="D262" s="664" t="s">
        <v>2406</v>
      </c>
      <c r="E262" s="663" t="s">
        <v>553</v>
      </c>
      <c r="F262" s="664" t="s">
        <v>2411</v>
      </c>
      <c r="G262" s="663" t="s">
        <v>554</v>
      </c>
      <c r="H262" s="663" t="s">
        <v>1430</v>
      </c>
      <c r="I262" s="663" t="s">
        <v>1430</v>
      </c>
      <c r="J262" s="663" t="s">
        <v>1152</v>
      </c>
      <c r="K262" s="663" t="s">
        <v>641</v>
      </c>
      <c r="L262" s="665">
        <v>365.97057554091543</v>
      </c>
      <c r="M262" s="665">
        <v>19.600000000000001</v>
      </c>
      <c r="N262" s="666">
        <v>7173.023280601943</v>
      </c>
    </row>
    <row r="263" spans="1:14" ht="14.4" customHeight="1" x14ac:dyDescent="0.3">
      <c r="A263" s="661" t="s">
        <v>525</v>
      </c>
      <c r="B263" s="662" t="s">
        <v>2404</v>
      </c>
      <c r="C263" s="663" t="s">
        <v>535</v>
      </c>
      <c r="D263" s="664" t="s">
        <v>2406</v>
      </c>
      <c r="E263" s="663" t="s">
        <v>553</v>
      </c>
      <c r="F263" s="664" t="s">
        <v>2411</v>
      </c>
      <c r="G263" s="663" t="s">
        <v>554</v>
      </c>
      <c r="H263" s="663" t="s">
        <v>1431</v>
      </c>
      <c r="I263" s="663" t="s">
        <v>598</v>
      </c>
      <c r="J263" s="663" t="s">
        <v>1432</v>
      </c>
      <c r="K263" s="663"/>
      <c r="L263" s="665">
        <v>33.2999888158852</v>
      </c>
      <c r="M263" s="665">
        <v>216</v>
      </c>
      <c r="N263" s="666">
        <v>7192.7975842312035</v>
      </c>
    </row>
    <row r="264" spans="1:14" ht="14.4" customHeight="1" x14ac:dyDescent="0.3">
      <c r="A264" s="661" t="s">
        <v>525</v>
      </c>
      <c r="B264" s="662" t="s">
        <v>2404</v>
      </c>
      <c r="C264" s="663" t="s">
        <v>535</v>
      </c>
      <c r="D264" s="664" t="s">
        <v>2406</v>
      </c>
      <c r="E264" s="663" t="s">
        <v>553</v>
      </c>
      <c r="F264" s="664" t="s">
        <v>2411</v>
      </c>
      <c r="G264" s="663" t="s">
        <v>554</v>
      </c>
      <c r="H264" s="663" t="s">
        <v>1433</v>
      </c>
      <c r="I264" s="663" t="s">
        <v>1434</v>
      </c>
      <c r="J264" s="663" t="s">
        <v>1435</v>
      </c>
      <c r="K264" s="663" t="s">
        <v>1436</v>
      </c>
      <c r="L264" s="665">
        <v>66.894000000000005</v>
      </c>
      <c r="M264" s="665">
        <v>5</v>
      </c>
      <c r="N264" s="666">
        <v>334.47</v>
      </c>
    </row>
    <row r="265" spans="1:14" ht="14.4" customHeight="1" x14ac:dyDescent="0.3">
      <c r="A265" s="661" t="s">
        <v>525</v>
      </c>
      <c r="B265" s="662" t="s">
        <v>2404</v>
      </c>
      <c r="C265" s="663" t="s">
        <v>535</v>
      </c>
      <c r="D265" s="664" t="s">
        <v>2406</v>
      </c>
      <c r="E265" s="663" t="s">
        <v>553</v>
      </c>
      <c r="F265" s="664" t="s">
        <v>2411</v>
      </c>
      <c r="G265" s="663" t="s">
        <v>554</v>
      </c>
      <c r="H265" s="663" t="s">
        <v>1437</v>
      </c>
      <c r="I265" s="663" t="s">
        <v>1438</v>
      </c>
      <c r="J265" s="663" t="s">
        <v>1439</v>
      </c>
      <c r="K265" s="663" t="s">
        <v>1388</v>
      </c>
      <c r="L265" s="665">
        <v>35.887142857142855</v>
      </c>
      <c r="M265" s="665">
        <v>140</v>
      </c>
      <c r="N265" s="666">
        <v>5024.2</v>
      </c>
    </row>
    <row r="266" spans="1:14" ht="14.4" customHeight="1" x14ac:dyDescent="0.3">
      <c r="A266" s="661" t="s">
        <v>525</v>
      </c>
      <c r="B266" s="662" t="s">
        <v>2404</v>
      </c>
      <c r="C266" s="663" t="s">
        <v>535</v>
      </c>
      <c r="D266" s="664" t="s">
        <v>2406</v>
      </c>
      <c r="E266" s="663" t="s">
        <v>553</v>
      </c>
      <c r="F266" s="664" t="s">
        <v>2411</v>
      </c>
      <c r="G266" s="663" t="s">
        <v>554</v>
      </c>
      <c r="H266" s="663" t="s">
        <v>1440</v>
      </c>
      <c r="I266" s="663" t="s">
        <v>1441</v>
      </c>
      <c r="J266" s="663" t="s">
        <v>1442</v>
      </c>
      <c r="K266" s="663" t="s">
        <v>1443</v>
      </c>
      <c r="L266" s="665">
        <v>59.900000000000013</v>
      </c>
      <c r="M266" s="665">
        <v>1</v>
      </c>
      <c r="N266" s="666">
        <v>59.900000000000013</v>
      </c>
    </row>
    <row r="267" spans="1:14" ht="14.4" customHeight="1" x14ac:dyDescent="0.3">
      <c r="A267" s="661" t="s">
        <v>525</v>
      </c>
      <c r="B267" s="662" t="s">
        <v>2404</v>
      </c>
      <c r="C267" s="663" t="s">
        <v>535</v>
      </c>
      <c r="D267" s="664" t="s">
        <v>2406</v>
      </c>
      <c r="E267" s="663" t="s">
        <v>553</v>
      </c>
      <c r="F267" s="664" t="s">
        <v>2411</v>
      </c>
      <c r="G267" s="663" t="s">
        <v>554</v>
      </c>
      <c r="H267" s="663" t="s">
        <v>1444</v>
      </c>
      <c r="I267" s="663" t="s">
        <v>1445</v>
      </c>
      <c r="J267" s="663" t="s">
        <v>1377</v>
      </c>
      <c r="K267" s="663" t="s">
        <v>1446</v>
      </c>
      <c r="L267" s="665">
        <v>95.480000000000018</v>
      </c>
      <c r="M267" s="665">
        <v>8</v>
      </c>
      <c r="N267" s="666">
        <v>763.84000000000015</v>
      </c>
    </row>
    <row r="268" spans="1:14" ht="14.4" customHeight="1" x14ac:dyDescent="0.3">
      <c r="A268" s="661" t="s">
        <v>525</v>
      </c>
      <c r="B268" s="662" t="s">
        <v>2404</v>
      </c>
      <c r="C268" s="663" t="s">
        <v>535</v>
      </c>
      <c r="D268" s="664" t="s">
        <v>2406</v>
      </c>
      <c r="E268" s="663" t="s">
        <v>553</v>
      </c>
      <c r="F268" s="664" t="s">
        <v>2411</v>
      </c>
      <c r="G268" s="663" t="s">
        <v>554</v>
      </c>
      <c r="H268" s="663" t="s">
        <v>1447</v>
      </c>
      <c r="I268" s="663" t="s">
        <v>1448</v>
      </c>
      <c r="J268" s="663" t="s">
        <v>1449</v>
      </c>
      <c r="K268" s="663" t="s">
        <v>1450</v>
      </c>
      <c r="L268" s="665">
        <v>63.650000000000013</v>
      </c>
      <c r="M268" s="665">
        <v>2</v>
      </c>
      <c r="N268" s="666">
        <v>127.30000000000003</v>
      </c>
    </row>
    <row r="269" spans="1:14" ht="14.4" customHeight="1" x14ac:dyDescent="0.3">
      <c r="A269" s="661" t="s">
        <v>525</v>
      </c>
      <c r="B269" s="662" t="s">
        <v>2404</v>
      </c>
      <c r="C269" s="663" t="s">
        <v>535</v>
      </c>
      <c r="D269" s="664" t="s">
        <v>2406</v>
      </c>
      <c r="E269" s="663" t="s">
        <v>553</v>
      </c>
      <c r="F269" s="664" t="s">
        <v>2411</v>
      </c>
      <c r="G269" s="663" t="s">
        <v>554</v>
      </c>
      <c r="H269" s="663" t="s">
        <v>1451</v>
      </c>
      <c r="I269" s="663" t="s">
        <v>1452</v>
      </c>
      <c r="J269" s="663" t="s">
        <v>1453</v>
      </c>
      <c r="K269" s="663" t="s">
        <v>1454</v>
      </c>
      <c r="L269" s="665">
        <v>180.66124750056363</v>
      </c>
      <c r="M269" s="665">
        <v>48</v>
      </c>
      <c r="N269" s="666">
        <v>8671.7398800270548</v>
      </c>
    </row>
    <row r="270" spans="1:14" ht="14.4" customHeight="1" x14ac:dyDescent="0.3">
      <c r="A270" s="661" t="s">
        <v>525</v>
      </c>
      <c r="B270" s="662" t="s">
        <v>2404</v>
      </c>
      <c r="C270" s="663" t="s">
        <v>535</v>
      </c>
      <c r="D270" s="664" t="s">
        <v>2406</v>
      </c>
      <c r="E270" s="663" t="s">
        <v>553</v>
      </c>
      <c r="F270" s="664" t="s">
        <v>2411</v>
      </c>
      <c r="G270" s="663" t="s">
        <v>554</v>
      </c>
      <c r="H270" s="663" t="s">
        <v>1455</v>
      </c>
      <c r="I270" s="663" t="s">
        <v>1456</v>
      </c>
      <c r="J270" s="663" t="s">
        <v>1457</v>
      </c>
      <c r="K270" s="663" t="s">
        <v>1458</v>
      </c>
      <c r="L270" s="665">
        <v>68.149888140578625</v>
      </c>
      <c r="M270" s="665">
        <v>110</v>
      </c>
      <c r="N270" s="666">
        <v>7496.4876954636493</v>
      </c>
    </row>
    <row r="271" spans="1:14" ht="14.4" customHeight="1" x14ac:dyDescent="0.3">
      <c r="A271" s="661" t="s">
        <v>525</v>
      </c>
      <c r="B271" s="662" t="s">
        <v>2404</v>
      </c>
      <c r="C271" s="663" t="s">
        <v>535</v>
      </c>
      <c r="D271" s="664" t="s">
        <v>2406</v>
      </c>
      <c r="E271" s="663" t="s">
        <v>553</v>
      </c>
      <c r="F271" s="664" t="s">
        <v>2411</v>
      </c>
      <c r="G271" s="663" t="s">
        <v>554</v>
      </c>
      <c r="H271" s="663" t="s">
        <v>1459</v>
      </c>
      <c r="I271" s="663" t="s">
        <v>1460</v>
      </c>
      <c r="J271" s="663" t="s">
        <v>1461</v>
      </c>
      <c r="K271" s="663" t="s">
        <v>1462</v>
      </c>
      <c r="L271" s="665">
        <v>563.9703477726207</v>
      </c>
      <c r="M271" s="665">
        <v>4</v>
      </c>
      <c r="N271" s="666">
        <v>2255.8813910904828</v>
      </c>
    </row>
    <row r="272" spans="1:14" ht="14.4" customHeight="1" x14ac:dyDescent="0.3">
      <c r="A272" s="661" t="s">
        <v>525</v>
      </c>
      <c r="B272" s="662" t="s">
        <v>2404</v>
      </c>
      <c r="C272" s="663" t="s">
        <v>535</v>
      </c>
      <c r="D272" s="664" t="s">
        <v>2406</v>
      </c>
      <c r="E272" s="663" t="s">
        <v>553</v>
      </c>
      <c r="F272" s="664" t="s">
        <v>2411</v>
      </c>
      <c r="G272" s="663" t="s">
        <v>554</v>
      </c>
      <c r="H272" s="663" t="s">
        <v>1463</v>
      </c>
      <c r="I272" s="663" t="s">
        <v>1464</v>
      </c>
      <c r="J272" s="663" t="s">
        <v>1465</v>
      </c>
      <c r="K272" s="663" t="s">
        <v>1466</v>
      </c>
      <c r="L272" s="665">
        <v>539.3900000000001</v>
      </c>
      <c r="M272" s="665">
        <v>3</v>
      </c>
      <c r="N272" s="666">
        <v>1618.1700000000003</v>
      </c>
    </row>
    <row r="273" spans="1:14" ht="14.4" customHeight="1" x14ac:dyDescent="0.3">
      <c r="A273" s="661" t="s">
        <v>525</v>
      </c>
      <c r="B273" s="662" t="s">
        <v>2404</v>
      </c>
      <c r="C273" s="663" t="s">
        <v>535</v>
      </c>
      <c r="D273" s="664" t="s">
        <v>2406</v>
      </c>
      <c r="E273" s="663" t="s">
        <v>553</v>
      </c>
      <c r="F273" s="664" t="s">
        <v>2411</v>
      </c>
      <c r="G273" s="663" t="s">
        <v>554</v>
      </c>
      <c r="H273" s="663" t="s">
        <v>1467</v>
      </c>
      <c r="I273" s="663" t="s">
        <v>1467</v>
      </c>
      <c r="J273" s="663" t="s">
        <v>1468</v>
      </c>
      <c r="K273" s="663" t="s">
        <v>1469</v>
      </c>
      <c r="L273" s="665">
        <v>324.16999999999996</v>
      </c>
      <c r="M273" s="665">
        <v>252</v>
      </c>
      <c r="N273" s="666">
        <v>81690.84</v>
      </c>
    </row>
    <row r="274" spans="1:14" ht="14.4" customHeight="1" x14ac:dyDescent="0.3">
      <c r="A274" s="661" t="s">
        <v>525</v>
      </c>
      <c r="B274" s="662" t="s">
        <v>2404</v>
      </c>
      <c r="C274" s="663" t="s">
        <v>535</v>
      </c>
      <c r="D274" s="664" t="s">
        <v>2406</v>
      </c>
      <c r="E274" s="663" t="s">
        <v>553</v>
      </c>
      <c r="F274" s="664" t="s">
        <v>2411</v>
      </c>
      <c r="G274" s="663" t="s">
        <v>554</v>
      </c>
      <c r="H274" s="663" t="s">
        <v>1470</v>
      </c>
      <c r="I274" s="663" t="s">
        <v>1471</v>
      </c>
      <c r="J274" s="663" t="s">
        <v>1365</v>
      </c>
      <c r="K274" s="663" t="s">
        <v>1472</v>
      </c>
      <c r="L274" s="665">
        <v>104.31000000000003</v>
      </c>
      <c r="M274" s="665">
        <v>2</v>
      </c>
      <c r="N274" s="666">
        <v>208.62000000000006</v>
      </c>
    </row>
    <row r="275" spans="1:14" ht="14.4" customHeight="1" x14ac:dyDescent="0.3">
      <c r="A275" s="661" t="s">
        <v>525</v>
      </c>
      <c r="B275" s="662" t="s">
        <v>2404</v>
      </c>
      <c r="C275" s="663" t="s">
        <v>535</v>
      </c>
      <c r="D275" s="664" t="s">
        <v>2406</v>
      </c>
      <c r="E275" s="663" t="s">
        <v>553</v>
      </c>
      <c r="F275" s="664" t="s">
        <v>2411</v>
      </c>
      <c r="G275" s="663" t="s">
        <v>554</v>
      </c>
      <c r="H275" s="663" t="s">
        <v>1473</v>
      </c>
      <c r="I275" s="663" t="s">
        <v>1474</v>
      </c>
      <c r="J275" s="663" t="s">
        <v>1475</v>
      </c>
      <c r="K275" s="663" t="s">
        <v>1476</v>
      </c>
      <c r="L275" s="665">
        <v>410.16999999999996</v>
      </c>
      <c r="M275" s="665">
        <v>4</v>
      </c>
      <c r="N275" s="666">
        <v>1640.6799999999998</v>
      </c>
    </row>
    <row r="276" spans="1:14" ht="14.4" customHeight="1" x14ac:dyDescent="0.3">
      <c r="A276" s="661" t="s">
        <v>525</v>
      </c>
      <c r="B276" s="662" t="s">
        <v>2404</v>
      </c>
      <c r="C276" s="663" t="s">
        <v>535</v>
      </c>
      <c r="D276" s="664" t="s">
        <v>2406</v>
      </c>
      <c r="E276" s="663" t="s">
        <v>553</v>
      </c>
      <c r="F276" s="664" t="s">
        <v>2411</v>
      </c>
      <c r="G276" s="663" t="s">
        <v>554</v>
      </c>
      <c r="H276" s="663" t="s">
        <v>1477</v>
      </c>
      <c r="I276" s="663" t="s">
        <v>1478</v>
      </c>
      <c r="J276" s="663" t="s">
        <v>1479</v>
      </c>
      <c r="K276" s="663" t="s">
        <v>1480</v>
      </c>
      <c r="L276" s="665">
        <v>332.49333333333334</v>
      </c>
      <c r="M276" s="665">
        <v>3</v>
      </c>
      <c r="N276" s="666">
        <v>997.48</v>
      </c>
    </row>
    <row r="277" spans="1:14" ht="14.4" customHeight="1" x14ac:dyDescent="0.3">
      <c r="A277" s="661" t="s">
        <v>525</v>
      </c>
      <c r="B277" s="662" t="s">
        <v>2404</v>
      </c>
      <c r="C277" s="663" t="s">
        <v>535</v>
      </c>
      <c r="D277" s="664" t="s">
        <v>2406</v>
      </c>
      <c r="E277" s="663" t="s">
        <v>553</v>
      </c>
      <c r="F277" s="664" t="s">
        <v>2411</v>
      </c>
      <c r="G277" s="663" t="s">
        <v>554</v>
      </c>
      <c r="H277" s="663" t="s">
        <v>1481</v>
      </c>
      <c r="I277" s="663" t="s">
        <v>1482</v>
      </c>
      <c r="J277" s="663" t="s">
        <v>1483</v>
      </c>
      <c r="K277" s="663" t="s">
        <v>1484</v>
      </c>
      <c r="L277" s="665">
        <v>101.2868370081747</v>
      </c>
      <c r="M277" s="665">
        <v>30</v>
      </c>
      <c r="N277" s="666">
        <v>3038.6051102452411</v>
      </c>
    </row>
    <row r="278" spans="1:14" ht="14.4" customHeight="1" x14ac:dyDescent="0.3">
      <c r="A278" s="661" t="s">
        <v>525</v>
      </c>
      <c r="B278" s="662" t="s">
        <v>2404</v>
      </c>
      <c r="C278" s="663" t="s">
        <v>535</v>
      </c>
      <c r="D278" s="664" t="s">
        <v>2406</v>
      </c>
      <c r="E278" s="663" t="s">
        <v>553</v>
      </c>
      <c r="F278" s="664" t="s">
        <v>2411</v>
      </c>
      <c r="G278" s="663" t="s">
        <v>554</v>
      </c>
      <c r="H278" s="663" t="s">
        <v>1485</v>
      </c>
      <c r="I278" s="663" t="s">
        <v>1485</v>
      </c>
      <c r="J278" s="663" t="s">
        <v>1486</v>
      </c>
      <c r="K278" s="663" t="s">
        <v>1487</v>
      </c>
      <c r="L278" s="665">
        <v>606.50983282865786</v>
      </c>
      <c r="M278" s="665">
        <v>20</v>
      </c>
      <c r="N278" s="666">
        <v>12130.196656573158</v>
      </c>
    </row>
    <row r="279" spans="1:14" ht="14.4" customHeight="1" x14ac:dyDescent="0.3">
      <c r="A279" s="661" t="s">
        <v>525</v>
      </c>
      <c r="B279" s="662" t="s">
        <v>2404</v>
      </c>
      <c r="C279" s="663" t="s">
        <v>535</v>
      </c>
      <c r="D279" s="664" t="s">
        <v>2406</v>
      </c>
      <c r="E279" s="663" t="s">
        <v>553</v>
      </c>
      <c r="F279" s="664" t="s">
        <v>2411</v>
      </c>
      <c r="G279" s="663" t="s">
        <v>554</v>
      </c>
      <c r="H279" s="663" t="s">
        <v>1488</v>
      </c>
      <c r="I279" s="663" t="s">
        <v>1489</v>
      </c>
      <c r="J279" s="663" t="s">
        <v>1490</v>
      </c>
      <c r="K279" s="663" t="s">
        <v>1388</v>
      </c>
      <c r="L279" s="665">
        <v>80.3907119833178</v>
      </c>
      <c r="M279" s="665">
        <v>202</v>
      </c>
      <c r="N279" s="666">
        <v>16238.923820630196</v>
      </c>
    </row>
    <row r="280" spans="1:14" ht="14.4" customHeight="1" x14ac:dyDescent="0.3">
      <c r="A280" s="661" t="s">
        <v>525</v>
      </c>
      <c r="B280" s="662" t="s">
        <v>2404</v>
      </c>
      <c r="C280" s="663" t="s">
        <v>535</v>
      </c>
      <c r="D280" s="664" t="s">
        <v>2406</v>
      </c>
      <c r="E280" s="663" t="s">
        <v>553</v>
      </c>
      <c r="F280" s="664" t="s">
        <v>2411</v>
      </c>
      <c r="G280" s="663" t="s">
        <v>554</v>
      </c>
      <c r="H280" s="663" t="s">
        <v>1491</v>
      </c>
      <c r="I280" s="663" t="s">
        <v>598</v>
      </c>
      <c r="J280" s="663" t="s">
        <v>1492</v>
      </c>
      <c r="K280" s="663" t="s">
        <v>1493</v>
      </c>
      <c r="L280" s="665">
        <v>65.247126666666659</v>
      </c>
      <c r="M280" s="665">
        <v>25</v>
      </c>
      <c r="N280" s="666">
        <v>1631.1781666666666</v>
      </c>
    </row>
    <row r="281" spans="1:14" ht="14.4" customHeight="1" x14ac:dyDescent="0.3">
      <c r="A281" s="661" t="s">
        <v>525</v>
      </c>
      <c r="B281" s="662" t="s">
        <v>2404</v>
      </c>
      <c r="C281" s="663" t="s">
        <v>535</v>
      </c>
      <c r="D281" s="664" t="s">
        <v>2406</v>
      </c>
      <c r="E281" s="663" t="s">
        <v>553</v>
      </c>
      <c r="F281" s="664" t="s">
        <v>2411</v>
      </c>
      <c r="G281" s="663" t="s">
        <v>554</v>
      </c>
      <c r="H281" s="663" t="s">
        <v>1494</v>
      </c>
      <c r="I281" s="663" t="s">
        <v>1495</v>
      </c>
      <c r="J281" s="663" t="s">
        <v>1496</v>
      </c>
      <c r="K281" s="663" t="s">
        <v>1293</v>
      </c>
      <c r="L281" s="665">
        <v>934.01</v>
      </c>
      <c r="M281" s="665">
        <v>20</v>
      </c>
      <c r="N281" s="666">
        <v>18680.2</v>
      </c>
    </row>
    <row r="282" spans="1:14" ht="14.4" customHeight="1" x14ac:dyDescent="0.3">
      <c r="A282" s="661" t="s">
        <v>525</v>
      </c>
      <c r="B282" s="662" t="s">
        <v>2404</v>
      </c>
      <c r="C282" s="663" t="s">
        <v>535</v>
      </c>
      <c r="D282" s="664" t="s">
        <v>2406</v>
      </c>
      <c r="E282" s="663" t="s">
        <v>553</v>
      </c>
      <c r="F282" s="664" t="s">
        <v>2411</v>
      </c>
      <c r="G282" s="663" t="s">
        <v>554</v>
      </c>
      <c r="H282" s="663" t="s">
        <v>1497</v>
      </c>
      <c r="I282" s="663" t="s">
        <v>1498</v>
      </c>
      <c r="J282" s="663" t="s">
        <v>1499</v>
      </c>
      <c r="K282" s="663" t="s">
        <v>1500</v>
      </c>
      <c r="L282" s="665">
        <v>2145</v>
      </c>
      <c r="M282" s="665">
        <v>1</v>
      </c>
      <c r="N282" s="666">
        <v>2145</v>
      </c>
    </row>
    <row r="283" spans="1:14" ht="14.4" customHeight="1" x14ac:dyDescent="0.3">
      <c r="A283" s="661" t="s">
        <v>525</v>
      </c>
      <c r="B283" s="662" t="s">
        <v>2404</v>
      </c>
      <c r="C283" s="663" t="s">
        <v>535</v>
      </c>
      <c r="D283" s="664" t="s">
        <v>2406</v>
      </c>
      <c r="E283" s="663" t="s">
        <v>553</v>
      </c>
      <c r="F283" s="664" t="s">
        <v>2411</v>
      </c>
      <c r="G283" s="663" t="s">
        <v>554</v>
      </c>
      <c r="H283" s="663" t="s">
        <v>1501</v>
      </c>
      <c r="I283" s="663" t="s">
        <v>598</v>
      </c>
      <c r="J283" s="663" t="s">
        <v>1502</v>
      </c>
      <c r="K283" s="663"/>
      <c r="L283" s="665">
        <v>296.47000000000003</v>
      </c>
      <c r="M283" s="665">
        <v>3</v>
      </c>
      <c r="N283" s="666">
        <v>889.41000000000008</v>
      </c>
    </row>
    <row r="284" spans="1:14" ht="14.4" customHeight="1" x14ac:dyDescent="0.3">
      <c r="A284" s="661" t="s">
        <v>525</v>
      </c>
      <c r="B284" s="662" t="s">
        <v>2404</v>
      </c>
      <c r="C284" s="663" t="s">
        <v>535</v>
      </c>
      <c r="D284" s="664" t="s">
        <v>2406</v>
      </c>
      <c r="E284" s="663" t="s">
        <v>553</v>
      </c>
      <c r="F284" s="664" t="s">
        <v>2411</v>
      </c>
      <c r="G284" s="663" t="s">
        <v>554</v>
      </c>
      <c r="H284" s="663" t="s">
        <v>1503</v>
      </c>
      <c r="I284" s="663" t="s">
        <v>598</v>
      </c>
      <c r="J284" s="663" t="s">
        <v>1504</v>
      </c>
      <c r="K284" s="663" t="s">
        <v>1505</v>
      </c>
      <c r="L284" s="665">
        <v>396.74999768573105</v>
      </c>
      <c r="M284" s="665">
        <v>450</v>
      </c>
      <c r="N284" s="666">
        <v>178537.49895857897</v>
      </c>
    </row>
    <row r="285" spans="1:14" ht="14.4" customHeight="1" x14ac:dyDescent="0.3">
      <c r="A285" s="661" t="s">
        <v>525</v>
      </c>
      <c r="B285" s="662" t="s">
        <v>2404</v>
      </c>
      <c r="C285" s="663" t="s">
        <v>535</v>
      </c>
      <c r="D285" s="664" t="s">
        <v>2406</v>
      </c>
      <c r="E285" s="663" t="s">
        <v>553</v>
      </c>
      <c r="F285" s="664" t="s">
        <v>2411</v>
      </c>
      <c r="G285" s="663" t="s">
        <v>554</v>
      </c>
      <c r="H285" s="663" t="s">
        <v>1506</v>
      </c>
      <c r="I285" s="663" t="s">
        <v>1506</v>
      </c>
      <c r="J285" s="663" t="s">
        <v>1507</v>
      </c>
      <c r="K285" s="663" t="s">
        <v>1508</v>
      </c>
      <c r="L285" s="665">
        <v>947.64505151929438</v>
      </c>
      <c r="M285" s="665">
        <v>97</v>
      </c>
      <c r="N285" s="666">
        <v>91921.569997371553</v>
      </c>
    </row>
    <row r="286" spans="1:14" ht="14.4" customHeight="1" x14ac:dyDescent="0.3">
      <c r="A286" s="661" t="s">
        <v>525</v>
      </c>
      <c r="B286" s="662" t="s">
        <v>2404</v>
      </c>
      <c r="C286" s="663" t="s">
        <v>535</v>
      </c>
      <c r="D286" s="664" t="s">
        <v>2406</v>
      </c>
      <c r="E286" s="663" t="s">
        <v>553</v>
      </c>
      <c r="F286" s="664" t="s">
        <v>2411</v>
      </c>
      <c r="G286" s="663" t="s">
        <v>554</v>
      </c>
      <c r="H286" s="663" t="s">
        <v>1509</v>
      </c>
      <c r="I286" s="663" t="s">
        <v>1510</v>
      </c>
      <c r="J286" s="663" t="s">
        <v>1511</v>
      </c>
      <c r="K286" s="663" t="s">
        <v>1512</v>
      </c>
      <c r="L286" s="665">
        <v>121.31000000000006</v>
      </c>
      <c r="M286" s="665">
        <v>1</v>
      </c>
      <c r="N286" s="666">
        <v>121.31000000000006</v>
      </c>
    </row>
    <row r="287" spans="1:14" ht="14.4" customHeight="1" x14ac:dyDescent="0.3">
      <c r="A287" s="661" t="s">
        <v>525</v>
      </c>
      <c r="B287" s="662" t="s">
        <v>2404</v>
      </c>
      <c r="C287" s="663" t="s">
        <v>535</v>
      </c>
      <c r="D287" s="664" t="s">
        <v>2406</v>
      </c>
      <c r="E287" s="663" t="s">
        <v>553</v>
      </c>
      <c r="F287" s="664" t="s">
        <v>2411</v>
      </c>
      <c r="G287" s="663" t="s">
        <v>554</v>
      </c>
      <c r="H287" s="663" t="s">
        <v>1513</v>
      </c>
      <c r="I287" s="663" t="s">
        <v>1514</v>
      </c>
      <c r="J287" s="663" t="s">
        <v>1515</v>
      </c>
      <c r="K287" s="663" t="s">
        <v>1516</v>
      </c>
      <c r="L287" s="665">
        <v>87.010000000000019</v>
      </c>
      <c r="M287" s="665">
        <v>4</v>
      </c>
      <c r="N287" s="666">
        <v>348.04000000000008</v>
      </c>
    </row>
    <row r="288" spans="1:14" ht="14.4" customHeight="1" x14ac:dyDescent="0.3">
      <c r="A288" s="661" t="s">
        <v>525</v>
      </c>
      <c r="B288" s="662" t="s">
        <v>2404</v>
      </c>
      <c r="C288" s="663" t="s">
        <v>535</v>
      </c>
      <c r="D288" s="664" t="s">
        <v>2406</v>
      </c>
      <c r="E288" s="663" t="s">
        <v>553</v>
      </c>
      <c r="F288" s="664" t="s">
        <v>2411</v>
      </c>
      <c r="G288" s="663" t="s">
        <v>554</v>
      </c>
      <c r="H288" s="663" t="s">
        <v>1517</v>
      </c>
      <c r="I288" s="663" t="s">
        <v>1518</v>
      </c>
      <c r="J288" s="663" t="s">
        <v>1519</v>
      </c>
      <c r="K288" s="663" t="s">
        <v>1520</v>
      </c>
      <c r="L288" s="665">
        <v>47.23</v>
      </c>
      <c r="M288" s="665">
        <v>1</v>
      </c>
      <c r="N288" s="666">
        <v>47.23</v>
      </c>
    </row>
    <row r="289" spans="1:14" ht="14.4" customHeight="1" x14ac:dyDescent="0.3">
      <c r="A289" s="661" t="s">
        <v>525</v>
      </c>
      <c r="B289" s="662" t="s">
        <v>2404</v>
      </c>
      <c r="C289" s="663" t="s">
        <v>535</v>
      </c>
      <c r="D289" s="664" t="s">
        <v>2406</v>
      </c>
      <c r="E289" s="663" t="s">
        <v>553</v>
      </c>
      <c r="F289" s="664" t="s">
        <v>2411</v>
      </c>
      <c r="G289" s="663" t="s">
        <v>554</v>
      </c>
      <c r="H289" s="663" t="s">
        <v>1521</v>
      </c>
      <c r="I289" s="663" t="s">
        <v>598</v>
      </c>
      <c r="J289" s="663" t="s">
        <v>1522</v>
      </c>
      <c r="K289" s="663"/>
      <c r="L289" s="665">
        <v>44.045000000000002</v>
      </c>
      <c r="M289" s="665">
        <v>2</v>
      </c>
      <c r="N289" s="666">
        <v>88.09</v>
      </c>
    </row>
    <row r="290" spans="1:14" ht="14.4" customHeight="1" x14ac:dyDescent="0.3">
      <c r="A290" s="661" t="s">
        <v>525</v>
      </c>
      <c r="B290" s="662" t="s">
        <v>2404</v>
      </c>
      <c r="C290" s="663" t="s">
        <v>535</v>
      </c>
      <c r="D290" s="664" t="s">
        <v>2406</v>
      </c>
      <c r="E290" s="663" t="s">
        <v>553</v>
      </c>
      <c r="F290" s="664" t="s">
        <v>2411</v>
      </c>
      <c r="G290" s="663" t="s">
        <v>554</v>
      </c>
      <c r="H290" s="663" t="s">
        <v>1523</v>
      </c>
      <c r="I290" s="663" t="s">
        <v>1524</v>
      </c>
      <c r="J290" s="663" t="s">
        <v>1525</v>
      </c>
      <c r="K290" s="663" t="s">
        <v>1526</v>
      </c>
      <c r="L290" s="665">
        <v>124.95963496413225</v>
      </c>
      <c r="M290" s="665">
        <v>1</v>
      </c>
      <c r="N290" s="666">
        <v>124.95963496413225</v>
      </c>
    </row>
    <row r="291" spans="1:14" ht="14.4" customHeight="1" x14ac:dyDescent="0.3">
      <c r="A291" s="661" t="s">
        <v>525</v>
      </c>
      <c r="B291" s="662" t="s">
        <v>2404</v>
      </c>
      <c r="C291" s="663" t="s">
        <v>535</v>
      </c>
      <c r="D291" s="664" t="s">
        <v>2406</v>
      </c>
      <c r="E291" s="663" t="s">
        <v>553</v>
      </c>
      <c r="F291" s="664" t="s">
        <v>2411</v>
      </c>
      <c r="G291" s="663" t="s">
        <v>554</v>
      </c>
      <c r="H291" s="663" t="s">
        <v>1527</v>
      </c>
      <c r="I291" s="663" t="s">
        <v>1527</v>
      </c>
      <c r="J291" s="663" t="s">
        <v>1528</v>
      </c>
      <c r="K291" s="663" t="s">
        <v>1221</v>
      </c>
      <c r="L291" s="665">
        <v>390.86425527128358</v>
      </c>
      <c r="M291" s="665">
        <v>13</v>
      </c>
      <c r="N291" s="666">
        <v>5081.2353185266866</v>
      </c>
    </row>
    <row r="292" spans="1:14" ht="14.4" customHeight="1" x14ac:dyDescent="0.3">
      <c r="A292" s="661" t="s">
        <v>525</v>
      </c>
      <c r="B292" s="662" t="s">
        <v>2404</v>
      </c>
      <c r="C292" s="663" t="s">
        <v>535</v>
      </c>
      <c r="D292" s="664" t="s">
        <v>2406</v>
      </c>
      <c r="E292" s="663" t="s">
        <v>553</v>
      </c>
      <c r="F292" s="664" t="s">
        <v>2411</v>
      </c>
      <c r="G292" s="663" t="s">
        <v>554</v>
      </c>
      <c r="H292" s="663" t="s">
        <v>1529</v>
      </c>
      <c r="I292" s="663" t="s">
        <v>598</v>
      </c>
      <c r="J292" s="663" t="s">
        <v>1530</v>
      </c>
      <c r="K292" s="663" t="s">
        <v>1531</v>
      </c>
      <c r="L292" s="665">
        <v>24.990000000000006</v>
      </c>
      <c r="M292" s="665">
        <v>4</v>
      </c>
      <c r="N292" s="666">
        <v>99.960000000000022</v>
      </c>
    </row>
    <row r="293" spans="1:14" ht="14.4" customHeight="1" x14ac:dyDescent="0.3">
      <c r="A293" s="661" t="s">
        <v>525</v>
      </c>
      <c r="B293" s="662" t="s">
        <v>2404</v>
      </c>
      <c r="C293" s="663" t="s">
        <v>535</v>
      </c>
      <c r="D293" s="664" t="s">
        <v>2406</v>
      </c>
      <c r="E293" s="663" t="s">
        <v>553</v>
      </c>
      <c r="F293" s="664" t="s">
        <v>2411</v>
      </c>
      <c r="G293" s="663" t="s">
        <v>554</v>
      </c>
      <c r="H293" s="663" t="s">
        <v>1532</v>
      </c>
      <c r="I293" s="663" t="s">
        <v>1533</v>
      </c>
      <c r="J293" s="663" t="s">
        <v>735</v>
      </c>
      <c r="K293" s="663" t="s">
        <v>1534</v>
      </c>
      <c r="L293" s="665">
        <v>107.3299110356791</v>
      </c>
      <c r="M293" s="665">
        <v>5</v>
      </c>
      <c r="N293" s="666">
        <v>536.64955517839553</v>
      </c>
    </row>
    <row r="294" spans="1:14" ht="14.4" customHeight="1" x14ac:dyDescent="0.3">
      <c r="A294" s="661" t="s">
        <v>525</v>
      </c>
      <c r="B294" s="662" t="s">
        <v>2404</v>
      </c>
      <c r="C294" s="663" t="s">
        <v>535</v>
      </c>
      <c r="D294" s="664" t="s">
        <v>2406</v>
      </c>
      <c r="E294" s="663" t="s">
        <v>553</v>
      </c>
      <c r="F294" s="664" t="s">
        <v>2411</v>
      </c>
      <c r="G294" s="663" t="s">
        <v>554</v>
      </c>
      <c r="H294" s="663" t="s">
        <v>1535</v>
      </c>
      <c r="I294" s="663" t="s">
        <v>1536</v>
      </c>
      <c r="J294" s="663" t="s">
        <v>1537</v>
      </c>
      <c r="K294" s="663" t="s">
        <v>1538</v>
      </c>
      <c r="L294" s="665">
        <v>148.67000000000002</v>
      </c>
      <c r="M294" s="665">
        <v>2</v>
      </c>
      <c r="N294" s="666">
        <v>297.34000000000003</v>
      </c>
    </row>
    <row r="295" spans="1:14" ht="14.4" customHeight="1" x14ac:dyDescent="0.3">
      <c r="A295" s="661" t="s">
        <v>525</v>
      </c>
      <c r="B295" s="662" t="s">
        <v>2404</v>
      </c>
      <c r="C295" s="663" t="s">
        <v>535</v>
      </c>
      <c r="D295" s="664" t="s">
        <v>2406</v>
      </c>
      <c r="E295" s="663" t="s">
        <v>553</v>
      </c>
      <c r="F295" s="664" t="s">
        <v>2411</v>
      </c>
      <c r="G295" s="663" t="s">
        <v>554</v>
      </c>
      <c r="H295" s="663" t="s">
        <v>1539</v>
      </c>
      <c r="I295" s="663" t="s">
        <v>598</v>
      </c>
      <c r="J295" s="663" t="s">
        <v>1540</v>
      </c>
      <c r="K295" s="663"/>
      <c r="L295" s="665">
        <v>202.81160115219629</v>
      </c>
      <c r="M295" s="665">
        <v>1</v>
      </c>
      <c r="N295" s="666">
        <v>202.81160115219629</v>
      </c>
    </row>
    <row r="296" spans="1:14" ht="14.4" customHeight="1" x14ac:dyDescent="0.3">
      <c r="A296" s="661" t="s">
        <v>525</v>
      </c>
      <c r="B296" s="662" t="s">
        <v>2404</v>
      </c>
      <c r="C296" s="663" t="s">
        <v>535</v>
      </c>
      <c r="D296" s="664" t="s">
        <v>2406</v>
      </c>
      <c r="E296" s="663" t="s">
        <v>553</v>
      </c>
      <c r="F296" s="664" t="s">
        <v>2411</v>
      </c>
      <c r="G296" s="663" t="s">
        <v>554</v>
      </c>
      <c r="H296" s="663" t="s">
        <v>1541</v>
      </c>
      <c r="I296" s="663" t="s">
        <v>1542</v>
      </c>
      <c r="J296" s="663" t="s">
        <v>1479</v>
      </c>
      <c r="K296" s="663" t="s">
        <v>1543</v>
      </c>
      <c r="L296" s="665">
        <v>214.82822463293815</v>
      </c>
      <c r="M296" s="665">
        <v>6</v>
      </c>
      <c r="N296" s="666">
        <v>1288.9693477976289</v>
      </c>
    </row>
    <row r="297" spans="1:14" ht="14.4" customHeight="1" x14ac:dyDescent="0.3">
      <c r="A297" s="661" t="s">
        <v>525</v>
      </c>
      <c r="B297" s="662" t="s">
        <v>2404</v>
      </c>
      <c r="C297" s="663" t="s">
        <v>535</v>
      </c>
      <c r="D297" s="664" t="s">
        <v>2406</v>
      </c>
      <c r="E297" s="663" t="s">
        <v>553</v>
      </c>
      <c r="F297" s="664" t="s">
        <v>2411</v>
      </c>
      <c r="G297" s="663" t="s">
        <v>554</v>
      </c>
      <c r="H297" s="663" t="s">
        <v>1544</v>
      </c>
      <c r="I297" s="663" t="s">
        <v>598</v>
      </c>
      <c r="J297" s="663" t="s">
        <v>1545</v>
      </c>
      <c r="K297" s="663" t="s">
        <v>1546</v>
      </c>
      <c r="L297" s="665">
        <v>85.77000000000001</v>
      </c>
      <c r="M297" s="665">
        <v>1</v>
      </c>
      <c r="N297" s="666">
        <v>85.77000000000001</v>
      </c>
    </row>
    <row r="298" spans="1:14" ht="14.4" customHeight="1" x14ac:dyDescent="0.3">
      <c r="A298" s="661" t="s">
        <v>525</v>
      </c>
      <c r="B298" s="662" t="s">
        <v>2404</v>
      </c>
      <c r="C298" s="663" t="s">
        <v>535</v>
      </c>
      <c r="D298" s="664" t="s">
        <v>2406</v>
      </c>
      <c r="E298" s="663" t="s">
        <v>553</v>
      </c>
      <c r="F298" s="664" t="s">
        <v>2411</v>
      </c>
      <c r="G298" s="663" t="s">
        <v>554</v>
      </c>
      <c r="H298" s="663" t="s">
        <v>1547</v>
      </c>
      <c r="I298" s="663" t="s">
        <v>1548</v>
      </c>
      <c r="J298" s="663" t="s">
        <v>1549</v>
      </c>
      <c r="K298" s="663" t="s">
        <v>1550</v>
      </c>
      <c r="L298" s="665">
        <v>550.5</v>
      </c>
      <c r="M298" s="665">
        <v>4</v>
      </c>
      <c r="N298" s="666">
        <v>2202</v>
      </c>
    </row>
    <row r="299" spans="1:14" ht="14.4" customHeight="1" x14ac:dyDescent="0.3">
      <c r="A299" s="661" t="s">
        <v>525</v>
      </c>
      <c r="B299" s="662" t="s">
        <v>2404</v>
      </c>
      <c r="C299" s="663" t="s">
        <v>535</v>
      </c>
      <c r="D299" s="664" t="s">
        <v>2406</v>
      </c>
      <c r="E299" s="663" t="s">
        <v>553</v>
      </c>
      <c r="F299" s="664" t="s">
        <v>2411</v>
      </c>
      <c r="G299" s="663" t="s">
        <v>554</v>
      </c>
      <c r="H299" s="663" t="s">
        <v>1551</v>
      </c>
      <c r="I299" s="663" t="s">
        <v>1552</v>
      </c>
      <c r="J299" s="663" t="s">
        <v>1553</v>
      </c>
      <c r="K299" s="663" t="s">
        <v>1554</v>
      </c>
      <c r="L299" s="665">
        <v>141.77999999999997</v>
      </c>
      <c r="M299" s="665">
        <v>1</v>
      </c>
      <c r="N299" s="666">
        <v>141.77999999999997</v>
      </c>
    </row>
    <row r="300" spans="1:14" ht="14.4" customHeight="1" x14ac:dyDescent="0.3">
      <c r="A300" s="661" t="s">
        <v>525</v>
      </c>
      <c r="B300" s="662" t="s">
        <v>2404</v>
      </c>
      <c r="C300" s="663" t="s">
        <v>535</v>
      </c>
      <c r="D300" s="664" t="s">
        <v>2406</v>
      </c>
      <c r="E300" s="663" t="s">
        <v>553</v>
      </c>
      <c r="F300" s="664" t="s">
        <v>2411</v>
      </c>
      <c r="G300" s="663" t="s">
        <v>554</v>
      </c>
      <c r="H300" s="663" t="s">
        <v>1555</v>
      </c>
      <c r="I300" s="663" t="s">
        <v>598</v>
      </c>
      <c r="J300" s="663" t="s">
        <v>1556</v>
      </c>
      <c r="K300" s="663" t="s">
        <v>1557</v>
      </c>
      <c r="L300" s="665">
        <v>25.599999999999998</v>
      </c>
      <c r="M300" s="665">
        <v>4</v>
      </c>
      <c r="N300" s="666">
        <v>102.39999999999999</v>
      </c>
    </row>
    <row r="301" spans="1:14" ht="14.4" customHeight="1" x14ac:dyDescent="0.3">
      <c r="A301" s="661" t="s">
        <v>525</v>
      </c>
      <c r="B301" s="662" t="s">
        <v>2404</v>
      </c>
      <c r="C301" s="663" t="s">
        <v>535</v>
      </c>
      <c r="D301" s="664" t="s">
        <v>2406</v>
      </c>
      <c r="E301" s="663" t="s">
        <v>553</v>
      </c>
      <c r="F301" s="664" t="s">
        <v>2411</v>
      </c>
      <c r="G301" s="663" t="s">
        <v>554</v>
      </c>
      <c r="H301" s="663" t="s">
        <v>1558</v>
      </c>
      <c r="I301" s="663" t="s">
        <v>1558</v>
      </c>
      <c r="J301" s="663" t="s">
        <v>1559</v>
      </c>
      <c r="K301" s="663" t="s">
        <v>1560</v>
      </c>
      <c r="L301" s="665">
        <v>124.71999999999994</v>
      </c>
      <c r="M301" s="665">
        <v>1</v>
      </c>
      <c r="N301" s="666">
        <v>124.71999999999994</v>
      </c>
    </row>
    <row r="302" spans="1:14" ht="14.4" customHeight="1" x14ac:dyDescent="0.3">
      <c r="A302" s="661" t="s">
        <v>525</v>
      </c>
      <c r="B302" s="662" t="s">
        <v>2404</v>
      </c>
      <c r="C302" s="663" t="s">
        <v>535</v>
      </c>
      <c r="D302" s="664" t="s">
        <v>2406</v>
      </c>
      <c r="E302" s="663" t="s">
        <v>553</v>
      </c>
      <c r="F302" s="664" t="s">
        <v>2411</v>
      </c>
      <c r="G302" s="663" t="s">
        <v>554</v>
      </c>
      <c r="H302" s="663" t="s">
        <v>1561</v>
      </c>
      <c r="I302" s="663" t="s">
        <v>1561</v>
      </c>
      <c r="J302" s="663" t="s">
        <v>1562</v>
      </c>
      <c r="K302" s="663" t="s">
        <v>1563</v>
      </c>
      <c r="L302" s="665">
        <v>262.58999999999997</v>
      </c>
      <c r="M302" s="665">
        <v>1</v>
      </c>
      <c r="N302" s="666">
        <v>262.58999999999997</v>
      </c>
    </row>
    <row r="303" spans="1:14" ht="14.4" customHeight="1" x14ac:dyDescent="0.3">
      <c r="A303" s="661" t="s">
        <v>525</v>
      </c>
      <c r="B303" s="662" t="s">
        <v>2404</v>
      </c>
      <c r="C303" s="663" t="s">
        <v>535</v>
      </c>
      <c r="D303" s="664" t="s">
        <v>2406</v>
      </c>
      <c r="E303" s="663" t="s">
        <v>553</v>
      </c>
      <c r="F303" s="664" t="s">
        <v>2411</v>
      </c>
      <c r="G303" s="663" t="s">
        <v>554</v>
      </c>
      <c r="H303" s="663" t="s">
        <v>1564</v>
      </c>
      <c r="I303" s="663" t="s">
        <v>1564</v>
      </c>
      <c r="J303" s="663" t="s">
        <v>1565</v>
      </c>
      <c r="K303" s="663" t="s">
        <v>1566</v>
      </c>
      <c r="L303" s="665">
        <v>247.5</v>
      </c>
      <c r="M303" s="665">
        <v>5</v>
      </c>
      <c r="N303" s="666">
        <v>1237.5</v>
      </c>
    </row>
    <row r="304" spans="1:14" ht="14.4" customHeight="1" x14ac:dyDescent="0.3">
      <c r="A304" s="661" t="s">
        <v>525</v>
      </c>
      <c r="B304" s="662" t="s">
        <v>2404</v>
      </c>
      <c r="C304" s="663" t="s">
        <v>535</v>
      </c>
      <c r="D304" s="664" t="s">
        <v>2406</v>
      </c>
      <c r="E304" s="663" t="s">
        <v>553</v>
      </c>
      <c r="F304" s="664" t="s">
        <v>2411</v>
      </c>
      <c r="G304" s="663" t="s">
        <v>554</v>
      </c>
      <c r="H304" s="663" t="s">
        <v>1567</v>
      </c>
      <c r="I304" s="663" t="s">
        <v>1568</v>
      </c>
      <c r="J304" s="663" t="s">
        <v>1569</v>
      </c>
      <c r="K304" s="663" t="s">
        <v>1570</v>
      </c>
      <c r="L304" s="665">
        <v>92.239999999999966</v>
      </c>
      <c r="M304" s="665">
        <v>1</v>
      </c>
      <c r="N304" s="666">
        <v>92.239999999999966</v>
      </c>
    </row>
    <row r="305" spans="1:14" ht="14.4" customHeight="1" x14ac:dyDescent="0.3">
      <c r="A305" s="661" t="s">
        <v>525</v>
      </c>
      <c r="B305" s="662" t="s">
        <v>2404</v>
      </c>
      <c r="C305" s="663" t="s">
        <v>535</v>
      </c>
      <c r="D305" s="664" t="s">
        <v>2406</v>
      </c>
      <c r="E305" s="663" t="s">
        <v>553</v>
      </c>
      <c r="F305" s="664" t="s">
        <v>2411</v>
      </c>
      <c r="G305" s="663" t="s">
        <v>554</v>
      </c>
      <c r="H305" s="663" t="s">
        <v>1571</v>
      </c>
      <c r="I305" s="663" t="s">
        <v>1571</v>
      </c>
      <c r="J305" s="663" t="s">
        <v>1572</v>
      </c>
      <c r="K305" s="663" t="s">
        <v>1573</v>
      </c>
      <c r="L305" s="665">
        <v>3480.4496669402142</v>
      </c>
      <c r="M305" s="665">
        <v>3</v>
      </c>
      <c r="N305" s="666">
        <v>10441.349000820643</v>
      </c>
    </row>
    <row r="306" spans="1:14" ht="14.4" customHeight="1" x14ac:dyDescent="0.3">
      <c r="A306" s="661" t="s">
        <v>525</v>
      </c>
      <c r="B306" s="662" t="s">
        <v>2404</v>
      </c>
      <c r="C306" s="663" t="s">
        <v>535</v>
      </c>
      <c r="D306" s="664" t="s">
        <v>2406</v>
      </c>
      <c r="E306" s="663" t="s">
        <v>553</v>
      </c>
      <c r="F306" s="664" t="s">
        <v>2411</v>
      </c>
      <c r="G306" s="663" t="s">
        <v>554</v>
      </c>
      <c r="H306" s="663" t="s">
        <v>1574</v>
      </c>
      <c r="I306" s="663" t="s">
        <v>1574</v>
      </c>
      <c r="J306" s="663" t="s">
        <v>1575</v>
      </c>
      <c r="K306" s="663" t="s">
        <v>1576</v>
      </c>
      <c r="L306" s="665">
        <v>95.687161775469903</v>
      </c>
      <c r="M306" s="665">
        <v>7</v>
      </c>
      <c r="N306" s="666">
        <v>669.81013242828931</v>
      </c>
    </row>
    <row r="307" spans="1:14" ht="14.4" customHeight="1" x14ac:dyDescent="0.3">
      <c r="A307" s="661" t="s">
        <v>525</v>
      </c>
      <c r="B307" s="662" t="s">
        <v>2404</v>
      </c>
      <c r="C307" s="663" t="s">
        <v>535</v>
      </c>
      <c r="D307" s="664" t="s">
        <v>2406</v>
      </c>
      <c r="E307" s="663" t="s">
        <v>553</v>
      </c>
      <c r="F307" s="664" t="s">
        <v>2411</v>
      </c>
      <c r="G307" s="663" t="s">
        <v>554</v>
      </c>
      <c r="H307" s="663" t="s">
        <v>1577</v>
      </c>
      <c r="I307" s="663" t="s">
        <v>598</v>
      </c>
      <c r="J307" s="663" t="s">
        <v>1578</v>
      </c>
      <c r="K307" s="663"/>
      <c r="L307" s="665">
        <v>70.316271004589524</v>
      </c>
      <c r="M307" s="665">
        <v>26</v>
      </c>
      <c r="N307" s="666">
        <v>1828.2230461193276</v>
      </c>
    </row>
    <row r="308" spans="1:14" ht="14.4" customHeight="1" x14ac:dyDescent="0.3">
      <c r="A308" s="661" t="s">
        <v>525</v>
      </c>
      <c r="B308" s="662" t="s">
        <v>2404</v>
      </c>
      <c r="C308" s="663" t="s">
        <v>535</v>
      </c>
      <c r="D308" s="664" t="s">
        <v>2406</v>
      </c>
      <c r="E308" s="663" t="s">
        <v>553</v>
      </c>
      <c r="F308" s="664" t="s">
        <v>2411</v>
      </c>
      <c r="G308" s="663" t="s">
        <v>554</v>
      </c>
      <c r="H308" s="663" t="s">
        <v>1579</v>
      </c>
      <c r="I308" s="663" t="s">
        <v>1579</v>
      </c>
      <c r="J308" s="663" t="s">
        <v>676</v>
      </c>
      <c r="K308" s="663" t="s">
        <v>1580</v>
      </c>
      <c r="L308" s="665">
        <v>63.77</v>
      </c>
      <c r="M308" s="665">
        <v>2</v>
      </c>
      <c r="N308" s="666">
        <v>127.54</v>
      </c>
    </row>
    <row r="309" spans="1:14" ht="14.4" customHeight="1" x14ac:dyDescent="0.3">
      <c r="A309" s="661" t="s">
        <v>525</v>
      </c>
      <c r="B309" s="662" t="s">
        <v>2404</v>
      </c>
      <c r="C309" s="663" t="s">
        <v>535</v>
      </c>
      <c r="D309" s="664" t="s">
        <v>2406</v>
      </c>
      <c r="E309" s="663" t="s">
        <v>553</v>
      </c>
      <c r="F309" s="664" t="s">
        <v>2411</v>
      </c>
      <c r="G309" s="663" t="s">
        <v>554</v>
      </c>
      <c r="H309" s="663" t="s">
        <v>1581</v>
      </c>
      <c r="I309" s="663" t="s">
        <v>598</v>
      </c>
      <c r="J309" s="663" t="s">
        <v>1582</v>
      </c>
      <c r="K309" s="663"/>
      <c r="L309" s="665">
        <v>29.213795837204263</v>
      </c>
      <c r="M309" s="665">
        <v>26</v>
      </c>
      <c r="N309" s="666">
        <v>759.55869176731085</v>
      </c>
    </row>
    <row r="310" spans="1:14" ht="14.4" customHeight="1" x14ac:dyDescent="0.3">
      <c r="A310" s="661" t="s">
        <v>525</v>
      </c>
      <c r="B310" s="662" t="s">
        <v>2404</v>
      </c>
      <c r="C310" s="663" t="s">
        <v>535</v>
      </c>
      <c r="D310" s="664" t="s">
        <v>2406</v>
      </c>
      <c r="E310" s="663" t="s">
        <v>553</v>
      </c>
      <c r="F310" s="664" t="s">
        <v>2411</v>
      </c>
      <c r="G310" s="663" t="s">
        <v>554</v>
      </c>
      <c r="H310" s="663" t="s">
        <v>1583</v>
      </c>
      <c r="I310" s="663" t="s">
        <v>598</v>
      </c>
      <c r="J310" s="663" t="s">
        <v>1584</v>
      </c>
      <c r="K310" s="663"/>
      <c r="L310" s="665">
        <v>69.260000000000019</v>
      </c>
      <c r="M310" s="665">
        <v>6</v>
      </c>
      <c r="N310" s="666">
        <v>415.56000000000012</v>
      </c>
    </row>
    <row r="311" spans="1:14" ht="14.4" customHeight="1" x14ac:dyDescent="0.3">
      <c r="A311" s="661" t="s">
        <v>525</v>
      </c>
      <c r="B311" s="662" t="s">
        <v>2404</v>
      </c>
      <c r="C311" s="663" t="s">
        <v>535</v>
      </c>
      <c r="D311" s="664" t="s">
        <v>2406</v>
      </c>
      <c r="E311" s="663" t="s">
        <v>553</v>
      </c>
      <c r="F311" s="664" t="s">
        <v>2411</v>
      </c>
      <c r="G311" s="663" t="s">
        <v>554</v>
      </c>
      <c r="H311" s="663" t="s">
        <v>1585</v>
      </c>
      <c r="I311" s="663" t="s">
        <v>1585</v>
      </c>
      <c r="J311" s="663" t="s">
        <v>1586</v>
      </c>
      <c r="K311" s="663" t="s">
        <v>1587</v>
      </c>
      <c r="L311" s="665">
        <v>534.15146804405822</v>
      </c>
      <c r="M311" s="665">
        <v>2</v>
      </c>
      <c r="N311" s="666">
        <v>1068.3029360881164</v>
      </c>
    </row>
    <row r="312" spans="1:14" ht="14.4" customHeight="1" x14ac:dyDescent="0.3">
      <c r="A312" s="661" t="s">
        <v>525</v>
      </c>
      <c r="B312" s="662" t="s">
        <v>2404</v>
      </c>
      <c r="C312" s="663" t="s">
        <v>535</v>
      </c>
      <c r="D312" s="664" t="s">
        <v>2406</v>
      </c>
      <c r="E312" s="663" t="s">
        <v>553</v>
      </c>
      <c r="F312" s="664" t="s">
        <v>2411</v>
      </c>
      <c r="G312" s="663" t="s">
        <v>554</v>
      </c>
      <c r="H312" s="663" t="s">
        <v>1588</v>
      </c>
      <c r="I312" s="663" t="s">
        <v>1588</v>
      </c>
      <c r="J312" s="663" t="s">
        <v>936</v>
      </c>
      <c r="K312" s="663" t="s">
        <v>1589</v>
      </c>
      <c r="L312" s="665">
        <v>130.35000000000002</v>
      </c>
      <c r="M312" s="665">
        <v>2</v>
      </c>
      <c r="N312" s="666">
        <v>260.70000000000005</v>
      </c>
    </row>
    <row r="313" spans="1:14" ht="14.4" customHeight="1" x14ac:dyDescent="0.3">
      <c r="A313" s="661" t="s">
        <v>525</v>
      </c>
      <c r="B313" s="662" t="s">
        <v>2404</v>
      </c>
      <c r="C313" s="663" t="s">
        <v>535</v>
      </c>
      <c r="D313" s="664" t="s">
        <v>2406</v>
      </c>
      <c r="E313" s="663" t="s">
        <v>553</v>
      </c>
      <c r="F313" s="664" t="s">
        <v>2411</v>
      </c>
      <c r="G313" s="663" t="s">
        <v>554</v>
      </c>
      <c r="H313" s="663" t="s">
        <v>1590</v>
      </c>
      <c r="I313" s="663" t="s">
        <v>1590</v>
      </c>
      <c r="J313" s="663" t="s">
        <v>1591</v>
      </c>
      <c r="K313" s="663" t="s">
        <v>1592</v>
      </c>
      <c r="L313" s="665">
        <v>44</v>
      </c>
      <c r="M313" s="665">
        <v>9</v>
      </c>
      <c r="N313" s="666">
        <v>396</v>
      </c>
    </row>
    <row r="314" spans="1:14" ht="14.4" customHeight="1" x14ac:dyDescent="0.3">
      <c r="A314" s="661" t="s">
        <v>525</v>
      </c>
      <c r="B314" s="662" t="s">
        <v>2404</v>
      </c>
      <c r="C314" s="663" t="s">
        <v>535</v>
      </c>
      <c r="D314" s="664" t="s">
        <v>2406</v>
      </c>
      <c r="E314" s="663" t="s">
        <v>553</v>
      </c>
      <c r="F314" s="664" t="s">
        <v>2411</v>
      </c>
      <c r="G314" s="663" t="s">
        <v>554</v>
      </c>
      <c r="H314" s="663" t="s">
        <v>1593</v>
      </c>
      <c r="I314" s="663" t="s">
        <v>1593</v>
      </c>
      <c r="J314" s="663" t="s">
        <v>1594</v>
      </c>
      <c r="K314" s="663" t="s">
        <v>1595</v>
      </c>
      <c r="L314" s="665">
        <v>114.10000000000002</v>
      </c>
      <c r="M314" s="665">
        <v>1</v>
      </c>
      <c r="N314" s="666">
        <v>114.10000000000002</v>
      </c>
    </row>
    <row r="315" spans="1:14" ht="14.4" customHeight="1" x14ac:dyDescent="0.3">
      <c r="A315" s="661" t="s">
        <v>525</v>
      </c>
      <c r="B315" s="662" t="s">
        <v>2404</v>
      </c>
      <c r="C315" s="663" t="s">
        <v>535</v>
      </c>
      <c r="D315" s="664" t="s">
        <v>2406</v>
      </c>
      <c r="E315" s="663" t="s">
        <v>553</v>
      </c>
      <c r="F315" s="664" t="s">
        <v>2411</v>
      </c>
      <c r="G315" s="663" t="s">
        <v>554</v>
      </c>
      <c r="H315" s="663" t="s">
        <v>1596</v>
      </c>
      <c r="I315" s="663" t="s">
        <v>1596</v>
      </c>
      <c r="J315" s="663" t="s">
        <v>1597</v>
      </c>
      <c r="K315" s="663" t="s">
        <v>1598</v>
      </c>
      <c r="L315" s="665">
        <v>2687.0499999999997</v>
      </c>
      <c r="M315" s="665">
        <v>4</v>
      </c>
      <c r="N315" s="666">
        <v>10748.199999999999</v>
      </c>
    </row>
    <row r="316" spans="1:14" ht="14.4" customHeight="1" x14ac:dyDescent="0.3">
      <c r="A316" s="661" t="s">
        <v>525</v>
      </c>
      <c r="B316" s="662" t="s">
        <v>2404</v>
      </c>
      <c r="C316" s="663" t="s">
        <v>535</v>
      </c>
      <c r="D316" s="664" t="s">
        <v>2406</v>
      </c>
      <c r="E316" s="663" t="s">
        <v>553</v>
      </c>
      <c r="F316" s="664" t="s">
        <v>2411</v>
      </c>
      <c r="G316" s="663" t="s">
        <v>554</v>
      </c>
      <c r="H316" s="663" t="s">
        <v>1599</v>
      </c>
      <c r="I316" s="663" t="s">
        <v>1600</v>
      </c>
      <c r="J316" s="663" t="s">
        <v>1597</v>
      </c>
      <c r="K316" s="663" t="s">
        <v>1601</v>
      </c>
      <c r="L316" s="665">
        <v>13540.003818886231</v>
      </c>
      <c r="M316" s="665">
        <v>6</v>
      </c>
      <c r="N316" s="666">
        <v>81240.022913317385</v>
      </c>
    </row>
    <row r="317" spans="1:14" ht="14.4" customHeight="1" x14ac:dyDescent="0.3">
      <c r="A317" s="661" t="s">
        <v>525</v>
      </c>
      <c r="B317" s="662" t="s">
        <v>2404</v>
      </c>
      <c r="C317" s="663" t="s">
        <v>535</v>
      </c>
      <c r="D317" s="664" t="s">
        <v>2406</v>
      </c>
      <c r="E317" s="663" t="s">
        <v>553</v>
      </c>
      <c r="F317" s="664" t="s">
        <v>2411</v>
      </c>
      <c r="G317" s="663" t="s">
        <v>554</v>
      </c>
      <c r="H317" s="663" t="s">
        <v>1602</v>
      </c>
      <c r="I317" s="663" t="s">
        <v>1602</v>
      </c>
      <c r="J317" s="663" t="s">
        <v>1603</v>
      </c>
      <c r="K317" s="663" t="s">
        <v>993</v>
      </c>
      <c r="L317" s="665">
        <v>223.97</v>
      </c>
      <c r="M317" s="665">
        <v>1</v>
      </c>
      <c r="N317" s="666">
        <v>223.97</v>
      </c>
    </row>
    <row r="318" spans="1:14" ht="14.4" customHeight="1" x14ac:dyDescent="0.3">
      <c r="A318" s="661" t="s">
        <v>525</v>
      </c>
      <c r="B318" s="662" t="s">
        <v>2404</v>
      </c>
      <c r="C318" s="663" t="s">
        <v>535</v>
      </c>
      <c r="D318" s="664" t="s">
        <v>2406</v>
      </c>
      <c r="E318" s="663" t="s">
        <v>553</v>
      </c>
      <c r="F318" s="664" t="s">
        <v>2411</v>
      </c>
      <c r="G318" s="663" t="s">
        <v>554</v>
      </c>
      <c r="H318" s="663" t="s">
        <v>1604</v>
      </c>
      <c r="I318" s="663" t="s">
        <v>1604</v>
      </c>
      <c r="J318" s="663" t="s">
        <v>1605</v>
      </c>
      <c r="K318" s="663" t="s">
        <v>993</v>
      </c>
      <c r="L318" s="665">
        <v>264.99</v>
      </c>
      <c r="M318" s="665">
        <v>1</v>
      </c>
      <c r="N318" s="666">
        <v>264.99</v>
      </c>
    </row>
    <row r="319" spans="1:14" ht="14.4" customHeight="1" x14ac:dyDescent="0.3">
      <c r="A319" s="661" t="s">
        <v>525</v>
      </c>
      <c r="B319" s="662" t="s">
        <v>2404</v>
      </c>
      <c r="C319" s="663" t="s">
        <v>535</v>
      </c>
      <c r="D319" s="664" t="s">
        <v>2406</v>
      </c>
      <c r="E319" s="663" t="s">
        <v>553</v>
      </c>
      <c r="F319" s="664" t="s">
        <v>2411</v>
      </c>
      <c r="G319" s="663" t="s">
        <v>554</v>
      </c>
      <c r="H319" s="663" t="s">
        <v>1606</v>
      </c>
      <c r="I319" s="663" t="s">
        <v>598</v>
      </c>
      <c r="J319" s="663" t="s">
        <v>1607</v>
      </c>
      <c r="K319" s="663"/>
      <c r="L319" s="665">
        <v>73.632999999999996</v>
      </c>
      <c r="M319" s="665">
        <v>20</v>
      </c>
      <c r="N319" s="666">
        <v>1472.6599999999999</v>
      </c>
    </row>
    <row r="320" spans="1:14" ht="14.4" customHeight="1" x14ac:dyDescent="0.3">
      <c r="A320" s="661" t="s">
        <v>525</v>
      </c>
      <c r="B320" s="662" t="s">
        <v>2404</v>
      </c>
      <c r="C320" s="663" t="s">
        <v>535</v>
      </c>
      <c r="D320" s="664" t="s">
        <v>2406</v>
      </c>
      <c r="E320" s="663" t="s">
        <v>553</v>
      </c>
      <c r="F320" s="664" t="s">
        <v>2411</v>
      </c>
      <c r="G320" s="663" t="s">
        <v>554</v>
      </c>
      <c r="H320" s="663" t="s">
        <v>1608</v>
      </c>
      <c r="I320" s="663" t="s">
        <v>1608</v>
      </c>
      <c r="J320" s="663" t="s">
        <v>1609</v>
      </c>
      <c r="K320" s="663" t="s">
        <v>1610</v>
      </c>
      <c r="L320" s="665">
        <v>1063.654</v>
      </c>
      <c r="M320" s="665">
        <v>5</v>
      </c>
      <c r="N320" s="666">
        <v>5318.27</v>
      </c>
    </row>
    <row r="321" spans="1:14" ht="14.4" customHeight="1" x14ac:dyDescent="0.3">
      <c r="A321" s="661" t="s">
        <v>525</v>
      </c>
      <c r="B321" s="662" t="s">
        <v>2404</v>
      </c>
      <c r="C321" s="663" t="s">
        <v>535</v>
      </c>
      <c r="D321" s="664" t="s">
        <v>2406</v>
      </c>
      <c r="E321" s="663" t="s">
        <v>553</v>
      </c>
      <c r="F321" s="664" t="s">
        <v>2411</v>
      </c>
      <c r="G321" s="663" t="s">
        <v>554</v>
      </c>
      <c r="H321" s="663" t="s">
        <v>1611</v>
      </c>
      <c r="I321" s="663" t="s">
        <v>598</v>
      </c>
      <c r="J321" s="663" t="s">
        <v>1612</v>
      </c>
      <c r="K321" s="663"/>
      <c r="L321" s="665">
        <v>31.199917548329207</v>
      </c>
      <c r="M321" s="665">
        <v>30</v>
      </c>
      <c r="N321" s="666">
        <v>935.9975264498762</v>
      </c>
    </row>
    <row r="322" spans="1:14" ht="14.4" customHeight="1" x14ac:dyDescent="0.3">
      <c r="A322" s="661" t="s">
        <v>525</v>
      </c>
      <c r="B322" s="662" t="s">
        <v>2404</v>
      </c>
      <c r="C322" s="663" t="s">
        <v>535</v>
      </c>
      <c r="D322" s="664" t="s">
        <v>2406</v>
      </c>
      <c r="E322" s="663" t="s">
        <v>553</v>
      </c>
      <c r="F322" s="664" t="s">
        <v>2411</v>
      </c>
      <c r="G322" s="663" t="s">
        <v>554</v>
      </c>
      <c r="H322" s="663" t="s">
        <v>1613</v>
      </c>
      <c r="I322" s="663" t="s">
        <v>1613</v>
      </c>
      <c r="J322" s="663" t="s">
        <v>1614</v>
      </c>
      <c r="K322" s="663" t="s">
        <v>1615</v>
      </c>
      <c r="L322" s="665">
        <v>793.32000000000016</v>
      </c>
      <c r="M322" s="665">
        <v>9</v>
      </c>
      <c r="N322" s="666">
        <v>7139.8800000000019</v>
      </c>
    </row>
    <row r="323" spans="1:14" ht="14.4" customHeight="1" x14ac:dyDescent="0.3">
      <c r="A323" s="661" t="s">
        <v>525</v>
      </c>
      <c r="B323" s="662" t="s">
        <v>2404</v>
      </c>
      <c r="C323" s="663" t="s">
        <v>535</v>
      </c>
      <c r="D323" s="664" t="s">
        <v>2406</v>
      </c>
      <c r="E323" s="663" t="s">
        <v>553</v>
      </c>
      <c r="F323" s="664" t="s">
        <v>2411</v>
      </c>
      <c r="G323" s="663" t="s">
        <v>554</v>
      </c>
      <c r="H323" s="663" t="s">
        <v>1616</v>
      </c>
      <c r="I323" s="663" t="s">
        <v>1616</v>
      </c>
      <c r="J323" s="663" t="s">
        <v>1617</v>
      </c>
      <c r="K323" s="663" t="s">
        <v>1618</v>
      </c>
      <c r="L323" s="665">
        <v>151.55999999999989</v>
      </c>
      <c r="M323" s="665">
        <v>1</v>
      </c>
      <c r="N323" s="666">
        <v>151.55999999999989</v>
      </c>
    </row>
    <row r="324" spans="1:14" ht="14.4" customHeight="1" x14ac:dyDescent="0.3">
      <c r="A324" s="661" t="s">
        <v>525</v>
      </c>
      <c r="B324" s="662" t="s">
        <v>2404</v>
      </c>
      <c r="C324" s="663" t="s">
        <v>535</v>
      </c>
      <c r="D324" s="664" t="s">
        <v>2406</v>
      </c>
      <c r="E324" s="663" t="s">
        <v>553</v>
      </c>
      <c r="F324" s="664" t="s">
        <v>2411</v>
      </c>
      <c r="G324" s="663" t="s">
        <v>554</v>
      </c>
      <c r="H324" s="663" t="s">
        <v>1619</v>
      </c>
      <c r="I324" s="663" t="s">
        <v>1619</v>
      </c>
      <c r="J324" s="663" t="s">
        <v>836</v>
      </c>
      <c r="K324" s="663" t="s">
        <v>1620</v>
      </c>
      <c r="L324" s="665">
        <v>248.24999999999994</v>
      </c>
      <c r="M324" s="665">
        <v>1</v>
      </c>
      <c r="N324" s="666">
        <v>248.24999999999994</v>
      </c>
    </row>
    <row r="325" spans="1:14" ht="14.4" customHeight="1" x14ac:dyDescent="0.3">
      <c r="A325" s="661" t="s">
        <v>525</v>
      </c>
      <c r="B325" s="662" t="s">
        <v>2404</v>
      </c>
      <c r="C325" s="663" t="s">
        <v>535</v>
      </c>
      <c r="D325" s="664" t="s">
        <v>2406</v>
      </c>
      <c r="E325" s="663" t="s">
        <v>553</v>
      </c>
      <c r="F325" s="664" t="s">
        <v>2411</v>
      </c>
      <c r="G325" s="663" t="s">
        <v>554</v>
      </c>
      <c r="H325" s="663" t="s">
        <v>1621</v>
      </c>
      <c r="I325" s="663" t="s">
        <v>598</v>
      </c>
      <c r="J325" s="663" t="s">
        <v>1622</v>
      </c>
      <c r="K325" s="663"/>
      <c r="L325" s="665">
        <v>329.22766666666666</v>
      </c>
      <c r="M325" s="665">
        <v>5</v>
      </c>
      <c r="N325" s="666">
        <v>1646.1383333333333</v>
      </c>
    </row>
    <row r="326" spans="1:14" ht="14.4" customHeight="1" x14ac:dyDescent="0.3">
      <c r="A326" s="661" t="s">
        <v>525</v>
      </c>
      <c r="B326" s="662" t="s">
        <v>2404</v>
      </c>
      <c r="C326" s="663" t="s">
        <v>535</v>
      </c>
      <c r="D326" s="664" t="s">
        <v>2406</v>
      </c>
      <c r="E326" s="663" t="s">
        <v>553</v>
      </c>
      <c r="F326" s="664" t="s">
        <v>2411</v>
      </c>
      <c r="G326" s="663" t="s">
        <v>554</v>
      </c>
      <c r="H326" s="663" t="s">
        <v>1623</v>
      </c>
      <c r="I326" s="663" t="s">
        <v>1623</v>
      </c>
      <c r="J326" s="663" t="s">
        <v>1624</v>
      </c>
      <c r="K326" s="663" t="s">
        <v>1625</v>
      </c>
      <c r="L326" s="665">
        <v>317.875</v>
      </c>
      <c r="M326" s="665">
        <v>2</v>
      </c>
      <c r="N326" s="666">
        <v>635.75</v>
      </c>
    </row>
    <row r="327" spans="1:14" ht="14.4" customHeight="1" x14ac:dyDescent="0.3">
      <c r="A327" s="661" t="s">
        <v>525</v>
      </c>
      <c r="B327" s="662" t="s">
        <v>2404</v>
      </c>
      <c r="C327" s="663" t="s">
        <v>535</v>
      </c>
      <c r="D327" s="664" t="s">
        <v>2406</v>
      </c>
      <c r="E327" s="663" t="s">
        <v>553</v>
      </c>
      <c r="F327" s="664" t="s">
        <v>2411</v>
      </c>
      <c r="G327" s="663" t="s">
        <v>554</v>
      </c>
      <c r="H327" s="663" t="s">
        <v>1626</v>
      </c>
      <c r="I327" s="663" t="s">
        <v>598</v>
      </c>
      <c r="J327" s="663" t="s">
        <v>1627</v>
      </c>
      <c r="K327" s="663" t="s">
        <v>1628</v>
      </c>
      <c r="L327" s="665">
        <v>167</v>
      </c>
      <c r="M327" s="665">
        <v>1</v>
      </c>
      <c r="N327" s="666">
        <v>167</v>
      </c>
    </row>
    <row r="328" spans="1:14" ht="14.4" customHeight="1" x14ac:dyDescent="0.3">
      <c r="A328" s="661" t="s">
        <v>525</v>
      </c>
      <c r="B328" s="662" t="s">
        <v>2404</v>
      </c>
      <c r="C328" s="663" t="s">
        <v>535</v>
      </c>
      <c r="D328" s="664" t="s">
        <v>2406</v>
      </c>
      <c r="E328" s="663" t="s">
        <v>553</v>
      </c>
      <c r="F328" s="664" t="s">
        <v>2411</v>
      </c>
      <c r="G328" s="663" t="s">
        <v>554</v>
      </c>
      <c r="H328" s="663" t="s">
        <v>1629</v>
      </c>
      <c r="I328" s="663" t="s">
        <v>1629</v>
      </c>
      <c r="J328" s="663" t="s">
        <v>1630</v>
      </c>
      <c r="K328" s="663" t="s">
        <v>751</v>
      </c>
      <c r="L328" s="665">
        <v>62.2098084740243</v>
      </c>
      <c r="M328" s="665">
        <v>9</v>
      </c>
      <c r="N328" s="666">
        <v>559.88827626621867</v>
      </c>
    </row>
    <row r="329" spans="1:14" ht="14.4" customHeight="1" x14ac:dyDescent="0.3">
      <c r="A329" s="661" t="s">
        <v>525</v>
      </c>
      <c r="B329" s="662" t="s">
        <v>2404</v>
      </c>
      <c r="C329" s="663" t="s">
        <v>535</v>
      </c>
      <c r="D329" s="664" t="s">
        <v>2406</v>
      </c>
      <c r="E329" s="663" t="s">
        <v>553</v>
      </c>
      <c r="F329" s="664" t="s">
        <v>2411</v>
      </c>
      <c r="G329" s="663" t="s">
        <v>554</v>
      </c>
      <c r="H329" s="663" t="s">
        <v>1631</v>
      </c>
      <c r="I329" s="663" t="s">
        <v>1631</v>
      </c>
      <c r="J329" s="663" t="s">
        <v>1632</v>
      </c>
      <c r="K329" s="663" t="s">
        <v>1633</v>
      </c>
      <c r="L329" s="665">
        <v>124.2</v>
      </c>
      <c r="M329" s="665">
        <v>1</v>
      </c>
      <c r="N329" s="666">
        <v>124.2</v>
      </c>
    </row>
    <row r="330" spans="1:14" ht="14.4" customHeight="1" x14ac:dyDescent="0.3">
      <c r="A330" s="661" t="s">
        <v>525</v>
      </c>
      <c r="B330" s="662" t="s">
        <v>2404</v>
      </c>
      <c r="C330" s="663" t="s">
        <v>535</v>
      </c>
      <c r="D330" s="664" t="s">
        <v>2406</v>
      </c>
      <c r="E330" s="663" t="s">
        <v>553</v>
      </c>
      <c r="F330" s="664" t="s">
        <v>2411</v>
      </c>
      <c r="G330" s="663" t="s">
        <v>554</v>
      </c>
      <c r="H330" s="663" t="s">
        <v>1634</v>
      </c>
      <c r="I330" s="663" t="s">
        <v>1634</v>
      </c>
      <c r="J330" s="663" t="s">
        <v>1635</v>
      </c>
      <c r="K330" s="663" t="s">
        <v>1636</v>
      </c>
      <c r="L330" s="665">
        <v>199.97985494280033</v>
      </c>
      <c r="M330" s="665">
        <v>150</v>
      </c>
      <c r="N330" s="666">
        <v>29996.978241420049</v>
      </c>
    </row>
    <row r="331" spans="1:14" ht="14.4" customHeight="1" x14ac:dyDescent="0.3">
      <c r="A331" s="661" t="s">
        <v>525</v>
      </c>
      <c r="B331" s="662" t="s">
        <v>2404</v>
      </c>
      <c r="C331" s="663" t="s">
        <v>535</v>
      </c>
      <c r="D331" s="664" t="s">
        <v>2406</v>
      </c>
      <c r="E331" s="663" t="s">
        <v>553</v>
      </c>
      <c r="F331" s="664" t="s">
        <v>2411</v>
      </c>
      <c r="G331" s="663" t="s">
        <v>554</v>
      </c>
      <c r="H331" s="663" t="s">
        <v>1637</v>
      </c>
      <c r="I331" s="663" t="s">
        <v>1637</v>
      </c>
      <c r="J331" s="663" t="s">
        <v>1638</v>
      </c>
      <c r="K331" s="663" t="s">
        <v>1639</v>
      </c>
      <c r="L331" s="665">
        <v>73.100000000000023</v>
      </c>
      <c r="M331" s="665">
        <v>5</v>
      </c>
      <c r="N331" s="666">
        <v>365.50000000000011</v>
      </c>
    </row>
    <row r="332" spans="1:14" ht="14.4" customHeight="1" x14ac:dyDescent="0.3">
      <c r="A332" s="661" t="s">
        <v>525</v>
      </c>
      <c r="B332" s="662" t="s">
        <v>2404</v>
      </c>
      <c r="C332" s="663" t="s">
        <v>535</v>
      </c>
      <c r="D332" s="664" t="s">
        <v>2406</v>
      </c>
      <c r="E332" s="663" t="s">
        <v>553</v>
      </c>
      <c r="F332" s="664" t="s">
        <v>2411</v>
      </c>
      <c r="G332" s="663" t="s">
        <v>554</v>
      </c>
      <c r="H332" s="663" t="s">
        <v>1640</v>
      </c>
      <c r="I332" s="663" t="s">
        <v>1641</v>
      </c>
      <c r="J332" s="663" t="s">
        <v>1304</v>
      </c>
      <c r="K332" s="663" t="s">
        <v>1642</v>
      </c>
      <c r="L332" s="665">
        <v>138.90758824244318</v>
      </c>
      <c r="M332" s="665">
        <v>3</v>
      </c>
      <c r="N332" s="666">
        <v>416.72276472732955</v>
      </c>
    </row>
    <row r="333" spans="1:14" ht="14.4" customHeight="1" x14ac:dyDescent="0.3">
      <c r="A333" s="661" t="s">
        <v>525</v>
      </c>
      <c r="B333" s="662" t="s">
        <v>2404</v>
      </c>
      <c r="C333" s="663" t="s">
        <v>535</v>
      </c>
      <c r="D333" s="664" t="s">
        <v>2406</v>
      </c>
      <c r="E333" s="663" t="s">
        <v>553</v>
      </c>
      <c r="F333" s="664" t="s">
        <v>2411</v>
      </c>
      <c r="G333" s="663" t="s">
        <v>554</v>
      </c>
      <c r="H333" s="663" t="s">
        <v>1643</v>
      </c>
      <c r="I333" s="663" t="s">
        <v>1643</v>
      </c>
      <c r="J333" s="663" t="s">
        <v>1507</v>
      </c>
      <c r="K333" s="663" t="s">
        <v>1644</v>
      </c>
      <c r="L333" s="665">
        <v>622.04784474419273</v>
      </c>
      <c r="M333" s="665">
        <v>176</v>
      </c>
      <c r="N333" s="666">
        <v>109480.42067497793</v>
      </c>
    </row>
    <row r="334" spans="1:14" ht="14.4" customHeight="1" x14ac:dyDescent="0.3">
      <c r="A334" s="661" t="s">
        <v>525</v>
      </c>
      <c r="B334" s="662" t="s">
        <v>2404</v>
      </c>
      <c r="C334" s="663" t="s">
        <v>535</v>
      </c>
      <c r="D334" s="664" t="s">
        <v>2406</v>
      </c>
      <c r="E334" s="663" t="s">
        <v>553</v>
      </c>
      <c r="F334" s="664" t="s">
        <v>2411</v>
      </c>
      <c r="G334" s="663" t="s">
        <v>554</v>
      </c>
      <c r="H334" s="663" t="s">
        <v>1645</v>
      </c>
      <c r="I334" s="663" t="s">
        <v>1645</v>
      </c>
      <c r="J334" s="663" t="s">
        <v>1646</v>
      </c>
      <c r="K334" s="663" t="s">
        <v>1647</v>
      </c>
      <c r="L334" s="665">
        <v>372.79895150880105</v>
      </c>
      <c r="M334" s="665">
        <v>94</v>
      </c>
      <c r="N334" s="666">
        <v>35043.101441827297</v>
      </c>
    </row>
    <row r="335" spans="1:14" ht="14.4" customHeight="1" x14ac:dyDescent="0.3">
      <c r="A335" s="661" t="s">
        <v>525</v>
      </c>
      <c r="B335" s="662" t="s">
        <v>2404</v>
      </c>
      <c r="C335" s="663" t="s">
        <v>535</v>
      </c>
      <c r="D335" s="664" t="s">
        <v>2406</v>
      </c>
      <c r="E335" s="663" t="s">
        <v>553</v>
      </c>
      <c r="F335" s="664" t="s">
        <v>2411</v>
      </c>
      <c r="G335" s="663" t="s">
        <v>554</v>
      </c>
      <c r="H335" s="663" t="s">
        <v>1648</v>
      </c>
      <c r="I335" s="663" t="s">
        <v>1648</v>
      </c>
      <c r="J335" s="663" t="s">
        <v>1649</v>
      </c>
      <c r="K335" s="663" t="s">
        <v>1650</v>
      </c>
      <c r="L335" s="665">
        <v>72.45</v>
      </c>
      <c r="M335" s="665">
        <v>1</v>
      </c>
      <c r="N335" s="666">
        <v>72.45</v>
      </c>
    </row>
    <row r="336" spans="1:14" ht="14.4" customHeight="1" x14ac:dyDescent="0.3">
      <c r="A336" s="661" t="s">
        <v>525</v>
      </c>
      <c r="B336" s="662" t="s">
        <v>2404</v>
      </c>
      <c r="C336" s="663" t="s">
        <v>535</v>
      </c>
      <c r="D336" s="664" t="s">
        <v>2406</v>
      </c>
      <c r="E336" s="663" t="s">
        <v>553</v>
      </c>
      <c r="F336" s="664" t="s">
        <v>2411</v>
      </c>
      <c r="G336" s="663" t="s">
        <v>554</v>
      </c>
      <c r="H336" s="663" t="s">
        <v>1651</v>
      </c>
      <c r="I336" s="663" t="s">
        <v>1651</v>
      </c>
      <c r="J336" s="663" t="s">
        <v>1652</v>
      </c>
      <c r="K336" s="663" t="s">
        <v>1653</v>
      </c>
      <c r="L336" s="665">
        <v>63.419999999999995</v>
      </c>
      <c r="M336" s="665">
        <v>3</v>
      </c>
      <c r="N336" s="666">
        <v>190.26</v>
      </c>
    </row>
    <row r="337" spans="1:14" ht="14.4" customHeight="1" x14ac:dyDescent="0.3">
      <c r="A337" s="661" t="s">
        <v>525</v>
      </c>
      <c r="B337" s="662" t="s">
        <v>2404</v>
      </c>
      <c r="C337" s="663" t="s">
        <v>535</v>
      </c>
      <c r="D337" s="664" t="s">
        <v>2406</v>
      </c>
      <c r="E337" s="663" t="s">
        <v>553</v>
      </c>
      <c r="F337" s="664" t="s">
        <v>2411</v>
      </c>
      <c r="G337" s="663" t="s">
        <v>554</v>
      </c>
      <c r="H337" s="663" t="s">
        <v>1654</v>
      </c>
      <c r="I337" s="663" t="s">
        <v>671</v>
      </c>
      <c r="J337" s="663" t="s">
        <v>1655</v>
      </c>
      <c r="K337" s="663"/>
      <c r="L337" s="665">
        <v>252.38462884380581</v>
      </c>
      <c r="M337" s="665">
        <v>2</v>
      </c>
      <c r="N337" s="666">
        <v>504.76925768761163</v>
      </c>
    </row>
    <row r="338" spans="1:14" ht="14.4" customHeight="1" x14ac:dyDescent="0.3">
      <c r="A338" s="661" t="s">
        <v>525</v>
      </c>
      <c r="B338" s="662" t="s">
        <v>2404</v>
      </c>
      <c r="C338" s="663" t="s">
        <v>535</v>
      </c>
      <c r="D338" s="664" t="s">
        <v>2406</v>
      </c>
      <c r="E338" s="663" t="s">
        <v>553</v>
      </c>
      <c r="F338" s="664" t="s">
        <v>2411</v>
      </c>
      <c r="G338" s="663" t="s">
        <v>554</v>
      </c>
      <c r="H338" s="663" t="s">
        <v>1656</v>
      </c>
      <c r="I338" s="663" t="s">
        <v>598</v>
      </c>
      <c r="J338" s="663" t="s">
        <v>1657</v>
      </c>
      <c r="K338" s="663"/>
      <c r="L338" s="665">
        <v>27085.25</v>
      </c>
      <c r="M338" s="665">
        <v>2</v>
      </c>
      <c r="N338" s="666">
        <v>54170.5</v>
      </c>
    </row>
    <row r="339" spans="1:14" ht="14.4" customHeight="1" x14ac:dyDescent="0.3">
      <c r="A339" s="661" t="s">
        <v>525</v>
      </c>
      <c r="B339" s="662" t="s">
        <v>2404</v>
      </c>
      <c r="C339" s="663" t="s">
        <v>535</v>
      </c>
      <c r="D339" s="664" t="s">
        <v>2406</v>
      </c>
      <c r="E339" s="663" t="s">
        <v>553</v>
      </c>
      <c r="F339" s="664" t="s">
        <v>2411</v>
      </c>
      <c r="G339" s="663" t="s">
        <v>554</v>
      </c>
      <c r="H339" s="663" t="s">
        <v>1658</v>
      </c>
      <c r="I339" s="663" t="s">
        <v>598</v>
      </c>
      <c r="J339" s="663" t="s">
        <v>1659</v>
      </c>
      <c r="K339" s="663"/>
      <c r="L339" s="665">
        <v>62.779609872793813</v>
      </c>
      <c r="M339" s="665">
        <v>15</v>
      </c>
      <c r="N339" s="666">
        <v>941.69414809190721</v>
      </c>
    </row>
    <row r="340" spans="1:14" ht="14.4" customHeight="1" x14ac:dyDescent="0.3">
      <c r="A340" s="661" t="s">
        <v>525</v>
      </c>
      <c r="B340" s="662" t="s">
        <v>2404</v>
      </c>
      <c r="C340" s="663" t="s">
        <v>535</v>
      </c>
      <c r="D340" s="664" t="s">
        <v>2406</v>
      </c>
      <c r="E340" s="663" t="s">
        <v>553</v>
      </c>
      <c r="F340" s="664" t="s">
        <v>2411</v>
      </c>
      <c r="G340" s="663" t="s">
        <v>554</v>
      </c>
      <c r="H340" s="663" t="s">
        <v>1660</v>
      </c>
      <c r="I340" s="663" t="s">
        <v>598</v>
      </c>
      <c r="J340" s="663" t="s">
        <v>1661</v>
      </c>
      <c r="K340" s="663"/>
      <c r="L340" s="665">
        <v>583.9219342802686</v>
      </c>
      <c r="M340" s="665">
        <v>3</v>
      </c>
      <c r="N340" s="666">
        <v>1751.7658028408059</v>
      </c>
    </row>
    <row r="341" spans="1:14" ht="14.4" customHeight="1" x14ac:dyDescent="0.3">
      <c r="A341" s="661" t="s">
        <v>525</v>
      </c>
      <c r="B341" s="662" t="s">
        <v>2404</v>
      </c>
      <c r="C341" s="663" t="s">
        <v>535</v>
      </c>
      <c r="D341" s="664" t="s">
        <v>2406</v>
      </c>
      <c r="E341" s="663" t="s">
        <v>553</v>
      </c>
      <c r="F341" s="664" t="s">
        <v>2411</v>
      </c>
      <c r="G341" s="663" t="s">
        <v>554</v>
      </c>
      <c r="H341" s="663" t="s">
        <v>1662</v>
      </c>
      <c r="I341" s="663" t="s">
        <v>1662</v>
      </c>
      <c r="J341" s="663" t="s">
        <v>1663</v>
      </c>
      <c r="K341" s="663" t="s">
        <v>1664</v>
      </c>
      <c r="L341" s="665">
        <v>169.79</v>
      </c>
      <c r="M341" s="665">
        <v>6</v>
      </c>
      <c r="N341" s="666">
        <v>1018.74</v>
      </c>
    </row>
    <row r="342" spans="1:14" ht="14.4" customHeight="1" x14ac:dyDescent="0.3">
      <c r="A342" s="661" t="s">
        <v>525</v>
      </c>
      <c r="B342" s="662" t="s">
        <v>2404</v>
      </c>
      <c r="C342" s="663" t="s">
        <v>535</v>
      </c>
      <c r="D342" s="664" t="s">
        <v>2406</v>
      </c>
      <c r="E342" s="663" t="s">
        <v>553</v>
      </c>
      <c r="F342" s="664" t="s">
        <v>2411</v>
      </c>
      <c r="G342" s="663" t="s">
        <v>554</v>
      </c>
      <c r="H342" s="663" t="s">
        <v>1665</v>
      </c>
      <c r="I342" s="663" t="s">
        <v>671</v>
      </c>
      <c r="J342" s="663" t="s">
        <v>1666</v>
      </c>
      <c r="K342" s="663" t="s">
        <v>1667</v>
      </c>
      <c r="L342" s="665">
        <v>255.8234607512631</v>
      </c>
      <c r="M342" s="665">
        <v>2</v>
      </c>
      <c r="N342" s="666">
        <v>511.6469215025262</v>
      </c>
    </row>
    <row r="343" spans="1:14" ht="14.4" customHeight="1" x14ac:dyDescent="0.3">
      <c r="A343" s="661" t="s">
        <v>525</v>
      </c>
      <c r="B343" s="662" t="s">
        <v>2404</v>
      </c>
      <c r="C343" s="663" t="s">
        <v>535</v>
      </c>
      <c r="D343" s="664" t="s">
        <v>2406</v>
      </c>
      <c r="E343" s="663" t="s">
        <v>553</v>
      </c>
      <c r="F343" s="664" t="s">
        <v>2411</v>
      </c>
      <c r="G343" s="663" t="s">
        <v>554</v>
      </c>
      <c r="H343" s="663" t="s">
        <v>1668</v>
      </c>
      <c r="I343" s="663" t="s">
        <v>598</v>
      </c>
      <c r="J343" s="663" t="s">
        <v>1669</v>
      </c>
      <c r="K343" s="663"/>
      <c r="L343" s="665">
        <v>112.14999999999999</v>
      </c>
      <c r="M343" s="665">
        <v>2</v>
      </c>
      <c r="N343" s="666">
        <v>224.29999999999998</v>
      </c>
    </row>
    <row r="344" spans="1:14" ht="14.4" customHeight="1" x14ac:dyDescent="0.3">
      <c r="A344" s="661" t="s">
        <v>525</v>
      </c>
      <c r="B344" s="662" t="s">
        <v>2404</v>
      </c>
      <c r="C344" s="663" t="s">
        <v>535</v>
      </c>
      <c r="D344" s="664" t="s">
        <v>2406</v>
      </c>
      <c r="E344" s="663" t="s">
        <v>553</v>
      </c>
      <c r="F344" s="664" t="s">
        <v>2411</v>
      </c>
      <c r="G344" s="663" t="s">
        <v>554</v>
      </c>
      <c r="H344" s="663" t="s">
        <v>1670</v>
      </c>
      <c r="I344" s="663" t="s">
        <v>1670</v>
      </c>
      <c r="J344" s="663" t="s">
        <v>1671</v>
      </c>
      <c r="K344" s="663" t="s">
        <v>1672</v>
      </c>
      <c r="L344" s="665">
        <v>31.01</v>
      </c>
      <c r="M344" s="665">
        <v>1</v>
      </c>
      <c r="N344" s="666">
        <v>31.01</v>
      </c>
    </row>
    <row r="345" spans="1:14" ht="14.4" customHeight="1" x14ac:dyDescent="0.3">
      <c r="A345" s="661" t="s">
        <v>525</v>
      </c>
      <c r="B345" s="662" t="s">
        <v>2404</v>
      </c>
      <c r="C345" s="663" t="s">
        <v>535</v>
      </c>
      <c r="D345" s="664" t="s">
        <v>2406</v>
      </c>
      <c r="E345" s="663" t="s">
        <v>553</v>
      </c>
      <c r="F345" s="664" t="s">
        <v>2411</v>
      </c>
      <c r="G345" s="663" t="s">
        <v>554</v>
      </c>
      <c r="H345" s="663" t="s">
        <v>1673</v>
      </c>
      <c r="I345" s="663" t="s">
        <v>671</v>
      </c>
      <c r="J345" s="663" t="s">
        <v>1674</v>
      </c>
      <c r="K345" s="663" t="s">
        <v>1675</v>
      </c>
      <c r="L345" s="665">
        <v>262.12059229558423</v>
      </c>
      <c r="M345" s="665">
        <v>1</v>
      </c>
      <c r="N345" s="666">
        <v>262.12059229558423</v>
      </c>
    </row>
    <row r="346" spans="1:14" ht="14.4" customHeight="1" x14ac:dyDescent="0.3">
      <c r="A346" s="661" t="s">
        <v>525</v>
      </c>
      <c r="B346" s="662" t="s">
        <v>2404</v>
      </c>
      <c r="C346" s="663" t="s">
        <v>535</v>
      </c>
      <c r="D346" s="664" t="s">
        <v>2406</v>
      </c>
      <c r="E346" s="663" t="s">
        <v>553</v>
      </c>
      <c r="F346" s="664" t="s">
        <v>2411</v>
      </c>
      <c r="G346" s="663" t="s">
        <v>554</v>
      </c>
      <c r="H346" s="663" t="s">
        <v>1676</v>
      </c>
      <c r="I346" s="663" t="s">
        <v>598</v>
      </c>
      <c r="J346" s="663" t="s">
        <v>1677</v>
      </c>
      <c r="K346" s="663"/>
      <c r="L346" s="665">
        <v>26.21</v>
      </c>
      <c r="M346" s="665">
        <v>10</v>
      </c>
      <c r="N346" s="666">
        <v>262.10000000000002</v>
      </c>
    </row>
    <row r="347" spans="1:14" ht="14.4" customHeight="1" x14ac:dyDescent="0.3">
      <c r="A347" s="661" t="s">
        <v>525</v>
      </c>
      <c r="B347" s="662" t="s">
        <v>2404</v>
      </c>
      <c r="C347" s="663" t="s">
        <v>535</v>
      </c>
      <c r="D347" s="664" t="s">
        <v>2406</v>
      </c>
      <c r="E347" s="663" t="s">
        <v>553</v>
      </c>
      <c r="F347" s="664" t="s">
        <v>2411</v>
      </c>
      <c r="G347" s="663" t="s">
        <v>554</v>
      </c>
      <c r="H347" s="663" t="s">
        <v>1678</v>
      </c>
      <c r="I347" s="663" t="s">
        <v>1678</v>
      </c>
      <c r="J347" s="663" t="s">
        <v>1679</v>
      </c>
      <c r="K347" s="663" t="s">
        <v>952</v>
      </c>
      <c r="L347" s="665">
        <v>49.935000000000016</v>
      </c>
      <c r="M347" s="665">
        <v>4</v>
      </c>
      <c r="N347" s="666">
        <v>199.74000000000007</v>
      </c>
    </row>
    <row r="348" spans="1:14" ht="14.4" customHeight="1" x14ac:dyDescent="0.3">
      <c r="A348" s="661" t="s">
        <v>525</v>
      </c>
      <c r="B348" s="662" t="s">
        <v>2404</v>
      </c>
      <c r="C348" s="663" t="s">
        <v>535</v>
      </c>
      <c r="D348" s="664" t="s">
        <v>2406</v>
      </c>
      <c r="E348" s="663" t="s">
        <v>553</v>
      </c>
      <c r="F348" s="664" t="s">
        <v>2411</v>
      </c>
      <c r="G348" s="663" t="s">
        <v>554</v>
      </c>
      <c r="H348" s="663" t="s">
        <v>1680</v>
      </c>
      <c r="I348" s="663" t="s">
        <v>598</v>
      </c>
      <c r="J348" s="663" t="s">
        <v>1681</v>
      </c>
      <c r="K348" s="663"/>
      <c r="L348" s="665">
        <v>155.22542916097436</v>
      </c>
      <c r="M348" s="665">
        <v>22</v>
      </c>
      <c r="N348" s="666">
        <v>3414.9594415414358</v>
      </c>
    </row>
    <row r="349" spans="1:14" ht="14.4" customHeight="1" x14ac:dyDescent="0.3">
      <c r="A349" s="661" t="s">
        <v>525</v>
      </c>
      <c r="B349" s="662" t="s">
        <v>2404</v>
      </c>
      <c r="C349" s="663" t="s">
        <v>535</v>
      </c>
      <c r="D349" s="664" t="s">
        <v>2406</v>
      </c>
      <c r="E349" s="663" t="s">
        <v>553</v>
      </c>
      <c r="F349" s="664" t="s">
        <v>2411</v>
      </c>
      <c r="G349" s="663" t="s">
        <v>554</v>
      </c>
      <c r="H349" s="663" t="s">
        <v>1682</v>
      </c>
      <c r="I349" s="663" t="s">
        <v>1682</v>
      </c>
      <c r="J349" s="663" t="s">
        <v>1683</v>
      </c>
      <c r="K349" s="663" t="s">
        <v>1684</v>
      </c>
      <c r="L349" s="665">
        <v>1358.7133333333336</v>
      </c>
      <c r="M349" s="665">
        <v>18</v>
      </c>
      <c r="N349" s="666">
        <v>24456.840000000004</v>
      </c>
    </row>
    <row r="350" spans="1:14" ht="14.4" customHeight="1" x14ac:dyDescent="0.3">
      <c r="A350" s="661" t="s">
        <v>525</v>
      </c>
      <c r="B350" s="662" t="s">
        <v>2404</v>
      </c>
      <c r="C350" s="663" t="s">
        <v>535</v>
      </c>
      <c r="D350" s="664" t="s">
        <v>2406</v>
      </c>
      <c r="E350" s="663" t="s">
        <v>553</v>
      </c>
      <c r="F350" s="664" t="s">
        <v>2411</v>
      </c>
      <c r="G350" s="663" t="s">
        <v>554</v>
      </c>
      <c r="H350" s="663" t="s">
        <v>1685</v>
      </c>
      <c r="I350" s="663" t="s">
        <v>598</v>
      </c>
      <c r="J350" s="663" t="s">
        <v>1686</v>
      </c>
      <c r="K350" s="663" t="s">
        <v>1687</v>
      </c>
      <c r="L350" s="665">
        <v>42.670000365023242</v>
      </c>
      <c r="M350" s="665">
        <v>8</v>
      </c>
      <c r="N350" s="666">
        <v>341.36000292018593</v>
      </c>
    </row>
    <row r="351" spans="1:14" ht="14.4" customHeight="1" x14ac:dyDescent="0.3">
      <c r="A351" s="661" t="s">
        <v>525</v>
      </c>
      <c r="B351" s="662" t="s">
        <v>2404</v>
      </c>
      <c r="C351" s="663" t="s">
        <v>535</v>
      </c>
      <c r="D351" s="664" t="s">
        <v>2406</v>
      </c>
      <c r="E351" s="663" t="s">
        <v>553</v>
      </c>
      <c r="F351" s="664" t="s">
        <v>2411</v>
      </c>
      <c r="G351" s="663" t="s">
        <v>554</v>
      </c>
      <c r="H351" s="663" t="s">
        <v>1688</v>
      </c>
      <c r="I351" s="663" t="s">
        <v>598</v>
      </c>
      <c r="J351" s="663" t="s">
        <v>1689</v>
      </c>
      <c r="K351" s="663" t="s">
        <v>1690</v>
      </c>
      <c r="L351" s="665">
        <v>28.649999999999991</v>
      </c>
      <c r="M351" s="665">
        <v>4</v>
      </c>
      <c r="N351" s="666">
        <v>114.59999999999997</v>
      </c>
    </row>
    <row r="352" spans="1:14" ht="14.4" customHeight="1" x14ac:dyDescent="0.3">
      <c r="A352" s="661" t="s">
        <v>525</v>
      </c>
      <c r="B352" s="662" t="s">
        <v>2404</v>
      </c>
      <c r="C352" s="663" t="s">
        <v>535</v>
      </c>
      <c r="D352" s="664" t="s">
        <v>2406</v>
      </c>
      <c r="E352" s="663" t="s">
        <v>553</v>
      </c>
      <c r="F352" s="664" t="s">
        <v>2411</v>
      </c>
      <c r="G352" s="663" t="s">
        <v>554</v>
      </c>
      <c r="H352" s="663" t="s">
        <v>1691</v>
      </c>
      <c r="I352" s="663" t="s">
        <v>598</v>
      </c>
      <c r="J352" s="663" t="s">
        <v>1692</v>
      </c>
      <c r="K352" s="663"/>
      <c r="L352" s="665">
        <v>7514.6975000000002</v>
      </c>
      <c r="M352" s="665">
        <v>8</v>
      </c>
      <c r="N352" s="666">
        <v>60117.58</v>
      </c>
    </row>
    <row r="353" spans="1:14" ht="14.4" customHeight="1" x14ac:dyDescent="0.3">
      <c r="A353" s="661" t="s">
        <v>525</v>
      </c>
      <c r="B353" s="662" t="s">
        <v>2404</v>
      </c>
      <c r="C353" s="663" t="s">
        <v>535</v>
      </c>
      <c r="D353" s="664" t="s">
        <v>2406</v>
      </c>
      <c r="E353" s="663" t="s">
        <v>553</v>
      </c>
      <c r="F353" s="664" t="s">
        <v>2411</v>
      </c>
      <c r="G353" s="663" t="s">
        <v>554</v>
      </c>
      <c r="H353" s="663" t="s">
        <v>1693</v>
      </c>
      <c r="I353" s="663" t="s">
        <v>1693</v>
      </c>
      <c r="J353" s="663" t="s">
        <v>633</v>
      </c>
      <c r="K353" s="663" t="s">
        <v>1694</v>
      </c>
      <c r="L353" s="665">
        <v>3787.29</v>
      </c>
      <c r="M353" s="665">
        <v>1</v>
      </c>
      <c r="N353" s="666">
        <v>3787.29</v>
      </c>
    </row>
    <row r="354" spans="1:14" ht="14.4" customHeight="1" x14ac:dyDescent="0.3">
      <c r="A354" s="661" t="s">
        <v>525</v>
      </c>
      <c r="B354" s="662" t="s">
        <v>2404</v>
      </c>
      <c r="C354" s="663" t="s">
        <v>535</v>
      </c>
      <c r="D354" s="664" t="s">
        <v>2406</v>
      </c>
      <c r="E354" s="663" t="s">
        <v>553</v>
      </c>
      <c r="F354" s="664" t="s">
        <v>2411</v>
      </c>
      <c r="G354" s="663" t="s">
        <v>554</v>
      </c>
      <c r="H354" s="663" t="s">
        <v>1695</v>
      </c>
      <c r="I354" s="663" t="s">
        <v>1695</v>
      </c>
      <c r="J354" s="663" t="s">
        <v>1696</v>
      </c>
      <c r="K354" s="663" t="s">
        <v>1697</v>
      </c>
      <c r="L354" s="665">
        <v>292.42000000000019</v>
      </c>
      <c r="M354" s="665">
        <v>2</v>
      </c>
      <c r="N354" s="666">
        <v>584.84000000000037</v>
      </c>
    </row>
    <row r="355" spans="1:14" ht="14.4" customHeight="1" x14ac:dyDescent="0.3">
      <c r="A355" s="661" t="s">
        <v>525</v>
      </c>
      <c r="B355" s="662" t="s">
        <v>2404</v>
      </c>
      <c r="C355" s="663" t="s">
        <v>535</v>
      </c>
      <c r="D355" s="664" t="s">
        <v>2406</v>
      </c>
      <c r="E355" s="663" t="s">
        <v>553</v>
      </c>
      <c r="F355" s="664" t="s">
        <v>2411</v>
      </c>
      <c r="G355" s="663" t="s">
        <v>554</v>
      </c>
      <c r="H355" s="663" t="s">
        <v>1698</v>
      </c>
      <c r="I355" s="663" t="s">
        <v>1698</v>
      </c>
      <c r="J355" s="663" t="s">
        <v>1699</v>
      </c>
      <c r="K355" s="663" t="s">
        <v>1700</v>
      </c>
      <c r="L355" s="665">
        <v>62.010000000000005</v>
      </c>
      <c r="M355" s="665">
        <v>1</v>
      </c>
      <c r="N355" s="666">
        <v>62.010000000000005</v>
      </c>
    </row>
    <row r="356" spans="1:14" ht="14.4" customHeight="1" x14ac:dyDescent="0.3">
      <c r="A356" s="661" t="s">
        <v>525</v>
      </c>
      <c r="B356" s="662" t="s">
        <v>2404</v>
      </c>
      <c r="C356" s="663" t="s">
        <v>535</v>
      </c>
      <c r="D356" s="664" t="s">
        <v>2406</v>
      </c>
      <c r="E356" s="663" t="s">
        <v>553</v>
      </c>
      <c r="F356" s="664" t="s">
        <v>2411</v>
      </c>
      <c r="G356" s="663" t="s">
        <v>554</v>
      </c>
      <c r="H356" s="663" t="s">
        <v>1701</v>
      </c>
      <c r="I356" s="663" t="s">
        <v>1701</v>
      </c>
      <c r="J356" s="663" t="s">
        <v>1702</v>
      </c>
      <c r="K356" s="663" t="s">
        <v>1703</v>
      </c>
      <c r="L356" s="665">
        <v>105.62000000000003</v>
      </c>
      <c r="M356" s="665">
        <v>1</v>
      </c>
      <c r="N356" s="666">
        <v>105.62000000000003</v>
      </c>
    </row>
    <row r="357" spans="1:14" ht="14.4" customHeight="1" x14ac:dyDescent="0.3">
      <c r="A357" s="661" t="s">
        <v>525</v>
      </c>
      <c r="B357" s="662" t="s">
        <v>2404</v>
      </c>
      <c r="C357" s="663" t="s">
        <v>535</v>
      </c>
      <c r="D357" s="664" t="s">
        <v>2406</v>
      </c>
      <c r="E357" s="663" t="s">
        <v>553</v>
      </c>
      <c r="F357" s="664" t="s">
        <v>2411</v>
      </c>
      <c r="G357" s="663" t="s">
        <v>554</v>
      </c>
      <c r="H357" s="663" t="s">
        <v>1704</v>
      </c>
      <c r="I357" s="663" t="s">
        <v>598</v>
      </c>
      <c r="J357" s="663" t="s">
        <v>1705</v>
      </c>
      <c r="K357" s="663"/>
      <c r="L357" s="665">
        <v>82</v>
      </c>
      <c r="M357" s="665">
        <v>12</v>
      </c>
      <c r="N357" s="666">
        <v>984</v>
      </c>
    </row>
    <row r="358" spans="1:14" ht="14.4" customHeight="1" x14ac:dyDescent="0.3">
      <c r="A358" s="661" t="s">
        <v>525</v>
      </c>
      <c r="B358" s="662" t="s">
        <v>2404</v>
      </c>
      <c r="C358" s="663" t="s">
        <v>535</v>
      </c>
      <c r="D358" s="664" t="s">
        <v>2406</v>
      </c>
      <c r="E358" s="663" t="s">
        <v>553</v>
      </c>
      <c r="F358" s="664" t="s">
        <v>2411</v>
      </c>
      <c r="G358" s="663" t="s">
        <v>554</v>
      </c>
      <c r="H358" s="663" t="s">
        <v>1706</v>
      </c>
      <c r="I358" s="663" t="s">
        <v>1706</v>
      </c>
      <c r="J358" s="663" t="s">
        <v>754</v>
      </c>
      <c r="K358" s="663" t="s">
        <v>755</v>
      </c>
      <c r="L358" s="665">
        <v>28.6</v>
      </c>
      <c r="M358" s="665">
        <v>2</v>
      </c>
      <c r="N358" s="666">
        <v>57.2</v>
      </c>
    </row>
    <row r="359" spans="1:14" ht="14.4" customHeight="1" x14ac:dyDescent="0.3">
      <c r="A359" s="661" t="s">
        <v>525</v>
      </c>
      <c r="B359" s="662" t="s">
        <v>2404</v>
      </c>
      <c r="C359" s="663" t="s">
        <v>535</v>
      </c>
      <c r="D359" s="664" t="s">
        <v>2406</v>
      </c>
      <c r="E359" s="663" t="s">
        <v>553</v>
      </c>
      <c r="F359" s="664" t="s">
        <v>2411</v>
      </c>
      <c r="G359" s="663" t="s">
        <v>554</v>
      </c>
      <c r="H359" s="663" t="s">
        <v>1707</v>
      </c>
      <c r="I359" s="663" t="s">
        <v>1707</v>
      </c>
      <c r="J359" s="663" t="s">
        <v>1708</v>
      </c>
      <c r="K359" s="663" t="s">
        <v>1709</v>
      </c>
      <c r="L359" s="665">
        <v>565.95000000000005</v>
      </c>
      <c r="M359" s="665">
        <v>2</v>
      </c>
      <c r="N359" s="666">
        <v>1131.9000000000001</v>
      </c>
    </row>
    <row r="360" spans="1:14" ht="14.4" customHeight="1" x14ac:dyDescent="0.3">
      <c r="A360" s="661" t="s">
        <v>525</v>
      </c>
      <c r="B360" s="662" t="s">
        <v>2404</v>
      </c>
      <c r="C360" s="663" t="s">
        <v>535</v>
      </c>
      <c r="D360" s="664" t="s">
        <v>2406</v>
      </c>
      <c r="E360" s="663" t="s">
        <v>553</v>
      </c>
      <c r="F360" s="664" t="s">
        <v>2411</v>
      </c>
      <c r="G360" s="663" t="s">
        <v>606</v>
      </c>
      <c r="H360" s="663" t="s">
        <v>1710</v>
      </c>
      <c r="I360" s="663" t="s">
        <v>1710</v>
      </c>
      <c r="J360" s="663" t="s">
        <v>1711</v>
      </c>
      <c r="K360" s="663" t="s">
        <v>1712</v>
      </c>
      <c r="L360" s="665">
        <v>14.88</v>
      </c>
      <c r="M360" s="665">
        <v>1</v>
      </c>
      <c r="N360" s="666">
        <v>14.88</v>
      </c>
    </row>
    <row r="361" spans="1:14" ht="14.4" customHeight="1" x14ac:dyDescent="0.3">
      <c r="A361" s="661" t="s">
        <v>525</v>
      </c>
      <c r="B361" s="662" t="s">
        <v>2404</v>
      </c>
      <c r="C361" s="663" t="s">
        <v>535</v>
      </c>
      <c r="D361" s="664" t="s">
        <v>2406</v>
      </c>
      <c r="E361" s="663" t="s">
        <v>553</v>
      </c>
      <c r="F361" s="664" t="s">
        <v>2411</v>
      </c>
      <c r="G361" s="663" t="s">
        <v>606</v>
      </c>
      <c r="H361" s="663" t="s">
        <v>1713</v>
      </c>
      <c r="I361" s="663" t="s">
        <v>1713</v>
      </c>
      <c r="J361" s="663" t="s">
        <v>1714</v>
      </c>
      <c r="K361" s="663" t="s">
        <v>1715</v>
      </c>
      <c r="L361" s="665">
        <v>12.060000000000006</v>
      </c>
      <c r="M361" s="665">
        <v>1</v>
      </c>
      <c r="N361" s="666">
        <v>12.060000000000006</v>
      </c>
    </row>
    <row r="362" spans="1:14" ht="14.4" customHeight="1" x14ac:dyDescent="0.3">
      <c r="A362" s="661" t="s">
        <v>525</v>
      </c>
      <c r="B362" s="662" t="s">
        <v>2404</v>
      </c>
      <c r="C362" s="663" t="s">
        <v>535</v>
      </c>
      <c r="D362" s="664" t="s">
        <v>2406</v>
      </c>
      <c r="E362" s="663" t="s">
        <v>553</v>
      </c>
      <c r="F362" s="664" t="s">
        <v>2411</v>
      </c>
      <c r="G362" s="663" t="s">
        <v>606</v>
      </c>
      <c r="H362" s="663" t="s">
        <v>607</v>
      </c>
      <c r="I362" s="663" t="s">
        <v>608</v>
      </c>
      <c r="J362" s="663" t="s">
        <v>609</v>
      </c>
      <c r="K362" s="663" t="s">
        <v>610</v>
      </c>
      <c r="L362" s="665">
        <v>34.74999066716822</v>
      </c>
      <c r="M362" s="665">
        <v>255</v>
      </c>
      <c r="N362" s="666">
        <v>8861.2476201278969</v>
      </c>
    </row>
    <row r="363" spans="1:14" ht="14.4" customHeight="1" x14ac:dyDescent="0.3">
      <c r="A363" s="661" t="s">
        <v>525</v>
      </c>
      <c r="B363" s="662" t="s">
        <v>2404</v>
      </c>
      <c r="C363" s="663" t="s">
        <v>535</v>
      </c>
      <c r="D363" s="664" t="s">
        <v>2406</v>
      </c>
      <c r="E363" s="663" t="s">
        <v>553</v>
      </c>
      <c r="F363" s="664" t="s">
        <v>2411</v>
      </c>
      <c r="G363" s="663" t="s">
        <v>606</v>
      </c>
      <c r="H363" s="663" t="s">
        <v>1716</v>
      </c>
      <c r="I363" s="663" t="s">
        <v>1717</v>
      </c>
      <c r="J363" s="663" t="s">
        <v>1718</v>
      </c>
      <c r="K363" s="663" t="s">
        <v>1719</v>
      </c>
      <c r="L363" s="665">
        <v>45.18994655373033</v>
      </c>
      <c r="M363" s="665">
        <v>12</v>
      </c>
      <c r="N363" s="666">
        <v>542.27935864476399</v>
      </c>
    </row>
    <row r="364" spans="1:14" ht="14.4" customHeight="1" x14ac:dyDescent="0.3">
      <c r="A364" s="661" t="s">
        <v>525</v>
      </c>
      <c r="B364" s="662" t="s">
        <v>2404</v>
      </c>
      <c r="C364" s="663" t="s">
        <v>535</v>
      </c>
      <c r="D364" s="664" t="s">
        <v>2406</v>
      </c>
      <c r="E364" s="663" t="s">
        <v>553</v>
      </c>
      <c r="F364" s="664" t="s">
        <v>2411</v>
      </c>
      <c r="G364" s="663" t="s">
        <v>606</v>
      </c>
      <c r="H364" s="663" t="s">
        <v>1720</v>
      </c>
      <c r="I364" s="663" t="s">
        <v>1721</v>
      </c>
      <c r="J364" s="663" t="s">
        <v>1722</v>
      </c>
      <c r="K364" s="663" t="s">
        <v>1723</v>
      </c>
      <c r="L364" s="665">
        <v>42.96</v>
      </c>
      <c r="M364" s="665">
        <v>1</v>
      </c>
      <c r="N364" s="666">
        <v>42.96</v>
      </c>
    </row>
    <row r="365" spans="1:14" ht="14.4" customHeight="1" x14ac:dyDescent="0.3">
      <c r="A365" s="661" t="s">
        <v>525</v>
      </c>
      <c r="B365" s="662" t="s">
        <v>2404</v>
      </c>
      <c r="C365" s="663" t="s">
        <v>535</v>
      </c>
      <c r="D365" s="664" t="s">
        <v>2406</v>
      </c>
      <c r="E365" s="663" t="s">
        <v>553</v>
      </c>
      <c r="F365" s="664" t="s">
        <v>2411</v>
      </c>
      <c r="G365" s="663" t="s">
        <v>606</v>
      </c>
      <c r="H365" s="663" t="s">
        <v>1724</v>
      </c>
      <c r="I365" s="663" t="s">
        <v>1725</v>
      </c>
      <c r="J365" s="663" t="s">
        <v>1726</v>
      </c>
      <c r="K365" s="663" t="s">
        <v>1727</v>
      </c>
      <c r="L365" s="665">
        <v>3300</v>
      </c>
      <c r="M365" s="665">
        <v>1</v>
      </c>
      <c r="N365" s="666">
        <v>3300</v>
      </c>
    </row>
    <row r="366" spans="1:14" ht="14.4" customHeight="1" x14ac:dyDescent="0.3">
      <c r="A366" s="661" t="s">
        <v>525</v>
      </c>
      <c r="B366" s="662" t="s">
        <v>2404</v>
      </c>
      <c r="C366" s="663" t="s">
        <v>535</v>
      </c>
      <c r="D366" s="664" t="s">
        <v>2406</v>
      </c>
      <c r="E366" s="663" t="s">
        <v>553</v>
      </c>
      <c r="F366" s="664" t="s">
        <v>2411</v>
      </c>
      <c r="G366" s="663" t="s">
        <v>606</v>
      </c>
      <c r="H366" s="663" t="s">
        <v>1728</v>
      </c>
      <c r="I366" s="663" t="s">
        <v>1729</v>
      </c>
      <c r="J366" s="663" t="s">
        <v>1730</v>
      </c>
      <c r="K366" s="663" t="s">
        <v>1731</v>
      </c>
      <c r="L366" s="665">
        <v>36.18</v>
      </c>
      <c r="M366" s="665">
        <v>1</v>
      </c>
      <c r="N366" s="666">
        <v>36.18</v>
      </c>
    </row>
    <row r="367" spans="1:14" ht="14.4" customHeight="1" x14ac:dyDescent="0.3">
      <c r="A367" s="661" t="s">
        <v>525</v>
      </c>
      <c r="B367" s="662" t="s">
        <v>2404</v>
      </c>
      <c r="C367" s="663" t="s">
        <v>535</v>
      </c>
      <c r="D367" s="664" t="s">
        <v>2406</v>
      </c>
      <c r="E367" s="663" t="s">
        <v>553</v>
      </c>
      <c r="F367" s="664" t="s">
        <v>2411</v>
      </c>
      <c r="G367" s="663" t="s">
        <v>606</v>
      </c>
      <c r="H367" s="663" t="s">
        <v>1732</v>
      </c>
      <c r="I367" s="663" t="s">
        <v>1733</v>
      </c>
      <c r="J367" s="663" t="s">
        <v>1734</v>
      </c>
      <c r="K367" s="663" t="s">
        <v>1735</v>
      </c>
      <c r="L367" s="665">
        <v>79.849794838159568</v>
      </c>
      <c r="M367" s="665">
        <v>30</v>
      </c>
      <c r="N367" s="666">
        <v>2395.493845144787</v>
      </c>
    </row>
    <row r="368" spans="1:14" ht="14.4" customHeight="1" x14ac:dyDescent="0.3">
      <c r="A368" s="661" t="s">
        <v>525</v>
      </c>
      <c r="B368" s="662" t="s">
        <v>2404</v>
      </c>
      <c r="C368" s="663" t="s">
        <v>535</v>
      </c>
      <c r="D368" s="664" t="s">
        <v>2406</v>
      </c>
      <c r="E368" s="663" t="s">
        <v>553</v>
      </c>
      <c r="F368" s="664" t="s">
        <v>2411</v>
      </c>
      <c r="G368" s="663" t="s">
        <v>606</v>
      </c>
      <c r="H368" s="663" t="s">
        <v>1736</v>
      </c>
      <c r="I368" s="663" t="s">
        <v>1736</v>
      </c>
      <c r="J368" s="663" t="s">
        <v>1737</v>
      </c>
      <c r="K368" s="663" t="s">
        <v>1738</v>
      </c>
      <c r="L368" s="665">
        <v>63.828571428571458</v>
      </c>
      <c r="M368" s="665">
        <v>7</v>
      </c>
      <c r="N368" s="666">
        <v>446.80000000000018</v>
      </c>
    </row>
    <row r="369" spans="1:14" ht="14.4" customHeight="1" x14ac:dyDescent="0.3">
      <c r="A369" s="661" t="s">
        <v>525</v>
      </c>
      <c r="B369" s="662" t="s">
        <v>2404</v>
      </c>
      <c r="C369" s="663" t="s">
        <v>535</v>
      </c>
      <c r="D369" s="664" t="s">
        <v>2406</v>
      </c>
      <c r="E369" s="663" t="s">
        <v>553</v>
      </c>
      <c r="F369" s="664" t="s">
        <v>2411</v>
      </c>
      <c r="G369" s="663" t="s">
        <v>606</v>
      </c>
      <c r="H369" s="663" t="s">
        <v>1739</v>
      </c>
      <c r="I369" s="663" t="s">
        <v>1740</v>
      </c>
      <c r="J369" s="663" t="s">
        <v>1741</v>
      </c>
      <c r="K369" s="663" t="s">
        <v>1742</v>
      </c>
      <c r="L369" s="665">
        <v>322.49</v>
      </c>
      <c r="M369" s="665">
        <v>1</v>
      </c>
      <c r="N369" s="666">
        <v>322.49</v>
      </c>
    </row>
    <row r="370" spans="1:14" ht="14.4" customHeight="1" x14ac:dyDescent="0.3">
      <c r="A370" s="661" t="s">
        <v>525</v>
      </c>
      <c r="B370" s="662" t="s">
        <v>2404</v>
      </c>
      <c r="C370" s="663" t="s">
        <v>535</v>
      </c>
      <c r="D370" s="664" t="s">
        <v>2406</v>
      </c>
      <c r="E370" s="663" t="s">
        <v>553</v>
      </c>
      <c r="F370" s="664" t="s">
        <v>2411</v>
      </c>
      <c r="G370" s="663" t="s">
        <v>606</v>
      </c>
      <c r="H370" s="663" t="s">
        <v>1743</v>
      </c>
      <c r="I370" s="663" t="s">
        <v>1744</v>
      </c>
      <c r="J370" s="663" t="s">
        <v>1745</v>
      </c>
      <c r="K370" s="663" t="s">
        <v>1746</v>
      </c>
      <c r="L370" s="665">
        <v>44.120000000000005</v>
      </c>
      <c r="M370" s="665">
        <v>2</v>
      </c>
      <c r="N370" s="666">
        <v>88.240000000000009</v>
      </c>
    </row>
    <row r="371" spans="1:14" ht="14.4" customHeight="1" x14ac:dyDescent="0.3">
      <c r="A371" s="661" t="s">
        <v>525</v>
      </c>
      <c r="B371" s="662" t="s">
        <v>2404</v>
      </c>
      <c r="C371" s="663" t="s">
        <v>535</v>
      </c>
      <c r="D371" s="664" t="s">
        <v>2406</v>
      </c>
      <c r="E371" s="663" t="s">
        <v>553</v>
      </c>
      <c r="F371" s="664" t="s">
        <v>2411</v>
      </c>
      <c r="G371" s="663" t="s">
        <v>606</v>
      </c>
      <c r="H371" s="663" t="s">
        <v>1747</v>
      </c>
      <c r="I371" s="663" t="s">
        <v>1748</v>
      </c>
      <c r="J371" s="663" t="s">
        <v>1749</v>
      </c>
      <c r="K371" s="663" t="s">
        <v>1750</v>
      </c>
      <c r="L371" s="665">
        <v>88.25</v>
      </c>
      <c r="M371" s="665">
        <v>2</v>
      </c>
      <c r="N371" s="666">
        <v>176.5</v>
      </c>
    </row>
    <row r="372" spans="1:14" ht="14.4" customHeight="1" x14ac:dyDescent="0.3">
      <c r="A372" s="661" t="s">
        <v>525</v>
      </c>
      <c r="B372" s="662" t="s">
        <v>2404</v>
      </c>
      <c r="C372" s="663" t="s">
        <v>535</v>
      </c>
      <c r="D372" s="664" t="s">
        <v>2406</v>
      </c>
      <c r="E372" s="663" t="s">
        <v>553</v>
      </c>
      <c r="F372" s="664" t="s">
        <v>2411</v>
      </c>
      <c r="G372" s="663" t="s">
        <v>606</v>
      </c>
      <c r="H372" s="663" t="s">
        <v>1751</v>
      </c>
      <c r="I372" s="663" t="s">
        <v>1752</v>
      </c>
      <c r="J372" s="663" t="s">
        <v>1753</v>
      </c>
      <c r="K372" s="663" t="s">
        <v>638</v>
      </c>
      <c r="L372" s="665">
        <v>162.79</v>
      </c>
      <c r="M372" s="665">
        <v>1</v>
      </c>
      <c r="N372" s="666">
        <v>162.79</v>
      </c>
    </row>
    <row r="373" spans="1:14" ht="14.4" customHeight="1" x14ac:dyDescent="0.3">
      <c r="A373" s="661" t="s">
        <v>525</v>
      </c>
      <c r="B373" s="662" t="s">
        <v>2404</v>
      </c>
      <c r="C373" s="663" t="s">
        <v>535</v>
      </c>
      <c r="D373" s="664" t="s">
        <v>2406</v>
      </c>
      <c r="E373" s="663" t="s">
        <v>553</v>
      </c>
      <c r="F373" s="664" t="s">
        <v>2411</v>
      </c>
      <c r="G373" s="663" t="s">
        <v>606</v>
      </c>
      <c r="H373" s="663" t="s">
        <v>1754</v>
      </c>
      <c r="I373" s="663" t="s">
        <v>1755</v>
      </c>
      <c r="J373" s="663" t="s">
        <v>1756</v>
      </c>
      <c r="K373" s="663" t="s">
        <v>993</v>
      </c>
      <c r="L373" s="665">
        <v>117.88941231734567</v>
      </c>
      <c r="M373" s="665">
        <v>1</v>
      </c>
      <c r="N373" s="666">
        <v>117.88941231734567</v>
      </c>
    </row>
    <row r="374" spans="1:14" ht="14.4" customHeight="1" x14ac:dyDescent="0.3">
      <c r="A374" s="661" t="s">
        <v>525</v>
      </c>
      <c r="B374" s="662" t="s">
        <v>2404</v>
      </c>
      <c r="C374" s="663" t="s">
        <v>535</v>
      </c>
      <c r="D374" s="664" t="s">
        <v>2406</v>
      </c>
      <c r="E374" s="663" t="s">
        <v>553</v>
      </c>
      <c r="F374" s="664" t="s">
        <v>2411</v>
      </c>
      <c r="G374" s="663" t="s">
        <v>606</v>
      </c>
      <c r="H374" s="663" t="s">
        <v>1757</v>
      </c>
      <c r="I374" s="663" t="s">
        <v>1758</v>
      </c>
      <c r="J374" s="663" t="s">
        <v>1718</v>
      </c>
      <c r="K374" s="663" t="s">
        <v>1759</v>
      </c>
      <c r="L374" s="665">
        <v>129.01852086454659</v>
      </c>
      <c r="M374" s="665">
        <v>381</v>
      </c>
      <c r="N374" s="666">
        <v>49156.05644939225</v>
      </c>
    </row>
    <row r="375" spans="1:14" ht="14.4" customHeight="1" x14ac:dyDescent="0.3">
      <c r="A375" s="661" t="s">
        <v>525</v>
      </c>
      <c r="B375" s="662" t="s">
        <v>2404</v>
      </c>
      <c r="C375" s="663" t="s">
        <v>535</v>
      </c>
      <c r="D375" s="664" t="s">
        <v>2406</v>
      </c>
      <c r="E375" s="663" t="s">
        <v>553</v>
      </c>
      <c r="F375" s="664" t="s">
        <v>2411</v>
      </c>
      <c r="G375" s="663" t="s">
        <v>606</v>
      </c>
      <c r="H375" s="663" t="s">
        <v>1760</v>
      </c>
      <c r="I375" s="663" t="s">
        <v>1761</v>
      </c>
      <c r="J375" s="663" t="s">
        <v>1762</v>
      </c>
      <c r="K375" s="663" t="s">
        <v>1763</v>
      </c>
      <c r="L375" s="665">
        <v>50.460000000000022</v>
      </c>
      <c r="M375" s="665">
        <v>2</v>
      </c>
      <c r="N375" s="666">
        <v>100.92000000000004</v>
      </c>
    </row>
    <row r="376" spans="1:14" ht="14.4" customHeight="1" x14ac:dyDescent="0.3">
      <c r="A376" s="661" t="s">
        <v>525</v>
      </c>
      <c r="B376" s="662" t="s">
        <v>2404</v>
      </c>
      <c r="C376" s="663" t="s">
        <v>535</v>
      </c>
      <c r="D376" s="664" t="s">
        <v>2406</v>
      </c>
      <c r="E376" s="663" t="s">
        <v>553</v>
      </c>
      <c r="F376" s="664" t="s">
        <v>2411</v>
      </c>
      <c r="G376" s="663" t="s">
        <v>606</v>
      </c>
      <c r="H376" s="663" t="s">
        <v>1764</v>
      </c>
      <c r="I376" s="663" t="s">
        <v>1765</v>
      </c>
      <c r="J376" s="663" t="s">
        <v>1766</v>
      </c>
      <c r="K376" s="663" t="s">
        <v>1767</v>
      </c>
      <c r="L376" s="665">
        <v>79.06</v>
      </c>
      <c r="M376" s="665">
        <v>2</v>
      </c>
      <c r="N376" s="666">
        <v>158.12</v>
      </c>
    </row>
    <row r="377" spans="1:14" ht="14.4" customHeight="1" x14ac:dyDescent="0.3">
      <c r="A377" s="661" t="s">
        <v>525</v>
      </c>
      <c r="B377" s="662" t="s">
        <v>2404</v>
      </c>
      <c r="C377" s="663" t="s">
        <v>535</v>
      </c>
      <c r="D377" s="664" t="s">
        <v>2406</v>
      </c>
      <c r="E377" s="663" t="s">
        <v>553</v>
      </c>
      <c r="F377" s="664" t="s">
        <v>2411</v>
      </c>
      <c r="G377" s="663" t="s">
        <v>606</v>
      </c>
      <c r="H377" s="663" t="s">
        <v>1768</v>
      </c>
      <c r="I377" s="663" t="s">
        <v>1769</v>
      </c>
      <c r="J377" s="663" t="s">
        <v>1770</v>
      </c>
      <c r="K377" s="663" t="s">
        <v>1293</v>
      </c>
      <c r="L377" s="665">
        <v>465.89005522674842</v>
      </c>
      <c r="M377" s="665">
        <v>108</v>
      </c>
      <c r="N377" s="666">
        <v>50316.125964488827</v>
      </c>
    </row>
    <row r="378" spans="1:14" ht="14.4" customHeight="1" x14ac:dyDescent="0.3">
      <c r="A378" s="661" t="s">
        <v>525</v>
      </c>
      <c r="B378" s="662" t="s">
        <v>2404</v>
      </c>
      <c r="C378" s="663" t="s">
        <v>535</v>
      </c>
      <c r="D378" s="664" t="s">
        <v>2406</v>
      </c>
      <c r="E378" s="663" t="s">
        <v>553</v>
      </c>
      <c r="F378" s="664" t="s">
        <v>2411</v>
      </c>
      <c r="G378" s="663" t="s">
        <v>606</v>
      </c>
      <c r="H378" s="663" t="s">
        <v>1771</v>
      </c>
      <c r="I378" s="663" t="s">
        <v>1772</v>
      </c>
      <c r="J378" s="663" t="s">
        <v>1773</v>
      </c>
      <c r="K378" s="663" t="s">
        <v>1774</v>
      </c>
      <c r="L378" s="665">
        <v>74.976492202057599</v>
      </c>
      <c r="M378" s="665">
        <v>34</v>
      </c>
      <c r="N378" s="666">
        <v>2549.2007348699585</v>
      </c>
    </row>
    <row r="379" spans="1:14" ht="14.4" customHeight="1" x14ac:dyDescent="0.3">
      <c r="A379" s="661" t="s">
        <v>525</v>
      </c>
      <c r="B379" s="662" t="s">
        <v>2404</v>
      </c>
      <c r="C379" s="663" t="s">
        <v>535</v>
      </c>
      <c r="D379" s="664" t="s">
        <v>2406</v>
      </c>
      <c r="E379" s="663" t="s">
        <v>553</v>
      </c>
      <c r="F379" s="664" t="s">
        <v>2411</v>
      </c>
      <c r="G379" s="663" t="s">
        <v>606</v>
      </c>
      <c r="H379" s="663" t="s">
        <v>1775</v>
      </c>
      <c r="I379" s="663" t="s">
        <v>1776</v>
      </c>
      <c r="J379" s="663" t="s">
        <v>1777</v>
      </c>
      <c r="K379" s="663" t="s">
        <v>1778</v>
      </c>
      <c r="L379" s="665">
        <v>67.960000000000008</v>
      </c>
      <c r="M379" s="665">
        <v>23</v>
      </c>
      <c r="N379" s="666">
        <v>1563.0800000000002</v>
      </c>
    </row>
    <row r="380" spans="1:14" ht="14.4" customHeight="1" x14ac:dyDescent="0.3">
      <c r="A380" s="661" t="s">
        <v>525</v>
      </c>
      <c r="B380" s="662" t="s">
        <v>2404</v>
      </c>
      <c r="C380" s="663" t="s">
        <v>535</v>
      </c>
      <c r="D380" s="664" t="s">
        <v>2406</v>
      </c>
      <c r="E380" s="663" t="s">
        <v>553</v>
      </c>
      <c r="F380" s="664" t="s">
        <v>2411</v>
      </c>
      <c r="G380" s="663" t="s">
        <v>606</v>
      </c>
      <c r="H380" s="663" t="s">
        <v>1779</v>
      </c>
      <c r="I380" s="663" t="s">
        <v>1780</v>
      </c>
      <c r="J380" s="663" t="s">
        <v>1781</v>
      </c>
      <c r="K380" s="663" t="s">
        <v>1782</v>
      </c>
      <c r="L380" s="665">
        <v>62.372857142857129</v>
      </c>
      <c r="M380" s="665">
        <v>7</v>
      </c>
      <c r="N380" s="666">
        <v>436.6099999999999</v>
      </c>
    </row>
    <row r="381" spans="1:14" ht="14.4" customHeight="1" x14ac:dyDescent="0.3">
      <c r="A381" s="661" t="s">
        <v>525</v>
      </c>
      <c r="B381" s="662" t="s">
        <v>2404</v>
      </c>
      <c r="C381" s="663" t="s">
        <v>535</v>
      </c>
      <c r="D381" s="664" t="s">
        <v>2406</v>
      </c>
      <c r="E381" s="663" t="s">
        <v>553</v>
      </c>
      <c r="F381" s="664" t="s">
        <v>2411</v>
      </c>
      <c r="G381" s="663" t="s">
        <v>606</v>
      </c>
      <c r="H381" s="663" t="s">
        <v>1783</v>
      </c>
      <c r="I381" s="663" t="s">
        <v>1784</v>
      </c>
      <c r="J381" s="663" t="s">
        <v>1785</v>
      </c>
      <c r="K381" s="663" t="s">
        <v>1786</v>
      </c>
      <c r="L381" s="665">
        <v>44.02999999999998</v>
      </c>
      <c r="M381" s="665">
        <v>1</v>
      </c>
      <c r="N381" s="666">
        <v>44.02999999999998</v>
      </c>
    </row>
    <row r="382" spans="1:14" ht="14.4" customHeight="1" x14ac:dyDescent="0.3">
      <c r="A382" s="661" t="s">
        <v>525</v>
      </c>
      <c r="B382" s="662" t="s">
        <v>2404</v>
      </c>
      <c r="C382" s="663" t="s">
        <v>535</v>
      </c>
      <c r="D382" s="664" t="s">
        <v>2406</v>
      </c>
      <c r="E382" s="663" t="s">
        <v>553</v>
      </c>
      <c r="F382" s="664" t="s">
        <v>2411</v>
      </c>
      <c r="G382" s="663" t="s">
        <v>606</v>
      </c>
      <c r="H382" s="663" t="s">
        <v>1787</v>
      </c>
      <c r="I382" s="663" t="s">
        <v>1788</v>
      </c>
      <c r="J382" s="663" t="s">
        <v>1789</v>
      </c>
      <c r="K382" s="663" t="s">
        <v>1790</v>
      </c>
      <c r="L382" s="665">
        <v>135.77999999999994</v>
      </c>
      <c r="M382" s="665">
        <v>1</v>
      </c>
      <c r="N382" s="666">
        <v>135.77999999999994</v>
      </c>
    </row>
    <row r="383" spans="1:14" ht="14.4" customHeight="1" x14ac:dyDescent="0.3">
      <c r="A383" s="661" t="s">
        <v>525</v>
      </c>
      <c r="B383" s="662" t="s">
        <v>2404</v>
      </c>
      <c r="C383" s="663" t="s">
        <v>535</v>
      </c>
      <c r="D383" s="664" t="s">
        <v>2406</v>
      </c>
      <c r="E383" s="663" t="s">
        <v>553</v>
      </c>
      <c r="F383" s="664" t="s">
        <v>2411</v>
      </c>
      <c r="G383" s="663" t="s">
        <v>606</v>
      </c>
      <c r="H383" s="663" t="s">
        <v>1791</v>
      </c>
      <c r="I383" s="663" t="s">
        <v>1121</v>
      </c>
      <c r="J383" s="663" t="s">
        <v>1792</v>
      </c>
      <c r="K383" s="663" t="s">
        <v>1793</v>
      </c>
      <c r="L383" s="665">
        <v>77.810283751078302</v>
      </c>
      <c r="M383" s="665">
        <v>1</v>
      </c>
      <c r="N383" s="666">
        <v>77.810283751078302</v>
      </c>
    </row>
    <row r="384" spans="1:14" ht="14.4" customHeight="1" x14ac:dyDescent="0.3">
      <c r="A384" s="661" t="s">
        <v>525</v>
      </c>
      <c r="B384" s="662" t="s">
        <v>2404</v>
      </c>
      <c r="C384" s="663" t="s">
        <v>535</v>
      </c>
      <c r="D384" s="664" t="s">
        <v>2406</v>
      </c>
      <c r="E384" s="663" t="s">
        <v>553</v>
      </c>
      <c r="F384" s="664" t="s">
        <v>2411</v>
      </c>
      <c r="G384" s="663" t="s">
        <v>606</v>
      </c>
      <c r="H384" s="663" t="s">
        <v>1794</v>
      </c>
      <c r="I384" s="663" t="s">
        <v>1795</v>
      </c>
      <c r="J384" s="663" t="s">
        <v>1796</v>
      </c>
      <c r="K384" s="663" t="s">
        <v>909</v>
      </c>
      <c r="L384" s="665">
        <v>254.25</v>
      </c>
      <c r="M384" s="665">
        <v>1</v>
      </c>
      <c r="N384" s="666">
        <v>254.25</v>
      </c>
    </row>
    <row r="385" spans="1:14" ht="14.4" customHeight="1" x14ac:dyDescent="0.3">
      <c r="A385" s="661" t="s">
        <v>525</v>
      </c>
      <c r="B385" s="662" t="s">
        <v>2404</v>
      </c>
      <c r="C385" s="663" t="s">
        <v>535</v>
      </c>
      <c r="D385" s="664" t="s">
        <v>2406</v>
      </c>
      <c r="E385" s="663" t="s">
        <v>553</v>
      </c>
      <c r="F385" s="664" t="s">
        <v>2411</v>
      </c>
      <c r="G385" s="663" t="s">
        <v>606</v>
      </c>
      <c r="H385" s="663" t="s">
        <v>1797</v>
      </c>
      <c r="I385" s="663" t="s">
        <v>1798</v>
      </c>
      <c r="J385" s="663" t="s">
        <v>1799</v>
      </c>
      <c r="K385" s="663" t="s">
        <v>1800</v>
      </c>
      <c r="L385" s="665">
        <v>210.07000000000002</v>
      </c>
      <c r="M385" s="665">
        <v>2</v>
      </c>
      <c r="N385" s="666">
        <v>420.14000000000004</v>
      </c>
    </row>
    <row r="386" spans="1:14" ht="14.4" customHeight="1" x14ac:dyDescent="0.3">
      <c r="A386" s="661" t="s">
        <v>525</v>
      </c>
      <c r="B386" s="662" t="s">
        <v>2404</v>
      </c>
      <c r="C386" s="663" t="s">
        <v>535</v>
      </c>
      <c r="D386" s="664" t="s">
        <v>2406</v>
      </c>
      <c r="E386" s="663" t="s">
        <v>553</v>
      </c>
      <c r="F386" s="664" t="s">
        <v>2411</v>
      </c>
      <c r="G386" s="663" t="s">
        <v>606</v>
      </c>
      <c r="H386" s="663" t="s">
        <v>1801</v>
      </c>
      <c r="I386" s="663" t="s">
        <v>1802</v>
      </c>
      <c r="J386" s="663" t="s">
        <v>1803</v>
      </c>
      <c r="K386" s="663" t="s">
        <v>638</v>
      </c>
      <c r="L386" s="665">
        <v>82.070000000000064</v>
      </c>
      <c r="M386" s="665">
        <v>1</v>
      </c>
      <c r="N386" s="666">
        <v>82.070000000000064</v>
      </c>
    </row>
    <row r="387" spans="1:14" ht="14.4" customHeight="1" x14ac:dyDescent="0.3">
      <c r="A387" s="661" t="s">
        <v>525</v>
      </c>
      <c r="B387" s="662" t="s">
        <v>2404</v>
      </c>
      <c r="C387" s="663" t="s">
        <v>535</v>
      </c>
      <c r="D387" s="664" t="s">
        <v>2406</v>
      </c>
      <c r="E387" s="663" t="s">
        <v>553</v>
      </c>
      <c r="F387" s="664" t="s">
        <v>2411</v>
      </c>
      <c r="G387" s="663" t="s">
        <v>606</v>
      </c>
      <c r="H387" s="663" t="s">
        <v>1804</v>
      </c>
      <c r="I387" s="663" t="s">
        <v>1805</v>
      </c>
      <c r="J387" s="663" t="s">
        <v>1806</v>
      </c>
      <c r="K387" s="663" t="s">
        <v>1807</v>
      </c>
      <c r="L387" s="665">
        <v>38.29999999999999</v>
      </c>
      <c r="M387" s="665">
        <v>1</v>
      </c>
      <c r="N387" s="666">
        <v>38.29999999999999</v>
      </c>
    </row>
    <row r="388" spans="1:14" ht="14.4" customHeight="1" x14ac:dyDescent="0.3">
      <c r="A388" s="661" t="s">
        <v>525</v>
      </c>
      <c r="B388" s="662" t="s">
        <v>2404</v>
      </c>
      <c r="C388" s="663" t="s">
        <v>535</v>
      </c>
      <c r="D388" s="664" t="s">
        <v>2406</v>
      </c>
      <c r="E388" s="663" t="s">
        <v>553</v>
      </c>
      <c r="F388" s="664" t="s">
        <v>2411</v>
      </c>
      <c r="G388" s="663" t="s">
        <v>606</v>
      </c>
      <c r="H388" s="663" t="s">
        <v>1808</v>
      </c>
      <c r="I388" s="663" t="s">
        <v>1809</v>
      </c>
      <c r="J388" s="663" t="s">
        <v>1810</v>
      </c>
      <c r="K388" s="663" t="s">
        <v>1811</v>
      </c>
      <c r="L388" s="665">
        <v>102.65000000000003</v>
      </c>
      <c r="M388" s="665">
        <v>2</v>
      </c>
      <c r="N388" s="666">
        <v>205.30000000000007</v>
      </c>
    </row>
    <row r="389" spans="1:14" ht="14.4" customHeight="1" x14ac:dyDescent="0.3">
      <c r="A389" s="661" t="s">
        <v>525</v>
      </c>
      <c r="B389" s="662" t="s">
        <v>2404</v>
      </c>
      <c r="C389" s="663" t="s">
        <v>535</v>
      </c>
      <c r="D389" s="664" t="s">
        <v>2406</v>
      </c>
      <c r="E389" s="663" t="s">
        <v>553</v>
      </c>
      <c r="F389" s="664" t="s">
        <v>2411</v>
      </c>
      <c r="G389" s="663" t="s">
        <v>606</v>
      </c>
      <c r="H389" s="663" t="s">
        <v>1812</v>
      </c>
      <c r="I389" s="663" t="s">
        <v>1813</v>
      </c>
      <c r="J389" s="663" t="s">
        <v>609</v>
      </c>
      <c r="K389" s="663" t="s">
        <v>1814</v>
      </c>
      <c r="L389" s="665">
        <v>171.67000000000002</v>
      </c>
      <c r="M389" s="665">
        <v>10</v>
      </c>
      <c r="N389" s="666">
        <v>1716.7000000000003</v>
      </c>
    </row>
    <row r="390" spans="1:14" ht="14.4" customHeight="1" x14ac:dyDescent="0.3">
      <c r="A390" s="661" t="s">
        <v>525</v>
      </c>
      <c r="B390" s="662" t="s">
        <v>2404</v>
      </c>
      <c r="C390" s="663" t="s">
        <v>535</v>
      </c>
      <c r="D390" s="664" t="s">
        <v>2406</v>
      </c>
      <c r="E390" s="663" t="s">
        <v>553</v>
      </c>
      <c r="F390" s="664" t="s">
        <v>2411</v>
      </c>
      <c r="G390" s="663" t="s">
        <v>606</v>
      </c>
      <c r="H390" s="663" t="s">
        <v>1815</v>
      </c>
      <c r="I390" s="663" t="s">
        <v>1816</v>
      </c>
      <c r="J390" s="663" t="s">
        <v>609</v>
      </c>
      <c r="K390" s="663" t="s">
        <v>1817</v>
      </c>
      <c r="L390" s="665">
        <v>131.24958776664135</v>
      </c>
      <c r="M390" s="665">
        <v>6</v>
      </c>
      <c r="N390" s="666">
        <v>787.49752659984813</v>
      </c>
    </row>
    <row r="391" spans="1:14" ht="14.4" customHeight="1" x14ac:dyDescent="0.3">
      <c r="A391" s="661" t="s">
        <v>525</v>
      </c>
      <c r="B391" s="662" t="s">
        <v>2404</v>
      </c>
      <c r="C391" s="663" t="s">
        <v>535</v>
      </c>
      <c r="D391" s="664" t="s">
        <v>2406</v>
      </c>
      <c r="E391" s="663" t="s">
        <v>553</v>
      </c>
      <c r="F391" s="664" t="s">
        <v>2411</v>
      </c>
      <c r="G391" s="663" t="s">
        <v>606</v>
      </c>
      <c r="H391" s="663" t="s">
        <v>1818</v>
      </c>
      <c r="I391" s="663" t="s">
        <v>1819</v>
      </c>
      <c r="J391" s="663" t="s">
        <v>1820</v>
      </c>
      <c r="K391" s="663" t="s">
        <v>1821</v>
      </c>
      <c r="L391" s="665">
        <v>76.334923747266998</v>
      </c>
      <c r="M391" s="665">
        <v>4</v>
      </c>
      <c r="N391" s="666">
        <v>305.33969498906799</v>
      </c>
    </row>
    <row r="392" spans="1:14" ht="14.4" customHeight="1" x14ac:dyDescent="0.3">
      <c r="A392" s="661" t="s">
        <v>525</v>
      </c>
      <c r="B392" s="662" t="s">
        <v>2404</v>
      </c>
      <c r="C392" s="663" t="s">
        <v>535</v>
      </c>
      <c r="D392" s="664" t="s">
        <v>2406</v>
      </c>
      <c r="E392" s="663" t="s">
        <v>553</v>
      </c>
      <c r="F392" s="664" t="s">
        <v>2411</v>
      </c>
      <c r="G392" s="663" t="s">
        <v>606</v>
      </c>
      <c r="H392" s="663" t="s">
        <v>1822</v>
      </c>
      <c r="I392" s="663" t="s">
        <v>1822</v>
      </c>
      <c r="J392" s="663" t="s">
        <v>1823</v>
      </c>
      <c r="K392" s="663" t="s">
        <v>1824</v>
      </c>
      <c r="L392" s="665">
        <v>86.679872453755024</v>
      </c>
      <c r="M392" s="665">
        <v>3</v>
      </c>
      <c r="N392" s="666">
        <v>260.03961736126507</v>
      </c>
    </row>
    <row r="393" spans="1:14" ht="14.4" customHeight="1" x14ac:dyDescent="0.3">
      <c r="A393" s="661" t="s">
        <v>525</v>
      </c>
      <c r="B393" s="662" t="s">
        <v>2404</v>
      </c>
      <c r="C393" s="663" t="s">
        <v>535</v>
      </c>
      <c r="D393" s="664" t="s">
        <v>2406</v>
      </c>
      <c r="E393" s="663" t="s">
        <v>553</v>
      </c>
      <c r="F393" s="664" t="s">
        <v>2411</v>
      </c>
      <c r="G393" s="663" t="s">
        <v>606</v>
      </c>
      <c r="H393" s="663" t="s">
        <v>1825</v>
      </c>
      <c r="I393" s="663" t="s">
        <v>1826</v>
      </c>
      <c r="J393" s="663" t="s">
        <v>1827</v>
      </c>
      <c r="K393" s="663" t="s">
        <v>1828</v>
      </c>
      <c r="L393" s="665">
        <v>27.479999999999997</v>
      </c>
      <c r="M393" s="665">
        <v>4</v>
      </c>
      <c r="N393" s="666">
        <v>109.91999999999999</v>
      </c>
    </row>
    <row r="394" spans="1:14" ht="14.4" customHeight="1" x14ac:dyDescent="0.3">
      <c r="A394" s="661" t="s">
        <v>525</v>
      </c>
      <c r="B394" s="662" t="s">
        <v>2404</v>
      </c>
      <c r="C394" s="663" t="s">
        <v>535</v>
      </c>
      <c r="D394" s="664" t="s">
        <v>2406</v>
      </c>
      <c r="E394" s="663" t="s">
        <v>553</v>
      </c>
      <c r="F394" s="664" t="s">
        <v>2411</v>
      </c>
      <c r="G394" s="663" t="s">
        <v>606</v>
      </c>
      <c r="H394" s="663" t="s">
        <v>1829</v>
      </c>
      <c r="I394" s="663" t="s">
        <v>1830</v>
      </c>
      <c r="J394" s="663" t="s">
        <v>1831</v>
      </c>
      <c r="K394" s="663" t="s">
        <v>1832</v>
      </c>
      <c r="L394" s="665">
        <v>80.519363546826412</v>
      </c>
      <c r="M394" s="665">
        <v>2</v>
      </c>
      <c r="N394" s="666">
        <v>161.03872709365282</v>
      </c>
    </row>
    <row r="395" spans="1:14" ht="14.4" customHeight="1" x14ac:dyDescent="0.3">
      <c r="A395" s="661" t="s">
        <v>525</v>
      </c>
      <c r="B395" s="662" t="s">
        <v>2404</v>
      </c>
      <c r="C395" s="663" t="s">
        <v>535</v>
      </c>
      <c r="D395" s="664" t="s">
        <v>2406</v>
      </c>
      <c r="E395" s="663" t="s">
        <v>553</v>
      </c>
      <c r="F395" s="664" t="s">
        <v>2411</v>
      </c>
      <c r="G395" s="663" t="s">
        <v>606</v>
      </c>
      <c r="H395" s="663" t="s">
        <v>1833</v>
      </c>
      <c r="I395" s="663" t="s">
        <v>1834</v>
      </c>
      <c r="J395" s="663" t="s">
        <v>1835</v>
      </c>
      <c r="K395" s="663" t="s">
        <v>1836</v>
      </c>
      <c r="L395" s="665">
        <v>99.97970793625116</v>
      </c>
      <c r="M395" s="665">
        <v>1</v>
      </c>
      <c r="N395" s="666">
        <v>99.97970793625116</v>
      </c>
    </row>
    <row r="396" spans="1:14" ht="14.4" customHeight="1" x14ac:dyDescent="0.3">
      <c r="A396" s="661" t="s">
        <v>525</v>
      </c>
      <c r="B396" s="662" t="s">
        <v>2404</v>
      </c>
      <c r="C396" s="663" t="s">
        <v>535</v>
      </c>
      <c r="D396" s="664" t="s">
        <v>2406</v>
      </c>
      <c r="E396" s="663" t="s">
        <v>553</v>
      </c>
      <c r="F396" s="664" t="s">
        <v>2411</v>
      </c>
      <c r="G396" s="663" t="s">
        <v>606</v>
      </c>
      <c r="H396" s="663" t="s">
        <v>1837</v>
      </c>
      <c r="I396" s="663" t="s">
        <v>1838</v>
      </c>
      <c r="J396" s="663" t="s">
        <v>1839</v>
      </c>
      <c r="K396" s="663" t="s">
        <v>1840</v>
      </c>
      <c r="L396" s="665">
        <v>104.50000000000011</v>
      </c>
      <c r="M396" s="665">
        <v>1</v>
      </c>
      <c r="N396" s="666">
        <v>104.50000000000011</v>
      </c>
    </row>
    <row r="397" spans="1:14" ht="14.4" customHeight="1" x14ac:dyDescent="0.3">
      <c r="A397" s="661" t="s">
        <v>525</v>
      </c>
      <c r="B397" s="662" t="s">
        <v>2404</v>
      </c>
      <c r="C397" s="663" t="s">
        <v>535</v>
      </c>
      <c r="D397" s="664" t="s">
        <v>2406</v>
      </c>
      <c r="E397" s="663" t="s">
        <v>553</v>
      </c>
      <c r="F397" s="664" t="s">
        <v>2411</v>
      </c>
      <c r="G397" s="663" t="s">
        <v>606</v>
      </c>
      <c r="H397" s="663" t="s">
        <v>1841</v>
      </c>
      <c r="I397" s="663" t="s">
        <v>1842</v>
      </c>
      <c r="J397" s="663" t="s">
        <v>1843</v>
      </c>
      <c r="K397" s="663" t="s">
        <v>1844</v>
      </c>
      <c r="L397" s="665">
        <v>1375</v>
      </c>
      <c r="M397" s="665">
        <v>8</v>
      </c>
      <c r="N397" s="666">
        <v>11000</v>
      </c>
    </row>
    <row r="398" spans="1:14" ht="14.4" customHeight="1" x14ac:dyDescent="0.3">
      <c r="A398" s="661" t="s">
        <v>525</v>
      </c>
      <c r="B398" s="662" t="s">
        <v>2404</v>
      </c>
      <c r="C398" s="663" t="s">
        <v>535</v>
      </c>
      <c r="D398" s="664" t="s">
        <v>2406</v>
      </c>
      <c r="E398" s="663" t="s">
        <v>553</v>
      </c>
      <c r="F398" s="664" t="s">
        <v>2411</v>
      </c>
      <c r="G398" s="663" t="s">
        <v>606</v>
      </c>
      <c r="H398" s="663" t="s">
        <v>1845</v>
      </c>
      <c r="I398" s="663" t="s">
        <v>1846</v>
      </c>
      <c r="J398" s="663" t="s">
        <v>1847</v>
      </c>
      <c r="K398" s="663" t="s">
        <v>1848</v>
      </c>
      <c r="L398" s="665">
        <v>691.44981657447499</v>
      </c>
      <c r="M398" s="665">
        <v>420</v>
      </c>
      <c r="N398" s="666">
        <v>290408.92296127952</v>
      </c>
    </row>
    <row r="399" spans="1:14" ht="14.4" customHeight="1" x14ac:dyDescent="0.3">
      <c r="A399" s="661" t="s">
        <v>525</v>
      </c>
      <c r="B399" s="662" t="s">
        <v>2404</v>
      </c>
      <c r="C399" s="663" t="s">
        <v>535</v>
      </c>
      <c r="D399" s="664" t="s">
        <v>2406</v>
      </c>
      <c r="E399" s="663" t="s">
        <v>553</v>
      </c>
      <c r="F399" s="664" t="s">
        <v>2411</v>
      </c>
      <c r="G399" s="663" t="s">
        <v>606</v>
      </c>
      <c r="H399" s="663" t="s">
        <v>1849</v>
      </c>
      <c r="I399" s="663" t="s">
        <v>1850</v>
      </c>
      <c r="J399" s="663" t="s">
        <v>1851</v>
      </c>
      <c r="K399" s="663" t="s">
        <v>1852</v>
      </c>
      <c r="L399" s="665">
        <v>960.29550511732236</v>
      </c>
      <c r="M399" s="665">
        <v>165</v>
      </c>
      <c r="N399" s="666">
        <v>158448.75834435818</v>
      </c>
    </row>
    <row r="400" spans="1:14" ht="14.4" customHeight="1" x14ac:dyDescent="0.3">
      <c r="A400" s="661" t="s">
        <v>525</v>
      </c>
      <c r="B400" s="662" t="s">
        <v>2404</v>
      </c>
      <c r="C400" s="663" t="s">
        <v>535</v>
      </c>
      <c r="D400" s="664" t="s">
        <v>2406</v>
      </c>
      <c r="E400" s="663" t="s">
        <v>553</v>
      </c>
      <c r="F400" s="664" t="s">
        <v>2411</v>
      </c>
      <c r="G400" s="663" t="s">
        <v>606</v>
      </c>
      <c r="H400" s="663" t="s">
        <v>1853</v>
      </c>
      <c r="I400" s="663" t="s">
        <v>1854</v>
      </c>
      <c r="J400" s="663" t="s">
        <v>625</v>
      </c>
      <c r="K400" s="663" t="s">
        <v>1855</v>
      </c>
      <c r="L400" s="665">
        <v>994.94171338882734</v>
      </c>
      <c r="M400" s="665">
        <v>46</v>
      </c>
      <c r="N400" s="666">
        <v>45767.318815886058</v>
      </c>
    </row>
    <row r="401" spans="1:14" ht="14.4" customHeight="1" x14ac:dyDescent="0.3">
      <c r="A401" s="661" t="s">
        <v>525</v>
      </c>
      <c r="B401" s="662" t="s">
        <v>2404</v>
      </c>
      <c r="C401" s="663" t="s">
        <v>535</v>
      </c>
      <c r="D401" s="664" t="s">
        <v>2406</v>
      </c>
      <c r="E401" s="663" t="s">
        <v>553</v>
      </c>
      <c r="F401" s="664" t="s">
        <v>2411</v>
      </c>
      <c r="G401" s="663" t="s">
        <v>606</v>
      </c>
      <c r="H401" s="663" t="s">
        <v>1856</v>
      </c>
      <c r="I401" s="663" t="s">
        <v>1857</v>
      </c>
      <c r="J401" s="663" t="s">
        <v>1858</v>
      </c>
      <c r="K401" s="663" t="s">
        <v>1859</v>
      </c>
      <c r="L401" s="665">
        <v>448.92</v>
      </c>
      <c r="M401" s="665">
        <v>2</v>
      </c>
      <c r="N401" s="666">
        <v>897.84</v>
      </c>
    </row>
    <row r="402" spans="1:14" ht="14.4" customHeight="1" x14ac:dyDescent="0.3">
      <c r="A402" s="661" t="s">
        <v>525</v>
      </c>
      <c r="B402" s="662" t="s">
        <v>2404</v>
      </c>
      <c r="C402" s="663" t="s">
        <v>535</v>
      </c>
      <c r="D402" s="664" t="s">
        <v>2406</v>
      </c>
      <c r="E402" s="663" t="s">
        <v>553</v>
      </c>
      <c r="F402" s="664" t="s">
        <v>2411</v>
      </c>
      <c r="G402" s="663" t="s">
        <v>606</v>
      </c>
      <c r="H402" s="663" t="s">
        <v>1860</v>
      </c>
      <c r="I402" s="663" t="s">
        <v>1861</v>
      </c>
      <c r="J402" s="663" t="s">
        <v>1862</v>
      </c>
      <c r="K402" s="663" t="s">
        <v>1863</v>
      </c>
      <c r="L402" s="665">
        <v>954.05</v>
      </c>
      <c r="M402" s="665">
        <v>1</v>
      </c>
      <c r="N402" s="666">
        <v>954.05</v>
      </c>
    </row>
    <row r="403" spans="1:14" ht="14.4" customHeight="1" x14ac:dyDescent="0.3">
      <c r="A403" s="661" t="s">
        <v>525</v>
      </c>
      <c r="B403" s="662" t="s">
        <v>2404</v>
      </c>
      <c r="C403" s="663" t="s">
        <v>535</v>
      </c>
      <c r="D403" s="664" t="s">
        <v>2406</v>
      </c>
      <c r="E403" s="663" t="s">
        <v>553</v>
      </c>
      <c r="F403" s="664" t="s">
        <v>2411</v>
      </c>
      <c r="G403" s="663" t="s">
        <v>606</v>
      </c>
      <c r="H403" s="663" t="s">
        <v>1864</v>
      </c>
      <c r="I403" s="663" t="s">
        <v>1864</v>
      </c>
      <c r="J403" s="663" t="s">
        <v>1865</v>
      </c>
      <c r="K403" s="663" t="s">
        <v>1866</v>
      </c>
      <c r="L403" s="665">
        <v>950.7299999999999</v>
      </c>
      <c r="M403" s="665">
        <v>4</v>
      </c>
      <c r="N403" s="666">
        <v>3802.9199999999996</v>
      </c>
    </row>
    <row r="404" spans="1:14" ht="14.4" customHeight="1" x14ac:dyDescent="0.3">
      <c r="A404" s="661" t="s">
        <v>525</v>
      </c>
      <c r="B404" s="662" t="s">
        <v>2404</v>
      </c>
      <c r="C404" s="663" t="s">
        <v>535</v>
      </c>
      <c r="D404" s="664" t="s">
        <v>2406</v>
      </c>
      <c r="E404" s="663" t="s">
        <v>553</v>
      </c>
      <c r="F404" s="664" t="s">
        <v>2411</v>
      </c>
      <c r="G404" s="663" t="s">
        <v>606</v>
      </c>
      <c r="H404" s="663" t="s">
        <v>1867</v>
      </c>
      <c r="I404" s="663" t="s">
        <v>1868</v>
      </c>
      <c r="J404" s="663" t="s">
        <v>1869</v>
      </c>
      <c r="K404" s="663" t="s">
        <v>1870</v>
      </c>
      <c r="L404" s="665">
        <v>70.040000000000006</v>
      </c>
      <c r="M404" s="665">
        <v>6</v>
      </c>
      <c r="N404" s="666">
        <v>420.24000000000007</v>
      </c>
    </row>
    <row r="405" spans="1:14" ht="14.4" customHeight="1" x14ac:dyDescent="0.3">
      <c r="A405" s="661" t="s">
        <v>525</v>
      </c>
      <c r="B405" s="662" t="s">
        <v>2404</v>
      </c>
      <c r="C405" s="663" t="s">
        <v>535</v>
      </c>
      <c r="D405" s="664" t="s">
        <v>2406</v>
      </c>
      <c r="E405" s="663" t="s">
        <v>553</v>
      </c>
      <c r="F405" s="664" t="s">
        <v>2411</v>
      </c>
      <c r="G405" s="663" t="s">
        <v>606</v>
      </c>
      <c r="H405" s="663" t="s">
        <v>1871</v>
      </c>
      <c r="I405" s="663" t="s">
        <v>1871</v>
      </c>
      <c r="J405" s="663" t="s">
        <v>1872</v>
      </c>
      <c r="K405" s="663" t="s">
        <v>1873</v>
      </c>
      <c r="L405" s="665">
        <v>77.725773632417898</v>
      </c>
      <c r="M405" s="665">
        <v>2</v>
      </c>
      <c r="N405" s="666">
        <v>155.4515472648358</v>
      </c>
    </row>
    <row r="406" spans="1:14" ht="14.4" customHeight="1" x14ac:dyDescent="0.3">
      <c r="A406" s="661" t="s">
        <v>525</v>
      </c>
      <c r="B406" s="662" t="s">
        <v>2404</v>
      </c>
      <c r="C406" s="663" t="s">
        <v>535</v>
      </c>
      <c r="D406" s="664" t="s">
        <v>2406</v>
      </c>
      <c r="E406" s="663" t="s">
        <v>553</v>
      </c>
      <c r="F406" s="664" t="s">
        <v>2411</v>
      </c>
      <c r="G406" s="663" t="s">
        <v>606</v>
      </c>
      <c r="H406" s="663" t="s">
        <v>1874</v>
      </c>
      <c r="I406" s="663" t="s">
        <v>1875</v>
      </c>
      <c r="J406" s="663" t="s">
        <v>1876</v>
      </c>
      <c r="K406" s="663" t="s">
        <v>1877</v>
      </c>
      <c r="L406" s="665">
        <v>2750</v>
      </c>
      <c r="M406" s="665">
        <v>3</v>
      </c>
      <c r="N406" s="666">
        <v>8250</v>
      </c>
    </row>
    <row r="407" spans="1:14" ht="14.4" customHeight="1" x14ac:dyDescent="0.3">
      <c r="A407" s="661" t="s">
        <v>525</v>
      </c>
      <c r="B407" s="662" t="s">
        <v>2404</v>
      </c>
      <c r="C407" s="663" t="s">
        <v>535</v>
      </c>
      <c r="D407" s="664" t="s">
        <v>2406</v>
      </c>
      <c r="E407" s="663" t="s">
        <v>553</v>
      </c>
      <c r="F407" s="664" t="s">
        <v>2411</v>
      </c>
      <c r="G407" s="663" t="s">
        <v>606</v>
      </c>
      <c r="H407" s="663" t="s">
        <v>1878</v>
      </c>
      <c r="I407" s="663" t="s">
        <v>1878</v>
      </c>
      <c r="J407" s="663" t="s">
        <v>1879</v>
      </c>
      <c r="K407" s="663" t="s">
        <v>1880</v>
      </c>
      <c r="L407" s="665">
        <v>169.04</v>
      </c>
      <c r="M407" s="665">
        <v>1</v>
      </c>
      <c r="N407" s="666">
        <v>169.04</v>
      </c>
    </row>
    <row r="408" spans="1:14" ht="14.4" customHeight="1" x14ac:dyDescent="0.3">
      <c r="A408" s="661" t="s">
        <v>525</v>
      </c>
      <c r="B408" s="662" t="s">
        <v>2404</v>
      </c>
      <c r="C408" s="663" t="s">
        <v>535</v>
      </c>
      <c r="D408" s="664" t="s">
        <v>2406</v>
      </c>
      <c r="E408" s="663" t="s">
        <v>553</v>
      </c>
      <c r="F408" s="664" t="s">
        <v>2411</v>
      </c>
      <c r="G408" s="663" t="s">
        <v>606</v>
      </c>
      <c r="H408" s="663" t="s">
        <v>1881</v>
      </c>
      <c r="I408" s="663" t="s">
        <v>1881</v>
      </c>
      <c r="J408" s="663" t="s">
        <v>1726</v>
      </c>
      <c r="K408" s="663" t="s">
        <v>1727</v>
      </c>
      <c r="L408" s="665">
        <v>3299.999487452329</v>
      </c>
      <c r="M408" s="665">
        <v>19</v>
      </c>
      <c r="N408" s="666">
        <v>62699.990261594256</v>
      </c>
    </row>
    <row r="409" spans="1:14" ht="14.4" customHeight="1" x14ac:dyDescent="0.3">
      <c r="A409" s="661" t="s">
        <v>525</v>
      </c>
      <c r="B409" s="662" t="s">
        <v>2404</v>
      </c>
      <c r="C409" s="663" t="s">
        <v>535</v>
      </c>
      <c r="D409" s="664" t="s">
        <v>2406</v>
      </c>
      <c r="E409" s="663" t="s">
        <v>553</v>
      </c>
      <c r="F409" s="664" t="s">
        <v>2411</v>
      </c>
      <c r="G409" s="663" t="s">
        <v>606</v>
      </c>
      <c r="H409" s="663" t="s">
        <v>1882</v>
      </c>
      <c r="I409" s="663" t="s">
        <v>1882</v>
      </c>
      <c r="J409" s="663" t="s">
        <v>1777</v>
      </c>
      <c r="K409" s="663" t="s">
        <v>1778</v>
      </c>
      <c r="L409" s="665">
        <v>67.807957944259172</v>
      </c>
      <c r="M409" s="665">
        <v>1847</v>
      </c>
      <c r="N409" s="666">
        <v>125241.29832304669</v>
      </c>
    </row>
    <row r="410" spans="1:14" ht="14.4" customHeight="1" x14ac:dyDescent="0.3">
      <c r="A410" s="661" t="s">
        <v>525</v>
      </c>
      <c r="B410" s="662" t="s">
        <v>2404</v>
      </c>
      <c r="C410" s="663" t="s">
        <v>535</v>
      </c>
      <c r="D410" s="664" t="s">
        <v>2406</v>
      </c>
      <c r="E410" s="663" t="s">
        <v>553</v>
      </c>
      <c r="F410" s="664" t="s">
        <v>2411</v>
      </c>
      <c r="G410" s="663" t="s">
        <v>606</v>
      </c>
      <c r="H410" s="663" t="s">
        <v>1883</v>
      </c>
      <c r="I410" s="663" t="s">
        <v>1883</v>
      </c>
      <c r="J410" s="663" t="s">
        <v>1884</v>
      </c>
      <c r="K410" s="663" t="s">
        <v>1885</v>
      </c>
      <c r="L410" s="665">
        <v>61.565999999999995</v>
      </c>
      <c r="M410" s="665">
        <v>5</v>
      </c>
      <c r="N410" s="666">
        <v>307.83</v>
      </c>
    </row>
    <row r="411" spans="1:14" ht="14.4" customHeight="1" x14ac:dyDescent="0.3">
      <c r="A411" s="661" t="s">
        <v>525</v>
      </c>
      <c r="B411" s="662" t="s">
        <v>2404</v>
      </c>
      <c r="C411" s="663" t="s">
        <v>535</v>
      </c>
      <c r="D411" s="664" t="s">
        <v>2406</v>
      </c>
      <c r="E411" s="663" t="s">
        <v>1886</v>
      </c>
      <c r="F411" s="664" t="s">
        <v>2412</v>
      </c>
      <c r="G411" s="663"/>
      <c r="H411" s="663" t="s">
        <v>1887</v>
      </c>
      <c r="I411" s="663" t="s">
        <v>1887</v>
      </c>
      <c r="J411" s="663" t="s">
        <v>1888</v>
      </c>
      <c r="K411" s="663" t="s">
        <v>1889</v>
      </c>
      <c r="L411" s="665">
        <v>112.58999999999999</v>
      </c>
      <c r="M411" s="665">
        <v>240</v>
      </c>
      <c r="N411" s="666">
        <v>27021.599999999999</v>
      </c>
    </row>
    <row r="412" spans="1:14" ht="14.4" customHeight="1" x14ac:dyDescent="0.3">
      <c r="A412" s="661" t="s">
        <v>525</v>
      </c>
      <c r="B412" s="662" t="s">
        <v>2404</v>
      </c>
      <c r="C412" s="663" t="s">
        <v>535</v>
      </c>
      <c r="D412" s="664" t="s">
        <v>2406</v>
      </c>
      <c r="E412" s="663" t="s">
        <v>1886</v>
      </c>
      <c r="F412" s="664" t="s">
        <v>2412</v>
      </c>
      <c r="G412" s="663"/>
      <c r="H412" s="663" t="s">
        <v>1890</v>
      </c>
      <c r="I412" s="663" t="s">
        <v>1890</v>
      </c>
      <c r="J412" s="663" t="s">
        <v>1891</v>
      </c>
      <c r="K412" s="663" t="s">
        <v>1889</v>
      </c>
      <c r="L412" s="665">
        <v>368.04599999999999</v>
      </c>
      <c r="M412" s="665">
        <v>20</v>
      </c>
      <c r="N412" s="666">
        <v>7360.92</v>
      </c>
    </row>
    <row r="413" spans="1:14" ht="14.4" customHeight="1" x14ac:dyDescent="0.3">
      <c r="A413" s="661" t="s">
        <v>525</v>
      </c>
      <c r="B413" s="662" t="s">
        <v>2404</v>
      </c>
      <c r="C413" s="663" t="s">
        <v>535</v>
      </c>
      <c r="D413" s="664" t="s">
        <v>2406</v>
      </c>
      <c r="E413" s="663" t="s">
        <v>1886</v>
      </c>
      <c r="F413" s="664" t="s">
        <v>2412</v>
      </c>
      <c r="G413" s="663" t="s">
        <v>554</v>
      </c>
      <c r="H413" s="663" t="s">
        <v>1892</v>
      </c>
      <c r="I413" s="663" t="s">
        <v>598</v>
      </c>
      <c r="J413" s="663" t="s">
        <v>1893</v>
      </c>
      <c r="K413" s="663"/>
      <c r="L413" s="665">
        <v>1161.0999999999999</v>
      </c>
      <c r="M413" s="665">
        <v>6.0039999999999996</v>
      </c>
      <c r="N413" s="666">
        <v>6971.2443999999987</v>
      </c>
    </row>
    <row r="414" spans="1:14" ht="14.4" customHeight="1" x14ac:dyDescent="0.3">
      <c r="A414" s="661" t="s">
        <v>525</v>
      </c>
      <c r="B414" s="662" t="s">
        <v>2404</v>
      </c>
      <c r="C414" s="663" t="s">
        <v>535</v>
      </c>
      <c r="D414" s="664" t="s">
        <v>2406</v>
      </c>
      <c r="E414" s="663" t="s">
        <v>1886</v>
      </c>
      <c r="F414" s="664" t="s">
        <v>2412</v>
      </c>
      <c r="G414" s="663" t="s">
        <v>554</v>
      </c>
      <c r="H414" s="663" t="s">
        <v>1894</v>
      </c>
      <c r="I414" s="663" t="s">
        <v>598</v>
      </c>
      <c r="J414" s="663" t="s">
        <v>1895</v>
      </c>
      <c r="K414" s="663" t="s">
        <v>1896</v>
      </c>
      <c r="L414" s="665">
        <v>185.64088731475442</v>
      </c>
      <c r="M414" s="665">
        <v>52</v>
      </c>
      <c r="N414" s="666">
        <v>9653.3261403672295</v>
      </c>
    </row>
    <row r="415" spans="1:14" ht="14.4" customHeight="1" x14ac:dyDescent="0.3">
      <c r="A415" s="661" t="s">
        <v>525</v>
      </c>
      <c r="B415" s="662" t="s">
        <v>2404</v>
      </c>
      <c r="C415" s="663" t="s">
        <v>535</v>
      </c>
      <c r="D415" s="664" t="s">
        <v>2406</v>
      </c>
      <c r="E415" s="663" t="s">
        <v>1886</v>
      </c>
      <c r="F415" s="664" t="s">
        <v>2412</v>
      </c>
      <c r="G415" s="663" t="s">
        <v>554</v>
      </c>
      <c r="H415" s="663" t="s">
        <v>1897</v>
      </c>
      <c r="I415" s="663" t="s">
        <v>598</v>
      </c>
      <c r="J415" s="663" t="s">
        <v>1898</v>
      </c>
      <c r="K415" s="663"/>
      <c r="L415" s="665">
        <v>221.69</v>
      </c>
      <c r="M415" s="665">
        <v>250</v>
      </c>
      <c r="N415" s="666">
        <v>55422.5</v>
      </c>
    </row>
    <row r="416" spans="1:14" ht="14.4" customHeight="1" x14ac:dyDescent="0.3">
      <c r="A416" s="661" t="s">
        <v>525</v>
      </c>
      <c r="B416" s="662" t="s">
        <v>2404</v>
      </c>
      <c r="C416" s="663" t="s">
        <v>535</v>
      </c>
      <c r="D416" s="664" t="s">
        <v>2406</v>
      </c>
      <c r="E416" s="663" t="s">
        <v>1886</v>
      </c>
      <c r="F416" s="664" t="s">
        <v>2412</v>
      </c>
      <c r="G416" s="663" t="s">
        <v>554</v>
      </c>
      <c r="H416" s="663" t="s">
        <v>1899</v>
      </c>
      <c r="I416" s="663" t="s">
        <v>598</v>
      </c>
      <c r="J416" s="663" t="s">
        <v>1900</v>
      </c>
      <c r="K416" s="663"/>
      <c r="L416" s="665">
        <v>84.758999999999986</v>
      </c>
      <c r="M416" s="665">
        <v>30</v>
      </c>
      <c r="N416" s="666">
        <v>2542.7699999999995</v>
      </c>
    </row>
    <row r="417" spans="1:14" ht="14.4" customHeight="1" x14ac:dyDescent="0.3">
      <c r="A417" s="661" t="s">
        <v>525</v>
      </c>
      <c r="B417" s="662" t="s">
        <v>2404</v>
      </c>
      <c r="C417" s="663" t="s">
        <v>535</v>
      </c>
      <c r="D417" s="664" t="s">
        <v>2406</v>
      </c>
      <c r="E417" s="663" t="s">
        <v>1886</v>
      </c>
      <c r="F417" s="664" t="s">
        <v>2412</v>
      </c>
      <c r="G417" s="663" t="s">
        <v>554</v>
      </c>
      <c r="H417" s="663" t="s">
        <v>1901</v>
      </c>
      <c r="I417" s="663" t="s">
        <v>1901</v>
      </c>
      <c r="J417" s="663" t="s">
        <v>1902</v>
      </c>
      <c r="K417" s="663" t="s">
        <v>1903</v>
      </c>
      <c r="L417" s="665">
        <v>2030.1</v>
      </c>
      <c r="M417" s="665">
        <v>1</v>
      </c>
      <c r="N417" s="666">
        <v>2030.1</v>
      </c>
    </row>
    <row r="418" spans="1:14" ht="14.4" customHeight="1" x14ac:dyDescent="0.3">
      <c r="A418" s="661" t="s">
        <v>525</v>
      </c>
      <c r="B418" s="662" t="s">
        <v>2404</v>
      </c>
      <c r="C418" s="663" t="s">
        <v>535</v>
      </c>
      <c r="D418" s="664" t="s">
        <v>2406</v>
      </c>
      <c r="E418" s="663" t="s">
        <v>1886</v>
      </c>
      <c r="F418" s="664" t="s">
        <v>2412</v>
      </c>
      <c r="G418" s="663" t="s">
        <v>554</v>
      </c>
      <c r="H418" s="663" t="s">
        <v>1904</v>
      </c>
      <c r="I418" s="663" t="s">
        <v>1904</v>
      </c>
      <c r="J418" s="663" t="s">
        <v>1905</v>
      </c>
      <c r="K418" s="663" t="s">
        <v>1903</v>
      </c>
      <c r="L418" s="665">
        <v>1109.04</v>
      </c>
      <c r="M418" s="665">
        <v>8</v>
      </c>
      <c r="N418" s="666">
        <v>8872.32</v>
      </c>
    </row>
    <row r="419" spans="1:14" ht="14.4" customHeight="1" x14ac:dyDescent="0.3">
      <c r="A419" s="661" t="s">
        <v>525</v>
      </c>
      <c r="B419" s="662" t="s">
        <v>2404</v>
      </c>
      <c r="C419" s="663" t="s">
        <v>535</v>
      </c>
      <c r="D419" s="664" t="s">
        <v>2406</v>
      </c>
      <c r="E419" s="663" t="s">
        <v>1886</v>
      </c>
      <c r="F419" s="664" t="s">
        <v>2412</v>
      </c>
      <c r="G419" s="663" t="s">
        <v>606</v>
      </c>
      <c r="H419" s="663" t="s">
        <v>1906</v>
      </c>
      <c r="I419" s="663" t="s">
        <v>1907</v>
      </c>
      <c r="J419" s="663" t="s">
        <v>1908</v>
      </c>
      <c r="K419" s="663" t="s">
        <v>1909</v>
      </c>
      <c r="L419" s="665">
        <v>40.92</v>
      </c>
      <c r="M419" s="665">
        <v>6</v>
      </c>
      <c r="N419" s="666">
        <v>245.52</v>
      </c>
    </row>
    <row r="420" spans="1:14" ht="14.4" customHeight="1" x14ac:dyDescent="0.3">
      <c r="A420" s="661" t="s">
        <v>525</v>
      </c>
      <c r="B420" s="662" t="s">
        <v>2404</v>
      </c>
      <c r="C420" s="663" t="s">
        <v>535</v>
      </c>
      <c r="D420" s="664" t="s">
        <v>2406</v>
      </c>
      <c r="E420" s="663" t="s">
        <v>1886</v>
      </c>
      <c r="F420" s="664" t="s">
        <v>2412</v>
      </c>
      <c r="G420" s="663" t="s">
        <v>606</v>
      </c>
      <c r="H420" s="663" t="s">
        <v>1910</v>
      </c>
      <c r="I420" s="663" t="s">
        <v>1911</v>
      </c>
      <c r="J420" s="663" t="s">
        <v>1912</v>
      </c>
      <c r="K420" s="663" t="s">
        <v>1909</v>
      </c>
      <c r="L420" s="665">
        <v>40.919011473223783</v>
      </c>
      <c r="M420" s="665">
        <v>10</v>
      </c>
      <c r="N420" s="666">
        <v>409.19011473223782</v>
      </c>
    </row>
    <row r="421" spans="1:14" ht="14.4" customHeight="1" x14ac:dyDescent="0.3">
      <c r="A421" s="661" t="s">
        <v>525</v>
      </c>
      <c r="B421" s="662" t="s">
        <v>2404</v>
      </c>
      <c r="C421" s="663" t="s">
        <v>535</v>
      </c>
      <c r="D421" s="664" t="s">
        <v>2406</v>
      </c>
      <c r="E421" s="663" t="s">
        <v>1886</v>
      </c>
      <c r="F421" s="664" t="s">
        <v>2412</v>
      </c>
      <c r="G421" s="663" t="s">
        <v>606</v>
      </c>
      <c r="H421" s="663" t="s">
        <v>1913</v>
      </c>
      <c r="I421" s="663" t="s">
        <v>1913</v>
      </c>
      <c r="J421" s="663" t="s">
        <v>1902</v>
      </c>
      <c r="K421" s="663" t="s">
        <v>1914</v>
      </c>
      <c r="L421" s="665">
        <v>251.8</v>
      </c>
      <c r="M421" s="665">
        <v>16</v>
      </c>
      <c r="N421" s="666">
        <v>4028.8</v>
      </c>
    </row>
    <row r="422" spans="1:14" ht="14.4" customHeight="1" x14ac:dyDescent="0.3">
      <c r="A422" s="661" t="s">
        <v>525</v>
      </c>
      <c r="B422" s="662" t="s">
        <v>2404</v>
      </c>
      <c r="C422" s="663" t="s">
        <v>535</v>
      </c>
      <c r="D422" s="664" t="s">
        <v>2406</v>
      </c>
      <c r="E422" s="663" t="s">
        <v>1886</v>
      </c>
      <c r="F422" s="664" t="s">
        <v>2412</v>
      </c>
      <c r="G422" s="663" t="s">
        <v>606</v>
      </c>
      <c r="H422" s="663" t="s">
        <v>1915</v>
      </c>
      <c r="I422" s="663" t="s">
        <v>1916</v>
      </c>
      <c r="J422" s="663" t="s">
        <v>1917</v>
      </c>
      <c r="K422" s="663" t="s">
        <v>1918</v>
      </c>
      <c r="L422" s="665">
        <v>156.49</v>
      </c>
      <c r="M422" s="665">
        <v>64</v>
      </c>
      <c r="N422" s="666">
        <v>10015.36</v>
      </c>
    </row>
    <row r="423" spans="1:14" ht="14.4" customHeight="1" x14ac:dyDescent="0.3">
      <c r="A423" s="661" t="s">
        <v>525</v>
      </c>
      <c r="B423" s="662" t="s">
        <v>2404</v>
      </c>
      <c r="C423" s="663" t="s">
        <v>535</v>
      </c>
      <c r="D423" s="664" t="s">
        <v>2406</v>
      </c>
      <c r="E423" s="663" t="s">
        <v>1886</v>
      </c>
      <c r="F423" s="664" t="s">
        <v>2412</v>
      </c>
      <c r="G423" s="663" t="s">
        <v>606</v>
      </c>
      <c r="H423" s="663" t="s">
        <v>1919</v>
      </c>
      <c r="I423" s="663" t="s">
        <v>1920</v>
      </c>
      <c r="J423" s="663" t="s">
        <v>1921</v>
      </c>
      <c r="K423" s="663" t="s">
        <v>1922</v>
      </c>
      <c r="L423" s="665">
        <v>216.91</v>
      </c>
      <c r="M423" s="665">
        <v>24</v>
      </c>
      <c r="N423" s="666">
        <v>5205.84</v>
      </c>
    </row>
    <row r="424" spans="1:14" ht="14.4" customHeight="1" x14ac:dyDescent="0.3">
      <c r="A424" s="661" t="s">
        <v>525</v>
      </c>
      <c r="B424" s="662" t="s">
        <v>2404</v>
      </c>
      <c r="C424" s="663" t="s">
        <v>535</v>
      </c>
      <c r="D424" s="664" t="s">
        <v>2406</v>
      </c>
      <c r="E424" s="663" t="s">
        <v>1886</v>
      </c>
      <c r="F424" s="664" t="s">
        <v>2412</v>
      </c>
      <c r="G424" s="663" t="s">
        <v>606</v>
      </c>
      <c r="H424" s="663" t="s">
        <v>1923</v>
      </c>
      <c r="I424" s="663" t="s">
        <v>1924</v>
      </c>
      <c r="J424" s="663" t="s">
        <v>1925</v>
      </c>
      <c r="K424" s="663" t="s">
        <v>1926</v>
      </c>
      <c r="L424" s="665">
        <v>198.89</v>
      </c>
      <c r="M424" s="665">
        <v>1</v>
      </c>
      <c r="N424" s="666">
        <v>198.89</v>
      </c>
    </row>
    <row r="425" spans="1:14" ht="14.4" customHeight="1" x14ac:dyDescent="0.3">
      <c r="A425" s="661" t="s">
        <v>525</v>
      </c>
      <c r="B425" s="662" t="s">
        <v>2404</v>
      </c>
      <c r="C425" s="663" t="s">
        <v>535</v>
      </c>
      <c r="D425" s="664" t="s">
        <v>2406</v>
      </c>
      <c r="E425" s="663" t="s">
        <v>1886</v>
      </c>
      <c r="F425" s="664" t="s">
        <v>2412</v>
      </c>
      <c r="G425" s="663" t="s">
        <v>606</v>
      </c>
      <c r="H425" s="663" t="s">
        <v>1927</v>
      </c>
      <c r="I425" s="663" t="s">
        <v>1927</v>
      </c>
      <c r="J425" s="663" t="s">
        <v>1928</v>
      </c>
      <c r="K425" s="663" t="s">
        <v>1914</v>
      </c>
      <c r="L425" s="665">
        <v>361.98666666666668</v>
      </c>
      <c r="M425" s="665">
        <v>15</v>
      </c>
      <c r="N425" s="666">
        <v>5429.8</v>
      </c>
    </row>
    <row r="426" spans="1:14" ht="14.4" customHeight="1" x14ac:dyDescent="0.3">
      <c r="A426" s="661" t="s">
        <v>525</v>
      </c>
      <c r="B426" s="662" t="s">
        <v>2404</v>
      </c>
      <c r="C426" s="663" t="s">
        <v>535</v>
      </c>
      <c r="D426" s="664" t="s">
        <v>2406</v>
      </c>
      <c r="E426" s="663" t="s">
        <v>1886</v>
      </c>
      <c r="F426" s="664" t="s">
        <v>2412</v>
      </c>
      <c r="G426" s="663" t="s">
        <v>606</v>
      </c>
      <c r="H426" s="663" t="s">
        <v>1929</v>
      </c>
      <c r="I426" s="663" t="s">
        <v>1929</v>
      </c>
      <c r="J426" s="663" t="s">
        <v>1905</v>
      </c>
      <c r="K426" s="663" t="s">
        <v>1914</v>
      </c>
      <c r="L426" s="665">
        <v>138.6303832136945</v>
      </c>
      <c r="M426" s="665">
        <v>230</v>
      </c>
      <c r="N426" s="666">
        <v>31884.988139149737</v>
      </c>
    </row>
    <row r="427" spans="1:14" ht="14.4" customHeight="1" x14ac:dyDescent="0.3">
      <c r="A427" s="661" t="s">
        <v>525</v>
      </c>
      <c r="B427" s="662" t="s">
        <v>2404</v>
      </c>
      <c r="C427" s="663" t="s">
        <v>535</v>
      </c>
      <c r="D427" s="664" t="s">
        <v>2406</v>
      </c>
      <c r="E427" s="663" t="s">
        <v>1886</v>
      </c>
      <c r="F427" s="664" t="s">
        <v>2412</v>
      </c>
      <c r="G427" s="663" t="s">
        <v>606</v>
      </c>
      <c r="H427" s="663" t="s">
        <v>1930</v>
      </c>
      <c r="I427" s="663" t="s">
        <v>1931</v>
      </c>
      <c r="J427" s="663" t="s">
        <v>1932</v>
      </c>
      <c r="K427" s="663" t="s">
        <v>1933</v>
      </c>
      <c r="L427" s="665">
        <v>164.42994533632933</v>
      </c>
      <c r="M427" s="665">
        <v>164</v>
      </c>
      <c r="N427" s="666">
        <v>26966.511035158012</v>
      </c>
    </row>
    <row r="428" spans="1:14" ht="14.4" customHeight="1" x14ac:dyDescent="0.3">
      <c r="A428" s="661" t="s">
        <v>525</v>
      </c>
      <c r="B428" s="662" t="s">
        <v>2404</v>
      </c>
      <c r="C428" s="663" t="s">
        <v>535</v>
      </c>
      <c r="D428" s="664" t="s">
        <v>2406</v>
      </c>
      <c r="E428" s="663" t="s">
        <v>1886</v>
      </c>
      <c r="F428" s="664" t="s">
        <v>2412</v>
      </c>
      <c r="G428" s="663" t="s">
        <v>606</v>
      </c>
      <c r="H428" s="663" t="s">
        <v>1934</v>
      </c>
      <c r="I428" s="663" t="s">
        <v>1935</v>
      </c>
      <c r="J428" s="663" t="s">
        <v>1936</v>
      </c>
      <c r="K428" s="663" t="s">
        <v>1937</v>
      </c>
      <c r="L428" s="665">
        <v>295.21070007689428</v>
      </c>
      <c r="M428" s="665">
        <v>231</v>
      </c>
      <c r="N428" s="666">
        <v>68193.671717762583</v>
      </c>
    </row>
    <row r="429" spans="1:14" ht="14.4" customHeight="1" x14ac:dyDescent="0.3">
      <c r="A429" s="661" t="s">
        <v>525</v>
      </c>
      <c r="B429" s="662" t="s">
        <v>2404</v>
      </c>
      <c r="C429" s="663" t="s">
        <v>535</v>
      </c>
      <c r="D429" s="664" t="s">
        <v>2406</v>
      </c>
      <c r="E429" s="663" t="s">
        <v>1886</v>
      </c>
      <c r="F429" s="664" t="s">
        <v>2412</v>
      </c>
      <c r="G429" s="663" t="s">
        <v>606</v>
      </c>
      <c r="H429" s="663" t="s">
        <v>1938</v>
      </c>
      <c r="I429" s="663" t="s">
        <v>1938</v>
      </c>
      <c r="J429" s="663" t="s">
        <v>1939</v>
      </c>
      <c r="K429" s="663" t="s">
        <v>1940</v>
      </c>
      <c r="L429" s="665">
        <v>111.95000000000002</v>
      </c>
      <c r="M429" s="665">
        <v>7</v>
      </c>
      <c r="N429" s="666">
        <v>783.65000000000009</v>
      </c>
    </row>
    <row r="430" spans="1:14" ht="14.4" customHeight="1" x14ac:dyDescent="0.3">
      <c r="A430" s="661" t="s">
        <v>525</v>
      </c>
      <c r="B430" s="662" t="s">
        <v>2404</v>
      </c>
      <c r="C430" s="663" t="s">
        <v>535</v>
      </c>
      <c r="D430" s="664" t="s">
        <v>2406</v>
      </c>
      <c r="E430" s="663" t="s">
        <v>1886</v>
      </c>
      <c r="F430" s="664" t="s">
        <v>2412</v>
      </c>
      <c r="G430" s="663" t="s">
        <v>606</v>
      </c>
      <c r="H430" s="663" t="s">
        <v>1941</v>
      </c>
      <c r="I430" s="663" t="s">
        <v>1941</v>
      </c>
      <c r="J430" s="663" t="s">
        <v>1942</v>
      </c>
      <c r="K430" s="663" t="s">
        <v>1940</v>
      </c>
      <c r="L430" s="665">
        <v>111.94986520430582</v>
      </c>
      <c r="M430" s="665">
        <v>4</v>
      </c>
      <c r="N430" s="666">
        <v>447.79946081722329</v>
      </c>
    </row>
    <row r="431" spans="1:14" ht="14.4" customHeight="1" x14ac:dyDescent="0.3">
      <c r="A431" s="661" t="s">
        <v>525</v>
      </c>
      <c r="B431" s="662" t="s">
        <v>2404</v>
      </c>
      <c r="C431" s="663" t="s">
        <v>535</v>
      </c>
      <c r="D431" s="664" t="s">
        <v>2406</v>
      </c>
      <c r="E431" s="663" t="s">
        <v>1886</v>
      </c>
      <c r="F431" s="664" t="s">
        <v>2412</v>
      </c>
      <c r="G431" s="663" t="s">
        <v>606</v>
      </c>
      <c r="H431" s="663" t="s">
        <v>1943</v>
      </c>
      <c r="I431" s="663" t="s">
        <v>1944</v>
      </c>
      <c r="J431" s="663" t="s">
        <v>1945</v>
      </c>
      <c r="K431" s="663" t="s">
        <v>1946</v>
      </c>
      <c r="L431" s="665">
        <v>111.95</v>
      </c>
      <c r="M431" s="665">
        <v>1</v>
      </c>
      <c r="N431" s="666">
        <v>111.95</v>
      </c>
    </row>
    <row r="432" spans="1:14" ht="14.4" customHeight="1" x14ac:dyDescent="0.3">
      <c r="A432" s="661" t="s">
        <v>525</v>
      </c>
      <c r="B432" s="662" t="s">
        <v>2404</v>
      </c>
      <c r="C432" s="663" t="s">
        <v>535</v>
      </c>
      <c r="D432" s="664" t="s">
        <v>2406</v>
      </c>
      <c r="E432" s="663" t="s">
        <v>1886</v>
      </c>
      <c r="F432" s="664" t="s">
        <v>2412</v>
      </c>
      <c r="G432" s="663" t="s">
        <v>606</v>
      </c>
      <c r="H432" s="663" t="s">
        <v>1947</v>
      </c>
      <c r="I432" s="663" t="s">
        <v>1947</v>
      </c>
      <c r="J432" s="663" t="s">
        <v>1902</v>
      </c>
      <c r="K432" s="663" t="s">
        <v>1948</v>
      </c>
      <c r="L432" s="665">
        <v>278.52</v>
      </c>
      <c r="M432" s="665">
        <v>8</v>
      </c>
      <c r="N432" s="666">
        <v>2228.16</v>
      </c>
    </row>
    <row r="433" spans="1:14" ht="14.4" customHeight="1" x14ac:dyDescent="0.3">
      <c r="A433" s="661" t="s">
        <v>525</v>
      </c>
      <c r="B433" s="662" t="s">
        <v>2404</v>
      </c>
      <c r="C433" s="663" t="s">
        <v>535</v>
      </c>
      <c r="D433" s="664" t="s">
        <v>2406</v>
      </c>
      <c r="E433" s="663" t="s">
        <v>1886</v>
      </c>
      <c r="F433" s="664" t="s">
        <v>2412</v>
      </c>
      <c r="G433" s="663" t="s">
        <v>606</v>
      </c>
      <c r="H433" s="663" t="s">
        <v>1949</v>
      </c>
      <c r="I433" s="663" t="s">
        <v>1949</v>
      </c>
      <c r="J433" s="663" t="s">
        <v>1950</v>
      </c>
      <c r="K433" s="663" t="s">
        <v>1951</v>
      </c>
      <c r="L433" s="665">
        <v>163.67000000000002</v>
      </c>
      <c r="M433" s="665">
        <v>4</v>
      </c>
      <c r="N433" s="666">
        <v>654.68000000000006</v>
      </c>
    </row>
    <row r="434" spans="1:14" ht="14.4" customHeight="1" x14ac:dyDescent="0.3">
      <c r="A434" s="661" t="s">
        <v>525</v>
      </c>
      <c r="B434" s="662" t="s">
        <v>2404</v>
      </c>
      <c r="C434" s="663" t="s">
        <v>535</v>
      </c>
      <c r="D434" s="664" t="s">
        <v>2406</v>
      </c>
      <c r="E434" s="663" t="s">
        <v>1886</v>
      </c>
      <c r="F434" s="664" t="s">
        <v>2412</v>
      </c>
      <c r="G434" s="663" t="s">
        <v>606</v>
      </c>
      <c r="H434" s="663" t="s">
        <v>1952</v>
      </c>
      <c r="I434" s="663" t="s">
        <v>1952</v>
      </c>
      <c r="J434" s="663" t="s">
        <v>1953</v>
      </c>
      <c r="K434" s="663" t="s">
        <v>1951</v>
      </c>
      <c r="L434" s="665">
        <v>122.69000888420885</v>
      </c>
      <c r="M434" s="665">
        <v>16</v>
      </c>
      <c r="N434" s="666">
        <v>1963.0401421473416</v>
      </c>
    </row>
    <row r="435" spans="1:14" ht="14.4" customHeight="1" x14ac:dyDescent="0.3">
      <c r="A435" s="661" t="s">
        <v>525</v>
      </c>
      <c r="B435" s="662" t="s">
        <v>2404</v>
      </c>
      <c r="C435" s="663" t="s">
        <v>535</v>
      </c>
      <c r="D435" s="664" t="s">
        <v>2406</v>
      </c>
      <c r="E435" s="663" t="s">
        <v>1886</v>
      </c>
      <c r="F435" s="664" t="s">
        <v>2412</v>
      </c>
      <c r="G435" s="663" t="s">
        <v>606</v>
      </c>
      <c r="H435" s="663" t="s">
        <v>1954</v>
      </c>
      <c r="I435" s="663" t="s">
        <v>1954</v>
      </c>
      <c r="J435" s="663" t="s">
        <v>1955</v>
      </c>
      <c r="K435" s="663" t="s">
        <v>1951</v>
      </c>
      <c r="L435" s="665">
        <v>122.68999604866926</v>
      </c>
      <c r="M435" s="665">
        <v>23</v>
      </c>
      <c r="N435" s="666">
        <v>2821.869909119393</v>
      </c>
    </row>
    <row r="436" spans="1:14" ht="14.4" customHeight="1" x14ac:dyDescent="0.3">
      <c r="A436" s="661" t="s">
        <v>525</v>
      </c>
      <c r="B436" s="662" t="s">
        <v>2404</v>
      </c>
      <c r="C436" s="663" t="s">
        <v>535</v>
      </c>
      <c r="D436" s="664" t="s">
        <v>2406</v>
      </c>
      <c r="E436" s="663" t="s">
        <v>1886</v>
      </c>
      <c r="F436" s="664" t="s">
        <v>2412</v>
      </c>
      <c r="G436" s="663" t="s">
        <v>606</v>
      </c>
      <c r="H436" s="663" t="s">
        <v>1956</v>
      </c>
      <c r="I436" s="663" t="s">
        <v>1956</v>
      </c>
      <c r="J436" s="663" t="s">
        <v>1957</v>
      </c>
      <c r="K436" s="663" t="s">
        <v>1958</v>
      </c>
      <c r="L436" s="665">
        <v>179.26</v>
      </c>
      <c r="M436" s="665">
        <v>7</v>
      </c>
      <c r="N436" s="666">
        <v>1254.82</v>
      </c>
    </row>
    <row r="437" spans="1:14" ht="14.4" customHeight="1" x14ac:dyDescent="0.3">
      <c r="A437" s="661" t="s">
        <v>525</v>
      </c>
      <c r="B437" s="662" t="s">
        <v>2404</v>
      </c>
      <c r="C437" s="663" t="s">
        <v>535</v>
      </c>
      <c r="D437" s="664" t="s">
        <v>2406</v>
      </c>
      <c r="E437" s="663" t="s">
        <v>1886</v>
      </c>
      <c r="F437" s="664" t="s">
        <v>2412</v>
      </c>
      <c r="G437" s="663" t="s">
        <v>606</v>
      </c>
      <c r="H437" s="663" t="s">
        <v>1959</v>
      </c>
      <c r="I437" s="663" t="s">
        <v>1959</v>
      </c>
      <c r="J437" s="663" t="s">
        <v>1960</v>
      </c>
      <c r="K437" s="663" t="s">
        <v>1951</v>
      </c>
      <c r="L437" s="665">
        <v>129.97</v>
      </c>
      <c r="M437" s="665">
        <v>1</v>
      </c>
      <c r="N437" s="666">
        <v>129.97</v>
      </c>
    </row>
    <row r="438" spans="1:14" ht="14.4" customHeight="1" x14ac:dyDescent="0.3">
      <c r="A438" s="661" t="s">
        <v>525</v>
      </c>
      <c r="B438" s="662" t="s">
        <v>2404</v>
      </c>
      <c r="C438" s="663" t="s">
        <v>535</v>
      </c>
      <c r="D438" s="664" t="s">
        <v>2406</v>
      </c>
      <c r="E438" s="663" t="s">
        <v>1886</v>
      </c>
      <c r="F438" s="664" t="s">
        <v>2412</v>
      </c>
      <c r="G438" s="663" t="s">
        <v>606</v>
      </c>
      <c r="H438" s="663" t="s">
        <v>1961</v>
      </c>
      <c r="I438" s="663" t="s">
        <v>1961</v>
      </c>
      <c r="J438" s="663" t="s">
        <v>1962</v>
      </c>
      <c r="K438" s="663" t="s">
        <v>1951</v>
      </c>
      <c r="L438" s="665">
        <v>145.5</v>
      </c>
      <c r="M438" s="665">
        <v>2.75</v>
      </c>
      <c r="N438" s="666">
        <v>400.125</v>
      </c>
    </row>
    <row r="439" spans="1:14" ht="14.4" customHeight="1" x14ac:dyDescent="0.3">
      <c r="A439" s="661" t="s">
        <v>525</v>
      </c>
      <c r="B439" s="662" t="s">
        <v>2404</v>
      </c>
      <c r="C439" s="663" t="s">
        <v>535</v>
      </c>
      <c r="D439" s="664" t="s">
        <v>2406</v>
      </c>
      <c r="E439" s="663" t="s">
        <v>1886</v>
      </c>
      <c r="F439" s="664" t="s">
        <v>2412</v>
      </c>
      <c r="G439" s="663" t="s">
        <v>606</v>
      </c>
      <c r="H439" s="663" t="s">
        <v>1963</v>
      </c>
      <c r="I439" s="663" t="s">
        <v>1963</v>
      </c>
      <c r="J439" s="663" t="s">
        <v>1964</v>
      </c>
      <c r="K439" s="663" t="s">
        <v>1951</v>
      </c>
      <c r="L439" s="665">
        <v>129.96992175347759</v>
      </c>
      <c r="M439" s="665">
        <v>4</v>
      </c>
      <c r="N439" s="666">
        <v>519.87968701391037</v>
      </c>
    </row>
    <row r="440" spans="1:14" ht="14.4" customHeight="1" x14ac:dyDescent="0.3">
      <c r="A440" s="661" t="s">
        <v>525</v>
      </c>
      <c r="B440" s="662" t="s">
        <v>2404</v>
      </c>
      <c r="C440" s="663" t="s">
        <v>535</v>
      </c>
      <c r="D440" s="664" t="s">
        <v>2406</v>
      </c>
      <c r="E440" s="663" t="s">
        <v>1886</v>
      </c>
      <c r="F440" s="664" t="s">
        <v>2412</v>
      </c>
      <c r="G440" s="663" t="s">
        <v>606</v>
      </c>
      <c r="H440" s="663" t="s">
        <v>1965</v>
      </c>
      <c r="I440" s="663" t="s">
        <v>1965</v>
      </c>
      <c r="J440" s="663" t="s">
        <v>1966</v>
      </c>
      <c r="K440" s="663" t="s">
        <v>1909</v>
      </c>
      <c r="L440" s="665">
        <v>30.670000000000012</v>
      </c>
      <c r="M440" s="665">
        <v>6</v>
      </c>
      <c r="N440" s="666">
        <v>184.02000000000007</v>
      </c>
    </row>
    <row r="441" spans="1:14" ht="14.4" customHeight="1" x14ac:dyDescent="0.3">
      <c r="A441" s="661" t="s">
        <v>525</v>
      </c>
      <c r="B441" s="662" t="s">
        <v>2404</v>
      </c>
      <c r="C441" s="663" t="s">
        <v>535</v>
      </c>
      <c r="D441" s="664" t="s">
        <v>2406</v>
      </c>
      <c r="E441" s="663" t="s">
        <v>1967</v>
      </c>
      <c r="F441" s="664" t="s">
        <v>2413</v>
      </c>
      <c r="G441" s="663" t="s">
        <v>554</v>
      </c>
      <c r="H441" s="663" t="s">
        <v>1968</v>
      </c>
      <c r="I441" s="663" t="s">
        <v>1969</v>
      </c>
      <c r="J441" s="663" t="s">
        <v>1970</v>
      </c>
      <c r="K441" s="663" t="s">
        <v>1971</v>
      </c>
      <c r="L441" s="665">
        <v>10665.173514056651</v>
      </c>
      <c r="M441" s="665">
        <v>9</v>
      </c>
      <c r="N441" s="666">
        <v>95986.561626509851</v>
      </c>
    </row>
    <row r="442" spans="1:14" ht="14.4" customHeight="1" x14ac:dyDescent="0.3">
      <c r="A442" s="661" t="s">
        <v>525</v>
      </c>
      <c r="B442" s="662" t="s">
        <v>2404</v>
      </c>
      <c r="C442" s="663" t="s">
        <v>535</v>
      </c>
      <c r="D442" s="664" t="s">
        <v>2406</v>
      </c>
      <c r="E442" s="663" t="s">
        <v>1967</v>
      </c>
      <c r="F442" s="664" t="s">
        <v>2413</v>
      </c>
      <c r="G442" s="663" t="s">
        <v>554</v>
      </c>
      <c r="H442" s="663" t="s">
        <v>1972</v>
      </c>
      <c r="I442" s="663" t="s">
        <v>1973</v>
      </c>
      <c r="J442" s="663" t="s">
        <v>1974</v>
      </c>
      <c r="K442" s="663" t="s">
        <v>1975</v>
      </c>
      <c r="L442" s="665">
        <v>4931.6599999999989</v>
      </c>
      <c r="M442" s="665">
        <v>1</v>
      </c>
      <c r="N442" s="666">
        <v>4931.6599999999989</v>
      </c>
    </row>
    <row r="443" spans="1:14" ht="14.4" customHeight="1" x14ac:dyDescent="0.3">
      <c r="A443" s="661" t="s">
        <v>525</v>
      </c>
      <c r="B443" s="662" t="s">
        <v>2404</v>
      </c>
      <c r="C443" s="663" t="s">
        <v>535</v>
      </c>
      <c r="D443" s="664" t="s">
        <v>2406</v>
      </c>
      <c r="E443" s="663" t="s">
        <v>1976</v>
      </c>
      <c r="F443" s="664" t="s">
        <v>2414</v>
      </c>
      <c r="G443" s="663"/>
      <c r="H443" s="663" t="s">
        <v>1977</v>
      </c>
      <c r="I443" s="663" t="s">
        <v>1977</v>
      </c>
      <c r="J443" s="663" t="s">
        <v>1978</v>
      </c>
      <c r="K443" s="663" t="s">
        <v>1979</v>
      </c>
      <c r="L443" s="665">
        <v>413.04997462197781</v>
      </c>
      <c r="M443" s="665">
        <v>19</v>
      </c>
      <c r="N443" s="666">
        <v>7847.9495178175785</v>
      </c>
    </row>
    <row r="444" spans="1:14" ht="14.4" customHeight="1" x14ac:dyDescent="0.3">
      <c r="A444" s="661" t="s">
        <v>525</v>
      </c>
      <c r="B444" s="662" t="s">
        <v>2404</v>
      </c>
      <c r="C444" s="663" t="s">
        <v>535</v>
      </c>
      <c r="D444" s="664" t="s">
        <v>2406</v>
      </c>
      <c r="E444" s="663" t="s">
        <v>1976</v>
      </c>
      <c r="F444" s="664" t="s">
        <v>2414</v>
      </c>
      <c r="G444" s="663" t="s">
        <v>554</v>
      </c>
      <c r="H444" s="663" t="s">
        <v>1980</v>
      </c>
      <c r="I444" s="663" t="s">
        <v>1980</v>
      </c>
      <c r="J444" s="663" t="s">
        <v>1981</v>
      </c>
      <c r="K444" s="663" t="s">
        <v>1982</v>
      </c>
      <c r="L444" s="665">
        <v>61.218457377614506</v>
      </c>
      <c r="M444" s="665">
        <v>19</v>
      </c>
      <c r="N444" s="666">
        <v>1163.1506901746757</v>
      </c>
    </row>
    <row r="445" spans="1:14" ht="14.4" customHeight="1" x14ac:dyDescent="0.3">
      <c r="A445" s="661" t="s">
        <v>525</v>
      </c>
      <c r="B445" s="662" t="s">
        <v>2404</v>
      </c>
      <c r="C445" s="663" t="s">
        <v>535</v>
      </c>
      <c r="D445" s="664" t="s">
        <v>2406</v>
      </c>
      <c r="E445" s="663" t="s">
        <v>1976</v>
      </c>
      <c r="F445" s="664" t="s">
        <v>2414</v>
      </c>
      <c r="G445" s="663" t="s">
        <v>554</v>
      </c>
      <c r="H445" s="663" t="s">
        <v>1983</v>
      </c>
      <c r="I445" s="663" t="s">
        <v>1984</v>
      </c>
      <c r="J445" s="663" t="s">
        <v>1985</v>
      </c>
      <c r="K445" s="663" t="s">
        <v>677</v>
      </c>
      <c r="L445" s="665">
        <v>67.805000000000007</v>
      </c>
      <c r="M445" s="665">
        <v>4</v>
      </c>
      <c r="N445" s="666">
        <v>271.22000000000003</v>
      </c>
    </row>
    <row r="446" spans="1:14" ht="14.4" customHeight="1" x14ac:dyDescent="0.3">
      <c r="A446" s="661" t="s">
        <v>525</v>
      </c>
      <c r="B446" s="662" t="s">
        <v>2404</v>
      </c>
      <c r="C446" s="663" t="s">
        <v>535</v>
      </c>
      <c r="D446" s="664" t="s">
        <v>2406</v>
      </c>
      <c r="E446" s="663" t="s">
        <v>1976</v>
      </c>
      <c r="F446" s="664" t="s">
        <v>2414</v>
      </c>
      <c r="G446" s="663" t="s">
        <v>554</v>
      </c>
      <c r="H446" s="663" t="s">
        <v>1986</v>
      </c>
      <c r="I446" s="663" t="s">
        <v>1987</v>
      </c>
      <c r="J446" s="663" t="s">
        <v>1988</v>
      </c>
      <c r="K446" s="663" t="s">
        <v>1297</v>
      </c>
      <c r="L446" s="665">
        <v>25.630000000000003</v>
      </c>
      <c r="M446" s="665">
        <v>4</v>
      </c>
      <c r="N446" s="666">
        <v>102.52000000000001</v>
      </c>
    </row>
    <row r="447" spans="1:14" ht="14.4" customHeight="1" x14ac:dyDescent="0.3">
      <c r="A447" s="661" t="s">
        <v>525</v>
      </c>
      <c r="B447" s="662" t="s">
        <v>2404</v>
      </c>
      <c r="C447" s="663" t="s">
        <v>535</v>
      </c>
      <c r="D447" s="664" t="s">
        <v>2406</v>
      </c>
      <c r="E447" s="663" t="s">
        <v>1976</v>
      </c>
      <c r="F447" s="664" t="s">
        <v>2414</v>
      </c>
      <c r="G447" s="663" t="s">
        <v>554</v>
      </c>
      <c r="H447" s="663" t="s">
        <v>1989</v>
      </c>
      <c r="I447" s="663" t="s">
        <v>1990</v>
      </c>
      <c r="J447" s="663" t="s">
        <v>1991</v>
      </c>
      <c r="K447" s="663" t="s">
        <v>1992</v>
      </c>
      <c r="L447" s="665">
        <v>23.059134201409911</v>
      </c>
      <c r="M447" s="665">
        <v>142</v>
      </c>
      <c r="N447" s="666">
        <v>3274.3970566002076</v>
      </c>
    </row>
    <row r="448" spans="1:14" ht="14.4" customHeight="1" x14ac:dyDescent="0.3">
      <c r="A448" s="661" t="s">
        <v>525</v>
      </c>
      <c r="B448" s="662" t="s">
        <v>2404</v>
      </c>
      <c r="C448" s="663" t="s">
        <v>535</v>
      </c>
      <c r="D448" s="664" t="s">
        <v>2406</v>
      </c>
      <c r="E448" s="663" t="s">
        <v>1976</v>
      </c>
      <c r="F448" s="664" t="s">
        <v>2414</v>
      </c>
      <c r="G448" s="663" t="s">
        <v>554</v>
      </c>
      <c r="H448" s="663" t="s">
        <v>1993</v>
      </c>
      <c r="I448" s="663" t="s">
        <v>1994</v>
      </c>
      <c r="J448" s="663" t="s">
        <v>1995</v>
      </c>
      <c r="K448" s="663" t="s">
        <v>1996</v>
      </c>
      <c r="L448" s="665">
        <v>598.90389240436332</v>
      </c>
      <c r="M448" s="665">
        <v>57</v>
      </c>
      <c r="N448" s="666">
        <v>34137.521867048708</v>
      </c>
    </row>
    <row r="449" spans="1:14" ht="14.4" customHeight="1" x14ac:dyDescent="0.3">
      <c r="A449" s="661" t="s">
        <v>525</v>
      </c>
      <c r="B449" s="662" t="s">
        <v>2404</v>
      </c>
      <c r="C449" s="663" t="s">
        <v>535</v>
      </c>
      <c r="D449" s="664" t="s">
        <v>2406</v>
      </c>
      <c r="E449" s="663" t="s">
        <v>1976</v>
      </c>
      <c r="F449" s="664" t="s">
        <v>2414</v>
      </c>
      <c r="G449" s="663" t="s">
        <v>554</v>
      </c>
      <c r="H449" s="663" t="s">
        <v>1997</v>
      </c>
      <c r="I449" s="663" t="s">
        <v>1997</v>
      </c>
      <c r="J449" s="663" t="s">
        <v>1998</v>
      </c>
      <c r="K449" s="663" t="s">
        <v>1999</v>
      </c>
      <c r="L449" s="665">
        <v>264</v>
      </c>
      <c r="M449" s="665">
        <v>5</v>
      </c>
      <c r="N449" s="666">
        <v>1320</v>
      </c>
    </row>
    <row r="450" spans="1:14" ht="14.4" customHeight="1" x14ac:dyDescent="0.3">
      <c r="A450" s="661" t="s">
        <v>525</v>
      </c>
      <c r="B450" s="662" t="s">
        <v>2404</v>
      </c>
      <c r="C450" s="663" t="s">
        <v>535</v>
      </c>
      <c r="D450" s="664" t="s">
        <v>2406</v>
      </c>
      <c r="E450" s="663" t="s">
        <v>1976</v>
      </c>
      <c r="F450" s="664" t="s">
        <v>2414</v>
      </c>
      <c r="G450" s="663" t="s">
        <v>554</v>
      </c>
      <c r="H450" s="663" t="s">
        <v>2000</v>
      </c>
      <c r="I450" s="663" t="s">
        <v>2001</v>
      </c>
      <c r="J450" s="663" t="s">
        <v>2002</v>
      </c>
      <c r="K450" s="663" t="s">
        <v>2003</v>
      </c>
      <c r="L450" s="665">
        <v>134.45675803503309</v>
      </c>
      <c r="M450" s="665">
        <v>142</v>
      </c>
      <c r="N450" s="666">
        <v>19092.859640974697</v>
      </c>
    </row>
    <row r="451" spans="1:14" ht="14.4" customHeight="1" x14ac:dyDescent="0.3">
      <c r="A451" s="661" t="s">
        <v>525</v>
      </c>
      <c r="B451" s="662" t="s">
        <v>2404</v>
      </c>
      <c r="C451" s="663" t="s">
        <v>535</v>
      </c>
      <c r="D451" s="664" t="s">
        <v>2406</v>
      </c>
      <c r="E451" s="663" t="s">
        <v>1976</v>
      </c>
      <c r="F451" s="664" t="s">
        <v>2414</v>
      </c>
      <c r="G451" s="663" t="s">
        <v>554</v>
      </c>
      <c r="H451" s="663" t="s">
        <v>2004</v>
      </c>
      <c r="I451" s="663" t="s">
        <v>2005</v>
      </c>
      <c r="J451" s="663" t="s">
        <v>2006</v>
      </c>
      <c r="K451" s="663" t="s">
        <v>2007</v>
      </c>
      <c r="L451" s="665">
        <v>382.27000000000015</v>
      </c>
      <c r="M451" s="665">
        <v>1</v>
      </c>
      <c r="N451" s="666">
        <v>382.27000000000015</v>
      </c>
    </row>
    <row r="452" spans="1:14" ht="14.4" customHeight="1" x14ac:dyDescent="0.3">
      <c r="A452" s="661" t="s">
        <v>525</v>
      </c>
      <c r="B452" s="662" t="s">
        <v>2404</v>
      </c>
      <c r="C452" s="663" t="s">
        <v>535</v>
      </c>
      <c r="D452" s="664" t="s">
        <v>2406</v>
      </c>
      <c r="E452" s="663" t="s">
        <v>1976</v>
      </c>
      <c r="F452" s="664" t="s">
        <v>2414</v>
      </c>
      <c r="G452" s="663" t="s">
        <v>554</v>
      </c>
      <c r="H452" s="663" t="s">
        <v>2008</v>
      </c>
      <c r="I452" s="663" t="s">
        <v>2009</v>
      </c>
      <c r="J452" s="663" t="s">
        <v>2010</v>
      </c>
      <c r="K452" s="663" t="s">
        <v>2011</v>
      </c>
      <c r="L452" s="665">
        <v>604.54936864406761</v>
      </c>
      <c r="M452" s="665">
        <v>11.799999999999999</v>
      </c>
      <c r="N452" s="666">
        <v>7133.6825499999977</v>
      </c>
    </row>
    <row r="453" spans="1:14" ht="14.4" customHeight="1" x14ac:dyDescent="0.3">
      <c r="A453" s="661" t="s">
        <v>525</v>
      </c>
      <c r="B453" s="662" t="s">
        <v>2404</v>
      </c>
      <c r="C453" s="663" t="s">
        <v>535</v>
      </c>
      <c r="D453" s="664" t="s">
        <v>2406</v>
      </c>
      <c r="E453" s="663" t="s">
        <v>1976</v>
      </c>
      <c r="F453" s="664" t="s">
        <v>2414</v>
      </c>
      <c r="G453" s="663" t="s">
        <v>554</v>
      </c>
      <c r="H453" s="663" t="s">
        <v>2012</v>
      </c>
      <c r="I453" s="663" t="s">
        <v>2012</v>
      </c>
      <c r="J453" s="663" t="s">
        <v>2013</v>
      </c>
      <c r="K453" s="663" t="s">
        <v>2014</v>
      </c>
      <c r="L453" s="665">
        <v>517</v>
      </c>
      <c r="M453" s="665">
        <v>13</v>
      </c>
      <c r="N453" s="666">
        <v>6721</v>
      </c>
    </row>
    <row r="454" spans="1:14" ht="14.4" customHeight="1" x14ac:dyDescent="0.3">
      <c r="A454" s="661" t="s">
        <v>525</v>
      </c>
      <c r="B454" s="662" t="s">
        <v>2404</v>
      </c>
      <c r="C454" s="663" t="s">
        <v>535</v>
      </c>
      <c r="D454" s="664" t="s">
        <v>2406</v>
      </c>
      <c r="E454" s="663" t="s">
        <v>1976</v>
      </c>
      <c r="F454" s="664" t="s">
        <v>2414</v>
      </c>
      <c r="G454" s="663" t="s">
        <v>554</v>
      </c>
      <c r="H454" s="663" t="s">
        <v>2015</v>
      </c>
      <c r="I454" s="663" t="s">
        <v>2016</v>
      </c>
      <c r="J454" s="663" t="s">
        <v>2017</v>
      </c>
      <c r="K454" s="663" t="s">
        <v>2018</v>
      </c>
      <c r="L454" s="665">
        <v>48.249999999999979</v>
      </c>
      <c r="M454" s="665">
        <v>3</v>
      </c>
      <c r="N454" s="666">
        <v>144.74999999999994</v>
      </c>
    </row>
    <row r="455" spans="1:14" ht="14.4" customHeight="1" x14ac:dyDescent="0.3">
      <c r="A455" s="661" t="s">
        <v>525</v>
      </c>
      <c r="B455" s="662" t="s">
        <v>2404</v>
      </c>
      <c r="C455" s="663" t="s">
        <v>535</v>
      </c>
      <c r="D455" s="664" t="s">
        <v>2406</v>
      </c>
      <c r="E455" s="663" t="s">
        <v>1976</v>
      </c>
      <c r="F455" s="664" t="s">
        <v>2414</v>
      </c>
      <c r="G455" s="663" t="s">
        <v>554</v>
      </c>
      <c r="H455" s="663" t="s">
        <v>2019</v>
      </c>
      <c r="I455" s="663" t="s">
        <v>2020</v>
      </c>
      <c r="J455" s="663" t="s">
        <v>2021</v>
      </c>
      <c r="K455" s="663"/>
      <c r="L455" s="665">
        <v>640.08999999999992</v>
      </c>
      <c r="M455" s="665">
        <v>9</v>
      </c>
      <c r="N455" s="666">
        <v>5760.8099999999995</v>
      </c>
    </row>
    <row r="456" spans="1:14" ht="14.4" customHeight="1" x14ac:dyDescent="0.3">
      <c r="A456" s="661" t="s">
        <v>525</v>
      </c>
      <c r="B456" s="662" t="s">
        <v>2404</v>
      </c>
      <c r="C456" s="663" t="s">
        <v>535</v>
      </c>
      <c r="D456" s="664" t="s">
        <v>2406</v>
      </c>
      <c r="E456" s="663" t="s">
        <v>1976</v>
      </c>
      <c r="F456" s="664" t="s">
        <v>2414</v>
      </c>
      <c r="G456" s="663" t="s">
        <v>554</v>
      </c>
      <c r="H456" s="663" t="s">
        <v>2022</v>
      </c>
      <c r="I456" s="663" t="s">
        <v>2023</v>
      </c>
      <c r="J456" s="663" t="s">
        <v>1638</v>
      </c>
      <c r="K456" s="663" t="s">
        <v>1023</v>
      </c>
      <c r="L456" s="665">
        <v>235.77008692933387</v>
      </c>
      <c r="M456" s="665">
        <v>177</v>
      </c>
      <c r="N456" s="666">
        <v>41731.305386492095</v>
      </c>
    </row>
    <row r="457" spans="1:14" ht="14.4" customHeight="1" x14ac:dyDescent="0.3">
      <c r="A457" s="661" t="s">
        <v>525</v>
      </c>
      <c r="B457" s="662" t="s">
        <v>2404</v>
      </c>
      <c r="C457" s="663" t="s">
        <v>535</v>
      </c>
      <c r="D457" s="664" t="s">
        <v>2406</v>
      </c>
      <c r="E457" s="663" t="s">
        <v>1976</v>
      </c>
      <c r="F457" s="664" t="s">
        <v>2414</v>
      </c>
      <c r="G457" s="663" t="s">
        <v>554</v>
      </c>
      <c r="H457" s="663" t="s">
        <v>2024</v>
      </c>
      <c r="I457" s="663" t="s">
        <v>2025</v>
      </c>
      <c r="J457" s="663" t="s">
        <v>2026</v>
      </c>
      <c r="K457" s="663" t="s">
        <v>2027</v>
      </c>
      <c r="L457" s="665">
        <v>103.66130264315335</v>
      </c>
      <c r="M457" s="665">
        <v>3</v>
      </c>
      <c r="N457" s="666">
        <v>310.98390792946003</v>
      </c>
    </row>
    <row r="458" spans="1:14" ht="14.4" customHeight="1" x14ac:dyDescent="0.3">
      <c r="A458" s="661" t="s">
        <v>525</v>
      </c>
      <c r="B458" s="662" t="s">
        <v>2404</v>
      </c>
      <c r="C458" s="663" t="s">
        <v>535</v>
      </c>
      <c r="D458" s="664" t="s">
        <v>2406</v>
      </c>
      <c r="E458" s="663" t="s">
        <v>1976</v>
      </c>
      <c r="F458" s="664" t="s">
        <v>2414</v>
      </c>
      <c r="G458" s="663" t="s">
        <v>554</v>
      </c>
      <c r="H458" s="663" t="s">
        <v>2028</v>
      </c>
      <c r="I458" s="663" t="s">
        <v>2029</v>
      </c>
      <c r="J458" s="663" t="s">
        <v>2030</v>
      </c>
      <c r="K458" s="663" t="s">
        <v>2031</v>
      </c>
      <c r="L458" s="665">
        <v>183.37</v>
      </c>
      <c r="M458" s="665">
        <v>1</v>
      </c>
      <c r="N458" s="666">
        <v>183.37</v>
      </c>
    </row>
    <row r="459" spans="1:14" ht="14.4" customHeight="1" x14ac:dyDescent="0.3">
      <c r="A459" s="661" t="s">
        <v>525</v>
      </c>
      <c r="B459" s="662" t="s">
        <v>2404</v>
      </c>
      <c r="C459" s="663" t="s">
        <v>535</v>
      </c>
      <c r="D459" s="664" t="s">
        <v>2406</v>
      </c>
      <c r="E459" s="663" t="s">
        <v>1976</v>
      </c>
      <c r="F459" s="664" t="s">
        <v>2414</v>
      </c>
      <c r="G459" s="663" t="s">
        <v>554</v>
      </c>
      <c r="H459" s="663" t="s">
        <v>2032</v>
      </c>
      <c r="I459" s="663" t="s">
        <v>2033</v>
      </c>
      <c r="J459" s="663" t="s">
        <v>2034</v>
      </c>
      <c r="K459" s="663" t="s">
        <v>2035</v>
      </c>
      <c r="L459" s="665">
        <v>128.47304803289973</v>
      </c>
      <c r="M459" s="665">
        <v>52</v>
      </c>
      <c r="N459" s="666">
        <v>6680.5984977107864</v>
      </c>
    </row>
    <row r="460" spans="1:14" ht="14.4" customHeight="1" x14ac:dyDescent="0.3">
      <c r="A460" s="661" t="s">
        <v>525</v>
      </c>
      <c r="B460" s="662" t="s">
        <v>2404</v>
      </c>
      <c r="C460" s="663" t="s">
        <v>535</v>
      </c>
      <c r="D460" s="664" t="s">
        <v>2406</v>
      </c>
      <c r="E460" s="663" t="s">
        <v>1976</v>
      </c>
      <c r="F460" s="664" t="s">
        <v>2414</v>
      </c>
      <c r="G460" s="663" t="s">
        <v>554</v>
      </c>
      <c r="H460" s="663" t="s">
        <v>2036</v>
      </c>
      <c r="I460" s="663" t="s">
        <v>2037</v>
      </c>
      <c r="J460" s="663" t="s">
        <v>2038</v>
      </c>
      <c r="K460" s="663" t="s">
        <v>2039</v>
      </c>
      <c r="L460" s="665">
        <v>590.16999999999996</v>
      </c>
      <c r="M460" s="665">
        <v>17</v>
      </c>
      <c r="N460" s="666">
        <v>10032.89</v>
      </c>
    </row>
    <row r="461" spans="1:14" ht="14.4" customHeight="1" x14ac:dyDescent="0.3">
      <c r="A461" s="661" t="s">
        <v>525</v>
      </c>
      <c r="B461" s="662" t="s">
        <v>2404</v>
      </c>
      <c r="C461" s="663" t="s">
        <v>535</v>
      </c>
      <c r="D461" s="664" t="s">
        <v>2406</v>
      </c>
      <c r="E461" s="663" t="s">
        <v>1976</v>
      </c>
      <c r="F461" s="664" t="s">
        <v>2414</v>
      </c>
      <c r="G461" s="663" t="s">
        <v>554</v>
      </c>
      <c r="H461" s="663" t="s">
        <v>2040</v>
      </c>
      <c r="I461" s="663" t="s">
        <v>2041</v>
      </c>
      <c r="J461" s="663" t="s">
        <v>2042</v>
      </c>
      <c r="K461" s="663" t="s">
        <v>2043</v>
      </c>
      <c r="L461" s="665">
        <v>46.840068418003774</v>
      </c>
      <c r="M461" s="665">
        <v>3</v>
      </c>
      <c r="N461" s="666">
        <v>140.52020525401133</v>
      </c>
    </row>
    <row r="462" spans="1:14" ht="14.4" customHeight="1" x14ac:dyDescent="0.3">
      <c r="A462" s="661" t="s">
        <v>525</v>
      </c>
      <c r="B462" s="662" t="s">
        <v>2404</v>
      </c>
      <c r="C462" s="663" t="s">
        <v>535</v>
      </c>
      <c r="D462" s="664" t="s">
        <v>2406</v>
      </c>
      <c r="E462" s="663" t="s">
        <v>1976</v>
      </c>
      <c r="F462" s="664" t="s">
        <v>2414</v>
      </c>
      <c r="G462" s="663" t="s">
        <v>554</v>
      </c>
      <c r="H462" s="663" t="s">
        <v>2044</v>
      </c>
      <c r="I462" s="663" t="s">
        <v>2044</v>
      </c>
      <c r="J462" s="663" t="s">
        <v>2045</v>
      </c>
      <c r="K462" s="663" t="s">
        <v>2046</v>
      </c>
      <c r="L462" s="665">
        <v>374</v>
      </c>
      <c r="M462" s="665">
        <v>2</v>
      </c>
      <c r="N462" s="666">
        <v>748</v>
      </c>
    </row>
    <row r="463" spans="1:14" ht="14.4" customHeight="1" x14ac:dyDescent="0.3">
      <c r="A463" s="661" t="s">
        <v>525</v>
      </c>
      <c r="B463" s="662" t="s">
        <v>2404</v>
      </c>
      <c r="C463" s="663" t="s">
        <v>535</v>
      </c>
      <c r="D463" s="664" t="s">
        <v>2406</v>
      </c>
      <c r="E463" s="663" t="s">
        <v>1976</v>
      </c>
      <c r="F463" s="664" t="s">
        <v>2414</v>
      </c>
      <c r="G463" s="663" t="s">
        <v>554</v>
      </c>
      <c r="H463" s="663" t="s">
        <v>2047</v>
      </c>
      <c r="I463" s="663" t="s">
        <v>2048</v>
      </c>
      <c r="J463" s="663" t="s">
        <v>2049</v>
      </c>
      <c r="K463" s="663" t="s">
        <v>2050</v>
      </c>
      <c r="L463" s="665">
        <v>25.069995116758555</v>
      </c>
      <c r="M463" s="665">
        <v>1</v>
      </c>
      <c r="N463" s="666">
        <v>25.069995116758555</v>
      </c>
    </row>
    <row r="464" spans="1:14" ht="14.4" customHeight="1" x14ac:dyDescent="0.3">
      <c r="A464" s="661" t="s">
        <v>525</v>
      </c>
      <c r="B464" s="662" t="s">
        <v>2404</v>
      </c>
      <c r="C464" s="663" t="s">
        <v>535</v>
      </c>
      <c r="D464" s="664" t="s">
        <v>2406</v>
      </c>
      <c r="E464" s="663" t="s">
        <v>1976</v>
      </c>
      <c r="F464" s="664" t="s">
        <v>2414</v>
      </c>
      <c r="G464" s="663" t="s">
        <v>554</v>
      </c>
      <c r="H464" s="663" t="s">
        <v>2051</v>
      </c>
      <c r="I464" s="663" t="s">
        <v>2052</v>
      </c>
      <c r="J464" s="663" t="s">
        <v>2053</v>
      </c>
      <c r="K464" s="663" t="s">
        <v>2054</v>
      </c>
      <c r="L464" s="665">
        <v>107.44000000000003</v>
      </c>
      <c r="M464" s="665">
        <v>2</v>
      </c>
      <c r="N464" s="666">
        <v>214.88000000000005</v>
      </c>
    </row>
    <row r="465" spans="1:14" ht="14.4" customHeight="1" x14ac:dyDescent="0.3">
      <c r="A465" s="661" t="s">
        <v>525</v>
      </c>
      <c r="B465" s="662" t="s">
        <v>2404</v>
      </c>
      <c r="C465" s="663" t="s">
        <v>535</v>
      </c>
      <c r="D465" s="664" t="s">
        <v>2406</v>
      </c>
      <c r="E465" s="663" t="s">
        <v>1976</v>
      </c>
      <c r="F465" s="664" t="s">
        <v>2414</v>
      </c>
      <c r="G465" s="663" t="s">
        <v>554</v>
      </c>
      <c r="H465" s="663" t="s">
        <v>2055</v>
      </c>
      <c r="I465" s="663" t="s">
        <v>2056</v>
      </c>
      <c r="J465" s="663" t="s">
        <v>2057</v>
      </c>
      <c r="K465" s="663" t="s">
        <v>2058</v>
      </c>
      <c r="L465" s="665">
        <v>220.01</v>
      </c>
      <c r="M465" s="665">
        <v>6</v>
      </c>
      <c r="N465" s="666">
        <v>1320.06</v>
      </c>
    </row>
    <row r="466" spans="1:14" ht="14.4" customHeight="1" x14ac:dyDescent="0.3">
      <c r="A466" s="661" t="s">
        <v>525</v>
      </c>
      <c r="B466" s="662" t="s">
        <v>2404</v>
      </c>
      <c r="C466" s="663" t="s">
        <v>535</v>
      </c>
      <c r="D466" s="664" t="s">
        <v>2406</v>
      </c>
      <c r="E466" s="663" t="s">
        <v>1976</v>
      </c>
      <c r="F466" s="664" t="s">
        <v>2414</v>
      </c>
      <c r="G466" s="663" t="s">
        <v>554</v>
      </c>
      <c r="H466" s="663" t="s">
        <v>2059</v>
      </c>
      <c r="I466" s="663" t="s">
        <v>2060</v>
      </c>
      <c r="J466" s="663" t="s">
        <v>2061</v>
      </c>
      <c r="K466" s="663" t="s">
        <v>2062</v>
      </c>
      <c r="L466" s="665">
        <v>772.07999999999993</v>
      </c>
      <c r="M466" s="665">
        <v>12</v>
      </c>
      <c r="N466" s="666">
        <v>9264.9599999999991</v>
      </c>
    </row>
    <row r="467" spans="1:14" ht="14.4" customHeight="1" x14ac:dyDescent="0.3">
      <c r="A467" s="661" t="s">
        <v>525</v>
      </c>
      <c r="B467" s="662" t="s">
        <v>2404</v>
      </c>
      <c r="C467" s="663" t="s">
        <v>535</v>
      </c>
      <c r="D467" s="664" t="s">
        <v>2406</v>
      </c>
      <c r="E467" s="663" t="s">
        <v>1976</v>
      </c>
      <c r="F467" s="664" t="s">
        <v>2414</v>
      </c>
      <c r="G467" s="663" t="s">
        <v>554</v>
      </c>
      <c r="H467" s="663" t="s">
        <v>2063</v>
      </c>
      <c r="I467" s="663" t="s">
        <v>2063</v>
      </c>
      <c r="J467" s="663" t="s">
        <v>2064</v>
      </c>
      <c r="K467" s="663" t="s">
        <v>2065</v>
      </c>
      <c r="L467" s="665">
        <v>462.00000264906981</v>
      </c>
      <c r="M467" s="665">
        <v>153</v>
      </c>
      <c r="N467" s="666">
        <v>70686.000405307685</v>
      </c>
    </row>
    <row r="468" spans="1:14" ht="14.4" customHeight="1" x14ac:dyDescent="0.3">
      <c r="A468" s="661" t="s">
        <v>525</v>
      </c>
      <c r="B468" s="662" t="s">
        <v>2404</v>
      </c>
      <c r="C468" s="663" t="s">
        <v>535</v>
      </c>
      <c r="D468" s="664" t="s">
        <v>2406</v>
      </c>
      <c r="E468" s="663" t="s">
        <v>1976</v>
      </c>
      <c r="F468" s="664" t="s">
        <v>2414</v>
      </c>
      <c r="G468" s="663" t="s">
        <v>554</v>
      </c>
      <c r="H468" s="663" t="s">
        <v>2066</v>
      </c>
      <c r="I468" s="663" t="s">
        <v>2066</v>
      </c>
      <c r="J468" s="663" t="s">
        <v>2067</v>
      </c>
      <c r="K468" s="663" t="s">
        <v>1458</v>
      </c>
      <c r="L468" s="665">
        <v>35.713333333333338</v>
      </c>
      <c r="M468" s="665">
        <v>60</v>
      </c>
      <c r="N468" s="666">
        <v>2142.8000000000002</v>
      </c>
    </row>
    <row r="469" spans="1:14" ht="14.4" customHeight="1" x14ac:dyDescent="0.3">
      <c r="A469" s="661" t="s">
        <v>525</v>
      </c>
      <c r="B469" s="662" t="s">
        <v>2404</v>
      </c>
      <c r="C469" s="663" t="s">
        <v>535</v>
      </c>
      <c r="D469" s="664" t="s">
        <v>2406</v>
      </c>
      <c r="E469" s="663" t="s">
        <v>1976</v>
      </c>
      <c r="F469" s="664" t="s">
        <v>2414</v>
      </c>
      <c r="G469" s="663" t="s">
        <v>554</v>
      </c>
      <c r="H469" s="663" t="s">
        <v>2068</v>
      </c>
      <c r="I469" s="663" t="s">
        <v>2068</v>
      </c>
      <c r="J469" s="663" t="s">
        <v>2069</v>
      </c>
      <c r="K469" s="663" t="s">
        <v>2070</v>
      </c>
      <c r="L469" s="665">
        <v>154</v>
      </c>
      <c r="M469" s="665">
        <v>4</v>
      </c>
      <c r="N469" s="666">
        <v>616</v>
      </c>
    </row>
    <row r="470" spans="1:14" ht="14.4" customHeight="1" x14ac:dyDescent="0.3">
      <c r="A470" s="661" t="s">
        <v>525</v>
      </c>
      <c r="B470" s="662" t="s">
        <v>2404</v>
      </c>
      <c r="C470" s="663" t="s">
        <v>535</v>
      </c>
      <c r="D470" s="664" t="s">
        <v>2406</v>
      </c>
      <c r="E470" s="663" t="s">
        <v>1976</v>
      </c>
      <c r="F470" s="664" t="s">
        <v>2414</v>
      </c>
      <c r="G470" s="663" t="s">
        <v>554</v>
      </c>
      <c r="H470" s="663" t="s">
        <v>2071</v>
      </c>
      <c r="I470" s="663" t="s">
        <v>2071</v>
      </c>
      <c r="J470" s="663" t="s">
        <v>2072</v>
      </c>
      <c r="K470" s="663" t="s">
        <v>2073</v>
      </c>
      <c r="L470" s="665">
        <v>2530</v>
      </c>
      <c r="M470" s="665">
        <v>6.7</v>
      </c>
      <c r="N470" s="666">
        <v>16951</v>
      </c>
    </row>
    <row r="471" spans="1:14" ht="14.4" customHeight="1" x14ac:dyDescent="0.3">
      <c r="A471" s="661" t="s">
        <v>525</v>
      </c>
      <c r="B471" s="662" t="s">
        <v>2404</v>
      </c>
      <c r="C471" s="663" t="s">
        <v>535</v>
      </c>
      <c r="D471" s="664" t="s">
        <v>2406</v>
      </c>
      <c r="E471" s="663" t="s">
        <v>1976</v>
      </c>
      <c r="F471" s="664" t="s">
        <v>2414</v>
      </c>
      <c r="G471" s="663" t="s">
        <v>554</v>
      </c>
      <c r="H471" s="663" t="s">
        <v>2074</v>
      </c>
      <c r="I471" s="663" t="s">
        <v>2074</v>
      </c>
      <c r="J471" s="663" t="s">
        <v>2075</v>
      </c>
      <c r="K471" s="663" t="s">
        <v>2076</v>
      </c>
      <c r="L471" s="665">
        <v>145.35715781193656</v>
      </c>
      <c r="M471" s="665">
        <v>524</v>
      </c>
      <c r="N471" s="666">
        <v>76167.150693454751</v>
      </c>
    </row>
    <row r="472" spans="1:14" ht="14.4" customHeight="1" x14ac:dyDescent="0.3">
      <c r="A472" s="661" t="s">
        <v>525</v>
      </c>
      <c r="B472" s="662" t="s">
        <v>2404</v>
      </c>
      <c r="C472" s="663" t="s">
        <v>535</v>
      </c>
      <c r="D472" s="664" t="s">
        <v>2406</v>
      </c>
      <c r="E472" s="663" t="s">
        <v>1976</v>
      </c>
      <c r="F472" s="664" t="s">
        <v>2414</v>
      </c>
      <c r="G472" s="663" t="s">
        <v>554</v>
      </c>
      <c r="H472" s="663" t="s">
        <v>2077</v>
      </c>
      <c r="I472" s="663" t="s">
        <v>2077</v>
      </c>
      <c r="J472" s="663" t="s">
        <v>2078</v>
      </c>
      <c r="K472" s="663" t="s">
        <v>2079</v>
      </c>
      <c r="L472" s="665">
        <v>460.20999999999992</v>
      </c>
      <c r="M472" s="665">
        <v>13.2</v>
      </c>
      <c r="N472" s="666">
        <v>6074.771999999999</v>
      </c>
    </row>
    <row r="473" spans="1:14" ht="14.4" customHeight="1" x14ac:dyDescent="0.3">
      <c r="A473" s="661" t="s">
        <v>525</v>
      </c>
      <c r="B473" s="662" t="s">
        <v>2404</v>
      </c>
      <c r="C473" s="663" t="s">
        <v>535</v>
      </c>
      <c r="D473" s="664" t="s">
        <v>2406</v>
      </c>
      <c r="E473" s="663" t="s">
        <v>1976</v>
      </c>
      <c r="F473" s="664" t="s">
        <v>2414</v>
      </c>
      <c r="G473" s="663" t="s">
        <v>554</v>
      </c>
      <c r="H473" s="663" t="s">
        <v>2080</v>
      </c>
      <c r="I473" s="663" t="s">
        <v>2080</v>
      </c>
      <c r="J473" s="663" t="s">
        <v>2081</v>
      </c>
      <c r="K473" s="663" t="s">
        <v>2082</v>
      </c>
      <c r="L473" s="665">
        <v>217.8</v>
      </c>
      <c r="M473" s="665">
        <v>4</v>
      </c>
      <c r="N473" s="666">
        <v>871.2</v>
      </c>
    </row>
    <row r="474" spans="1:14" ht="14.4" customHeight="1" x14ac:dyDescent="0.3">
      <c r="A474" s="661" t="s">
        <v>525</v>
      </c>
      <c r="B474" s="662" t="s">
        <v>2404</v>
      </c>
      <c r="C474" s="663" t="s">
        <v>535</v>
      </c>
      <c r="D474" s="664" t="s">
        <v>2406</v>
      </c>
      <c r="E474" s="663" t="s">
        <v>1976</v>
      </c>
      <c r="F474" s="664" t="s">
        <v>2414</v>
      </c>
      <c r="G474" s="663" t="s">
        <v>554</v>
      </c>
      <c r="H474" s="663" t="s">
        <v>2083</v>
      </c>
      <c r="I474" s="663" t="s">
        <v>2083</v>
      </c>
      <c r="J474" s="663" t="s">
        <v>2084</v>
      </c>
      <c r="K474" s="663" t="s">
        <v>2085</v>
      </c>
      <c r="L474" s="665">
        <v>152.9</v>
      </c>
      <c r="M474" s="665">
        <v>0.99999999999999978</v>
      </c>
      <c r="N474" s="666">
        <v>152.89999999999998</v>
      </c>
    </row>
    <row r="475" spans="1:14" ht="14.4" customHeight="1" x14ac:dyDescent="0.3">
      <c r="A475" s="661" t="s">
        <v>525</v>
      </c>
      <c r="B475" s="662" t="s">
        <v>2404</v>
      </c>
      <c r="C475" s="663" t="s">
        <v>535</v>
      </c>
      <c r="D475" s="664" t="s">
        <v>2406</v>
      </c>
      <c r="E475" s="663" t="s">
        <v>1976</v>
      </c>
      <c r="F475" s="664" t="s">
        <v>2414</v>
      </c>
      <c r="G475" s="663" t="s">
        <v>554</v>
      </c>
      <c r="H475" s="663" t="s">
        <v>2086</v>
      </c>
      <c r="I475" s="663" t="s">
        <v>2086</v>
      </c>
      <c r="J475" s="663" t="s">
        <v>2087</v>
      </c>
      <c r="K475" s="663" t="s">
        <v>2088</v>
      </c>
      <c r="L475" s="665">
        <v>286</v>
      </c>
      <c r="M475" s="665">
        <v>31.400000000000002</v>
      </c>
      <c r="N475" s="666">
        <v>8980.4000000000015</v>
      </c>
    </row>
    <row r="476" spans="1:14" ht="14.4" customHeight="1" x14ac:dyDescent="0.3">
      <c r="A476" s="661" t="s">
        <v>525</v>
      </c>
      <c r="B476" s="662" t="s">
        <v>2404</v>
      </c>
      <c r="C476" s="663" t="s">
        <v>535</v>
      </c>
      <c r="D476" s="664" t="s">
        <v>2406</v>
      </c>
      <c r="E476" s="663" t="s">
        <v>1976</v>
      </c>
      <c r="F476" s="664" t="s">
        <v>2414</v>
      </c>
      <c r="G476" s="663" t="s">
        <v>554</v>
      </c>
      <c r="H476" s="663" t="s">
        <v>2089</v>
      </c>
      <c r="I476" s="663" t="s">
        <v>2090</v>
      </c>
      <c r="J476" s="663" t="s">
        <v>2091</v>
      </c>
      <c r="K476" s="663" t="s">
        <v>2092</v>
      </c>
      <c r="L476" s="665">
        <v>264</v>
      </c>
      <c r="M476" s="665">
        <v>8</v>
      </c>
      <c r="N476" s="666">
        <v>2112</v>
      </c>
    </row>
    <row r="477" spans="1:14" ht="14.4" customHeight="1" x14ac:dyDescent="0.3">
      <c r="A477" s="661" t="s">
        <v>525</v>
      </c>
      <c r="B477" s="662" t="s">
        <v>2404</v>
      </c>
      <c r="C477" s="663" t="s">
        <v>535</v>
      </c>
      <c r="D477" s="664" t="s">
        <v>2406</v>
      </c>
      <c r="E477" s="663" t="s">
        <v>1976</v>
      </c>
      <c r="F477" s="664" t="s">
        <v>2414</v>
      </c>
      <c r="G477" s="663" t="s">
        <v>554</v>
      </c>
      <c r="H477" s="663" t="s">
        <v>2093</v>
      </c>
      <c r="I477" s="663" t="s">
        <v>2094</v>
      </c>
      <c r="J477" s="663" t="s">
        <v>2095</v>
      </c>
      <c r="K477" s="663"/>
      <c r="L477" s="665">
        <v>155.1</v>
      </c>
      <c r="M477" s="665">
        <v>6</v>
      </c>
      <c r="N477" s="666">
        <v>930.59999999999991</v>
      </c>
    </row>
    <row r="478" spans="1:14" ht="14.4" customHeight="1" x14ac:dyDescent="0.3">
      <c r="A478" s="661" t="s">
        <v>525</v>
      </c>
      <c r="B478" s="662" t="s">
        <v>2404</v>
      </c>
      <c r="C478" s="663" t="s">
        <v>535</v>
      </c>
      <c r="D478" s="664" t="s">
        <v>2406</v>
      </c>
      <c r="E478" s="663" t="s">
        <v>1976</v>
      </c>
      <c r="F478" s="664" t="s">
        <v>2414</v>
      </c>
      <c r="G478" s="663" t="s">
        <v>554</v>
      </c>
      <c r="H478" s="663" t="s">
        <v>2096</v>
      </c>
      <c r="I478" s="663" t="s">
        <v>2096</v>
      </c>
      <c r="J478" s="663" t="s">
        <v>2097</v>
      </c>
      <c r="K478" s="663" t="s">
        <v>2098</v>
      </c>
      <c r="L478" s="665">
        <v>231.00000000000006</v>
      </c>
      <c r="M478" s="665">
        <v>7</v>
      </c>
      <c r="N478" s="666">
        <v>1617.0000000000005</v>
      </c>
    </row>
    <row r="479" spans="1:14" ht="14.4" customHeight="1" x14ac:dyDescent="0.3">
      <c r="A479" s="661" t="s">
        <v>525</v>
      </c>
      <c r="B479" s="662" t="s">
        <v>2404</v>
      </c>
      <c r="C479" s="663" t="s">
        <v>535</v>
      </c>
      <c r="D479" s="664" t="s">
        <v>2406</v>
      </c>
      <c r="E479" s="663" t="s">
        <v>1976</v>
      </c>
      <c r="F479" s="664" t="s">
        <v>2414</v>
      </c>
      <c r="G479" s="663" t="s">
        <v>554</v>
      </c>
      <c r="H479" s="663" t="s">
        <v>2099</v>
      </c>
      <c r="I479" s="663" t="s">
        <v>2099</v>
      </c>
      <c r="J479" s="663" t="s">
        <v>2100</v>
      </c>
      <c r="K479" s="663" t="s">
        <v>2101</v>
      </c>
      <c r="L479" s="665">
        <v>562.87000000000012</v>
      </c>
      <c r="M479" s="665">
        <v>30</v>
      </c>
      <c r="N479" s="666">
        <v>16886.100000000002</v>
      </c>
    </row>
    <row r="480" spans="1:14" ht="14.4" customHeight="1" x14ac:dyDescent="0.3">
      <c r="A480" s="661" t="s">
        <v>525</v>
      </c>
      <c r="B480" s="662" t="s">
        <v>2404</v>
      </c>
      <c r="C480" s="663" t="s">
        <v>535</v>
      </c>
      <c r="D480" s="664" t="s">
        <v>2406</v>
      </c>
      <c r="E480" s="663" t="s">
        <v>1976</v>
      </c>
      <c r="F480" s="664" t="s">
        <v>2414</v>
      </c>
      <c r="G480" s="663" t="s">
        <v>554</v>
      </c>
      <c r="H480" s="663" t="s">
        <v>2102</v>
      </c>
      <c r="I480" s="663" t="s">
        <v>2102</v>
      </c>
      <c r="J480" s="663" t="s">
        <v>2067</v>
      </c>
      <c r="K480" s="663" t="s">
        <v>2103</v>
      </c>
      <c r="L480" s="665">
        <v>316.02454545454543</v>
      </c>
      <c r="M480" s="665">
        <v>11</v>
      </c>
      <c r="N480" s="666">
        <v>3476.27</v>
      </c>
    </row>
    <row r="481" spans="1:14" ht="14.4" customHeight="1" x14ac:dyDescent="0.3">
      <c r="A481" s="661" t="s">
        <v>525</v>
      </c>
      <c r="B481" s="662" t="s">
        <v>2404</v>
      </c>
      <c r="C481" s="663" t="s">
        <v>535</v>
      </c>
      <c r="D481" s="664" t="s">
        <v>2406</v>
      </c>
      <c r="E481" s="663" t="s">
        <v>1976</v>
      </c>
      <c r="F481" s="664" t="s">
        <v>2414</v>
      </c>
      <c r="G481" s="663" t="s">
        <v>554</v>
      </c>
      <c r="H481" s="663" t="s">
        <v>2104</v>
      </c>
      <c r="I481" s="663" t="s">
        <v>2104</v>
      </c>
      <c r="J481" s="663" t="s">
        <v>2105</v>
      </c>
      <c r="K481" s="663" t="s">
        <v>2106</v>
      </c>
      <c r="L481" s="665">
        <v>77</v>
      </c>
      <c r="M481" s="665">
        <v>20</v>
      </c>
      <c r="N481" s="666">
        <v>1540</v>
      </c>
    </row>
    <row r="482" spans="1:14" ht="14.4" customHeight="1" x14ac:dyDescent="0.3">
      <c r="A482" s="661" t="s">
        <v>525</v>
      </c>
      <c r="B482" s="662" t="s">
        <v>2404</v>
      </c>
      <c r="C482" s="663" t="s">
        <v>535</v>
      </c>
      <c r="D482" s="664" t="s">
        <v>2406</v>
      </c>
      <c r="E482" s="663" t="s">
        <v>1976</v>
      </c>
      <c r="F482" s="664" t="s">
        <v>2414</v>
      </c>
      <c r="G482" s="663" t="s">
        <v>554</v>
      </c>
      <c r="H482" s="663" t="s">
        <v>2107</v>
      </c>
      <c r="I482" s="663" t="s">
        <v>2107</v>
      </c>
      <c r="J482" s="663" t="s">
        <v>2075</v>
      </c>
      <c r="K482" s="663" t="s">
        <v>2076</v>
      </c>
      <c r="L482" s="665">
        <v>234.04265632080424</v>
      </c>
      <c r="M482" s="665">
        <v>60</v>
      </c>
      <c r="N482" s="666">
        <v>14042.559379248254</v>
      </c>
    </row>
    <row r="483" spans="1:14" ht="14.4" customHeight="1" x14ac:dyDescent="0.3">
      <c r="A483" s="661" t="s">
        <v>525</v>
      </c>
      <c r="B483" s="662" t="s">
        <v>2404</v>
      </c>
      <c r="C483" s="663" t="s">
        <v>535</v>
      </c>
      <c r="D483" s="664" t="s">
        <v>2406</v>
      </c>
      <c r="E483" s="663" t="s">
        <v>1976</v>
      </c>
      <c r="F483" s="664" t="s">
        <v>2414</v>
      </c>
      <c r="G483" s="663" t="s">
        <v>606</v>
      </c>
      <c r="H483" s="663" t="s">
        <v>2108</v>
      </c>
      <c r="I483" s="663" t="s">
        <v>2109</v>
      </c>
      <c r="J483" s="663" t="s">
        <v>2110</v>
      </c>
      <c r="K483" s="663" t="s">
        <v>2111</v>
      </c>
      <c r="L483" s="665">
        <v>112.23666666666666</v>
      </c>
      <c r="M483" s="665">
        <v>3</v>
      </c>
      <c r="N483" s="666">
        <v>336.71</v>
      </c>
    </row>
    <row r="484" spans="1:14" ht="14.4" customHeight="1" x14ac:dyDescent="0.3">
      <c r="A484" s="661" t="s">
        <v>525</v>
      </c>
      <c r="B484" s="662" t="s">
        <v>2404</v>
      </c>
      <c r="C484" s="663" t="s">
        <v>535</v>
      </c>
      <c r="D484" s="664" t="s">
        <v>2406</v>
      </c>
      <c r="E484" s="663" t="s">
        <v>1976</v>
      </c>
      <c r="F484" s="664" t="s">
        <v>2414</v>
      </c>
      <c r="G484" s="663" t="s">
        <v>606</v>
      </c>
      <c r="H484" s="663" t="s">
        <v>2112</v>
      </c>
      <c r="I484" s="663" t="s">
        <v>2113</v>
      </c>
      <c r="J484" s="663" t="s">
        <v>2114</v>
      </c>
      <c r="K484" s="663" t="s">
        <v>2115</v>
      </c>
      <c r="L484" s="665">
        <v>326.95999999999998</v>
      </c>
      <c r="M484" s="665">
        <v>2</v>
      </c>
      <c r="N484" s="666">
        <v>653.91999999999996</v>
      </c>
    </row>
    <row r="485" spans="1:14" ht="14.4" customHeight="1" x14ac:dyDescent="0.3">
      <c r="A485" s="661" t="s">
        <v>525</v>
      </c>
      <c r="B485" s="662" t="s">
        <v>2404</v>
      </c>
      <c r="C485" s="663" t="s">
        <v>535</v>
      </c>
      <c r="D485" s="664" t="s">
        <v>2406</v>
      </c>
      <c r="E485" s="663" t="s">
        <v>1976</v>
      </c>
      <c r="F485" s="664" t="s">
        <v>2414</v>
      </c>
      <c r="G485" s="663" t="s">
        <v>606</v>
      </c>
      <c r="H485" s="663" t="s">
        <v>2116</v>
      </c>
      <c r="I485" s="663" t="s">
        <v>2117</v>
      </c>
      <c r="J485" s="663" t="s">
        <v>2118</v>
      </c>
      <c r="K485" s="663" t="s">
        <v>2119</v>
      </c>
      <c r="L485" s="665">
        <v>28.889846295323174</v>
      </c>
      <c r="M485" s="665">
        <v>692</v>
      </c>
      <c r="N485" s="666">
        <v>19991.773636363636</v>
      </c>
    </row>
    <row r="486" spans="1:14" ht="14.4" customHeight="1" x14ac:dyDescent="0.3">
      <c r="A486" s="661" t="s">
        <v>525</v>
      </c>
      <c r="B486" s="662" t="s">
        <v>2404</v>
      </c>
      <c r="C486" s="663" t="s">
        <v>535</v>
      </c>
      <c r="D486" s="664" t="s">
        <v>2406</v>
      </c>
      <c r="E486" s="663" t="s">
        <v>1976</v>
      </c>
      <c r="F486" s="664" t="s">
        <v>2414</v>
      </c>
      <c r="G486" s="663" t="s">
        <v>606</v>
      </c>
      <c r="H486" s="663" t="s">
        <v>2120</v>
      </c>
      <c r="I486" s="663" t="s">
        <v>2121</v>
      </c>
      <c r="J486" s="663" t="s">
        <v>2122</v>
      </c>
      <c r="K486" s="663" t="s">
        <v>2123</v>
      </c>
      <c r="L486" s="665">
        <v>12209.67</v>
      </c>
      <c r="M486" s="665">
        <v>28</v>
      </c>
      <c r="N486" s="666">
        <v>341870.76</v>
      </c>
    </row>
    <row r="487" spans="1:14" ht="14.4" customHeight="1" x14ac:dyDescent="0.3">
      <c r="A487" s="661" t="s">
        <v>525</v>
      </c>
      <c r="B487" s="662" t="s">
        <v>2404</v>
      </c>
      <c r="C487" s="663" t="s">
        <v>535</v>
      </c>
      <c r="D487" s="664" t="s">
        <v>2406</v>
      </c>
      <c r="E487" s="663" t="s">
        <v>1976</v>
      </c>
      <c r="F487" s="664" t="s">
        <v>2414</v>
      </c>
      <c r="G487" s="663" t="s">
        <v>606</v>
      </c>
      <c r="H487" s="663" t="s">
        <v>2124</v>
      </c>
      <c r="I487" s="663" t="s">
        <v>2124</v>
      </c>
      <c r="J487" s="663" t="s">
        <v>2125</v>
      </c>
      <c r="K487" s="663" t="s">
        <v>2076</v>
      </c>
      <c r="L487" s="665">
        <v>34.659972068821254</v>
      </c>
      <c r="M487" s="665">
        <v>82</v>
      </c>
      <c r="N487" s="666">
        <v>2842.117709643343</v>
      </c>
    </row>
    <row r="488" spans="1:14" ht="14.4" customHeight="1" x14ac:dyDescent="0.3">
      <c r="A488" s="661" t="s">
        <v>525</v>
      </c>
      <c r="B488" s="662" t="s">
        <v>2404</v>
      </c>
      <c r="C488" s="663" t="s">
        <v>535</v>
      </c>
      <c r="D488" s="664" t="s">
        <v>2406</v>
      </c>
      <c r="E488" s="663" t="s">
        <v>1976</v>
      </c>
      <c r="F488" s="664" t="s">
        <v>2414</v>
      </c>
      <c r="G488" s="663" t="s">
        <v>606</v>
      </c>
      <c r="H488" s="663" t="s">
        <v>2126</v>
      </c>
      <c r="I488" s="663" t="s">
        <v>2126</v>
      </c>
      <c r="J488" s="663" t="s">
        <v>2127</v>
      </c>
      <c r="K488" s="663" t="s">
        <v>2128</v>
      </c>
      <c r="L488" s="665">
        <v>55.208217517833575</v>
      </c>
      <c r="M488" s="665">
        <v>230</v>
      </c>
      <c r="N488" s="666">
        <v>12697.890029101722</v>
      </c>
    </row>
    <row r="489" spans="1:14" ht="14.4" customHeight="1" x14ac:dyDescent="0.3">
      <c r="A489" s="661" t="s">
        <v>525</v>
      </c>
      <c r="B489" s="662" t="s">
        <v>2404</v>
      </c>
      <c r="C489" s="663" t="s">
        <v>535</v>
      </c>
      <c r="D489" s="664" t="s">
        <v>2406</v>
      </c>
      <c r="E489" s="663" t="s">
        <v>1976</v>
      </c>
      <c r="F489" s="664" t="s">
        <v>2414</v>
      </c>
      <c r="G489" s="663" t="s">
        <v>606</v>
      </c>
      <c r="H489" s="663" t="s">
        <v>2129</v>
      </c>
      <c r="I489" s="663" t="s">
        <v>2129</v>
      </c>
      <c r="J489" s="663" t="s">
        <v>2130</v>
      </c>
      <c r="K489" s="663" t="s">
        <v>2070</v>
      </c>
      <c r="L489" s="665">
        <v>936.8037676056349</v>
      </c>
      <c r="M489" s="665">
        <v>142</v>
      </c>
      <c r="N489" s="666">
        <v>133026.13500000015</v>
      </c>
    </row>
    <row r="490" spans="1:14" ht="14.4" customHeight="1" x14ac:dyDescent="0.3">
      <c r="A490" s="661" t="s">
        <v>525</v>
      </c>
      <c r="B490" s="662" t="s">
        <v>2404</v>
      </c>
      <c r="C490" s="663" t="s">
        <v>535</v>
      </c>
      <c r="D490" s="664" t="s">
        <v>2406</v>
      </c>
      <c r="E490" s="663" t="s">
        <v>2131</v>
      </c>
      <c r="F490" s="664" t="s">
        <v>2415</v>
      </c>
      <c r="G490" s="663" t="s">
        <v>554</v>
      </c>
      <c r="H490" s="663" t="s">
        <v>2132</v>
      </c>
      <c r="I490" s="663" t="s">
        <v>2133</v>
      </c>
      <c r="J490" s="663" t="s">
        <v>2134</v>
      </c>
      <c r="K490" s="663" t="s">
        <v>2135</v>
      </c>
      <c r="L490" s="665">
        <v>108.82999999999998</v>
      </c>
      <c r="M490" s="665">
        <v>2</v>
      </c>
      <c r="N490" s="666">
        <v>217.65999999999997</v>
      </c>
    </row>
    <row r="491" spans="1:14" ht="14.4" customHeight="1" x14ac:dyDescent="0.3">
      <c r="A491" s="661" t="s">
        <v>525</v>
      </c>
      <c r="B491" s="662" t="s">
        <v>2404</v>
      </c>
      <c r="C491" s="663" t="s">
        <v>535</v>
      </c>
      <c r="D491" s="664" t="s">
        <v>2406</v>
      </c>
      <c r="E491" s="663" t="s">
        <v>2131</v>
      </c>
      <c r="F491" s="664" t="s">
        <v>2415</v>
      </c>
      <c r="G491" s="663" t="s">
        <v>554</v>
      </c>
      <c r="H491" s="663" t="s">
        <v>2136</v>
      </c>
      <c r="I491" s="663" t="s">
        <v>2137</v>
      </c>
      <c r="J491" s="663" t="s">
        <v>2138</v>
      </c>
      <c r="K491" s="663" t="s">
        <v>2139</v>
      </c>
      <c r="L491" s="665">
        <v>5703.5761705650275</v>
      </c>
      <c r="M491" s="665">
        <v>15</v>
      </c>
      <c r="N491" s="666">
        <v>85553.642558475418</v>
      </c>
    </row>
    <row r="492" spans="1:14" ht="14.4" customHeight="1" x14ac:dyDescent="0.3">
      <c r="A492" s="661" t="s">
        <v>525</v>
      </c>
      <c r="B492" s="662" t="s">
        <v>2404</v>
      </c>
      <c r="C492" s="663" t="s">
        <v>535</v>
      </c>
      <c r="D492" s="664" t="s">
        <v>2406</v>
      </c>
      <c r="E492" s="663" t="s">
        <v>2131</v>
      </c>
      <c r="F492" s="664" t="s">
        <v>2415</v>
      </c>
      <c r="G492" s="663" t="s">
        <v>554</v>
      </c>
      <c r="H492" s="663" t="s">
        <v>2140</v>
      </c>
      <c r="I492" s="663" t="s">
        <v>2141</v>
      </c>
      <c r="J492" s="663" t="s">
        <v>2142</v>
      </c>
      <c r="K492" s="663" t="s">
        <v>2143</v>
      </c>
      <c r="L492" s="665">
        <v>107.32999999999997</v>
      </c>
      <c r="M492" s="665">
        <v>2</v>
      </c>
      <c r="N492" s="666">
        <v>214.65999999999994</v>
      </c>
    </row>
    <row r="493" spans="1:14" ht="14.4" customHeight="1" x14ac:dyDescent="0.3">
      <c r="A493" s="661" t="s">
        <v>525</v>
      </c>
      <c r="B493" s="662" t="s">
        <v>2404</v>
      </c>
      <c r="C493" s="663" t="s">
        <v>535</v>
      </c>
      <c r="D493" s="664" t="s">
        <v>2406</v>
      </c>
      <c r="E493" s="663" t="s">
        <v>2131</v>
      </c>
      <c r="F493" s="664" t="s">
        <v>2415</v>
      </c>
      <c r="G493" s="663" t="s">
        <v>554</v>
      </c>
      <c r="H493" s="663" t="s">
        <v>2144</v>
      </c>
      <c r="I493" s="663" t="s">
        <v>2145</v>
      </c>
      <c r="J493" s="663" t="s">
        <v>2146</v>
      </c>
      <c r="K493" s="663" t="s">
        <v>2147</v>
      </c>
      <c r="L493" s="665">
        <v>4950</v>
      </c>
      <c r="M493" s="665">
        <v>118</v>
      </c>
      <c r="N493" s="666">
        <v>584100</v>
      </c>
    </row>
    <row r="494" spans="1:14" ht="14.4" customHeight="1" x14ac:dyDescent="0.3">
      <c r="A494" s="661" t="s">
        <v>525</v>
      </c>
      <c r="B494" s="662" t="s">
        <v>2404</v>
      </c>
      <c r="C494" s="663" t="s">
        <v>535</v>
      </c>
      <c r="D494" s="664" t="s">
        <v>2406</v>
      </c>
      <c r="E494" s="663" t="s">
        <v>2131</v>
      </c>
      <c r="F494" s="664" t="s">
        <v>2415</v>
      </c>
      <c r="G494" s="663" t="s">
        <v>554</v>
      </c>
      <c r="H494" s="663" t="s">
        <v>2148</v>
      </c>
      <c r="I494" s="663" t="s">
        <v>2149</v>
      </c>
      <c r="J494" s="663" t="s">
        <v>2150</v>
      </c>
      <c r="K494" s="663" t="s">
        <v>2151</v>
      </c>
      <c r="L494" s="665">
        <v>262.59000000000009</v>
      </c>
      <c r="M494" s="665">
        <v>1</v>
      </c>
      <c r="N494" s="666">
        <v>262.59000000000009</v>
      </c>
    </row>
    <row r="495" spans="1:14" ht="14.4" customHeight="1" x14ac:dyDescent="0.3">
      <c r="A495" s="661" t="s">
        <v>525</v>
      </c>
      <c r="B495" s="662" t="s">
        <v>2404</v>
      </c>
      <c r="C495" s="663" t="s">
        <v>535</v>
      </c>
      <c r="D495" s="664" t="s">
        <v>2406</v>
      </c>
      <c r="E495" s="663" t="s">
        <v>2131</v>
      </c>
      <c r="F495" s="664" t="s">
        <v>2415</v>
      </c>
      <c r="G495" s="663" t="s">
        <v>554</v>
      </c>
      <c r="H495" s="663" t="s">
        <v>2152</v>
      </c>
      <c r="I495" s="663" t="s">
        <v>2152</v>
      </c>
      <c r="J495" s="663" t="s">
        <v>2153</v>
      </c>
      <c r="K495" s="663" t="s">
        <v>2154</v>
      </c>
      <c r="L495" s="665">
        <v>26178.194672619047</v>
      </c>
      <c r="M495" s="665">
        <v>8.4</v>
      </c>
      <c r="N495" s="666">
        <v>219896.83525</v>
      </c>
    </row>
    <row r="496" spans="1:14" ht="14.4" customHeight="1" x14ac:dyDescent="0.3">
      <c r="A496" s="661" t="s">
        <v>525</v>
      </c>
      <c r="B496" s="662" t="s">
        <v>2404</v>
      </c>
      <c r="C496" s="663" t="s">
        <v>535</v>
      </c>
      <c r="D496" s="664" t="s">
        <v>2406</v>
      </c>
      <c r="E496" s="663" t="s">
        <v>2131</v>
      </c>
      <c r="F496" s="664" t="s">
        <v>2415</v>
      </c>
      <c r="G496" s="663" t="s">
        <v>606</v>
      </c>
      <c r="H496" s="663" t="s">
        <v>2155</v>
      </c>
      <c r="I496" s="663" t="s">
        <v>2156</v>
      </c>
      <c r="J496" s="663" t="s">
        <v>2157</v>
      </c>
      <c r="K496" s="663" t="s">
        <v>2158</v>
      </c>
      <c r="L496" s="665">
        <v>2825.2604451953803</v>
      </c>
      <c r="M496" s="665">
        <v>278</v>
      </c>
      <c r="N496" s="666">
        <v>785422.40376431576</v>
      </c>
    </row>
    <row r="497" spans="1:14" ht="14.4" customHeight="1" x14ac:dyDescent="0.3">
      <c r="A497" s="661" t="s">
        <v>525</v>
      </c>
      <c r="B497" s="662" t="s">
        <v>2404</v>
      </c>
      <c r="C497" s="663" t="s">
        <v>535</v>
      </c>
      <c r="D497" s="664" t="s">
        <v>2406</v>
      </c>
      <c r="E497" s="663" t="s">
        <v>2131</v>
      </c>
      <c r="F497" s="664" t="s">
        <v>2415</v>
      </c>
      <c r="G497" s="663" t="s">
        <v>606</v>
      </c>
      <c r="H497" s="663" t="s">
        <v>2159</v>
      </c>
      <c r="I497" s="663" t="s">
        <v>2159</v>
      </c>
      <c r="J497" s="663" t="s">
        <v>2160</v>
      </c>
      <c r="K497" s="663" t="s">
        <v>2161</v>
      </c>
      <c r="L497" s="665">
        <v>159.5</v>
      </c>
      <c r="M497" s="665">
        <v>58.5</v>
      </c>
      <c r="N497" s="666">
        <v>9330.75</v>
      </c>
    </row>
    <row r="498" spans="1:14" ht="14.4" customHeight="1" x14ac:dyDescent="0.3">
      <c r="A498" s="661" t="s">
        <v>525</v>
      </c>
      <c r="B498" s="662" t="s">
        <v>2404</v>
      </c>
      <c r="C498" s="663" t="s">
        <v>535</v>
      </c>
      <c r="D498" s="664" t="s">
        <v>2406</v>
      </c>
      <c r="E498" s="663" t="s">
        <v>2131</v>
      </c>
      <c r="F498" s="664" t="s">
        <v>2415</v>
      </c>
      <c r="G498" s="663" t="s">
        <v>606</v>
      </c>
      <c r="H498" s="663" t="s">
        <v>2162</v>
      </c>
      <c r="I498" s="663" t="s">
        <v>2162</v>
      </c>
      <c r="J498" s="663" t="s">
        <v>2160</v>
      </c>
      <c r="K498" s="663" t="s">
        <v>2163</v>
      </c>
      <c r="L498" s="665">
        <v>308</v>
      </c>
      <c r="M498" s="665">
        <v>18.8</v>
      </c>
      <c r="N498" s="666">
        <v>5790.4000000000005</v>
      </c>
    </row>
    <row r="499" spans="1:14" ht="14.4" customHeight="1" x14ac:dyDescent="0.3">
      <c r="A499" s="661" t="s">
        <v>525</v>
      </c>
      <c r="B499" s="662" t="s">
        <v>2404</v>
      </c>
      <c r="C499" s="663" t="s">
        <v>535</v>
      </c>
      <c r="D499" s="664" t="s">
        <v>2406</v>
      </c>
      <c r="E499" s="663" t="s">
        <v>2164</v>
      </c>
      <c r="F499" s="664" t="s">
        <v>2416</v>
      </c>
      <c r="G499" s="663"/>
      <c r="H499" s="663"/>
      <c r="I499" s="663" t="s">
        <v>2165</v>
      </c>
      <c r="J499" s="663" t="s">
        <v>2166</v>
      </c>
      <c r="K499" s="663"/>
      <c r="L499" s="665">
        <v>9500</v>
      </c>
      <c r="M499" s="665">
        <v>9</v>
      </c>
      <c r="N499" s="666">
        <v>85500</v>
      </c>
    </row>
    <row r="500" spans="1:14" ht="14.4" customHeight="1" x14ac:dyDescent="0.3">
      <c r="A500" s="661" t="s">
        <v>525</v>
      </c>
      <c r="B500" s="662" t="s">
        <v>2404</v>
      </c>
      <c r="C500" s="663" t="s">
        <v>535</v>
      </c>
      <c r="D500" s="664" t="s">
        <v>2406</v>
      </c>
      <c r="E500" s="663" t="s">
        <v>2164</v>
      </c>
      <c r="F500" s="664" t="s">
        <v>2416</v>
      </c>
      <c r="G500" s="663"/>
      <c r="H500" s="663"/>
      <c r="I500" s="663" t="s">
        <v>2167</v>
      </c>
      <c r="J500" s="663" t="s">
        <v>2168</v>
      </c>
      <c r="K500" s="663"/>
      <c r="L500" s="665">
        <v>4750</v>
      </c>
      <c r="M500" s="665">
        <v>4</v>
      </c>
      <c r="N500" s="666">
        <v>19000</v>
      </c>
    </row>
    <row r="501" spans="1:14" ht="14.4" customHeight="1" x14ac:dyDescent="0.3">
      <c r="A501" s="661" t="s">
        <v>525</v>
      </c>
      <c r="B501" s="662" t="s">
        <v>2404</v>
      </c>
      <c r="C501" s="663" t="s">
        <v>535</v>
      </c>
      <c r="D501" s="664" t="s">
        <v>2406</v>
      </c>
      <c r="E501" s="663" t="s">
        <v>2164</v>
      </c>
      <c r="F501" s="664" t="s">
        <v>2416</v>
      </c>
      <c r="G501" s="663"/>
      <c r="H501" s="663"/>
      <c r="I501" s="663" t="s">
        <v>2169</v>
      </c>
      <c r="J501" s="663" t="s">
        <v>2170</v>
      </c>
      <c r="K501" s="663"/>
      <c r="L501" s="665">
        <v>9559</v>
      </c>
      <c r="M501" s="665">
        <v>1</v>
      </c>
      <c r="N501" s="666">
        <v>9559</v>
      </c>
    </row>
    <row r="502" spans="1:14" ht="14.4" customHeight="1" x14ac:dyDescent="0.3">
      <c r="A502" s="661" t="s">
        <v>525</v>
      </c>
      <c r="B502" s="662" t="s">
        <v>2404</v>
      </c>
      <c r="C502" s="663" t="s">
        <v>535</v>
      </c>
      <c r="D502" s="664" t="s">
        <v>2406</v>
      </c>
      <c r="E502" s="663" t="s">
        <v>2164</v>
      </c>
      <c r="F502" s="664" t="s">
        <v>2416</v>
      </c>
      <c r="G502" s="663"/>
      <c r="H502" s="663"/>
      <c r="I502" s="663" t="s">
        <v>2171</v>
      </c>
      <c r="J502" s="663" t="s">
        <v>2172</v>
      </c>
      <c r="K502" s="663"/>
      <c r="L502" s="665">
        <v>7842.8557142857144</v>
      </c>
      <c r="M502" s="665">
        <v>49</v>
      </c>
      <c r="N502" s="666">
        <v>384299.93</v>
      </c>
    </row>
    <row r="503" spans="1:14" ht="14.4" customHeight="1" x14ac:dyDescent="0.3">
      <c r="A503" s="661" t="s">
        <v>525</v>
      </c>
      <c r="B503" s="662" t="s">
        <v>2404</v>
      </c>
      <c r="C503" s="663" t="s">
        <v>535</v>
      </c>
      <c r="D503" s="664" t="s">
        <v>2406</v>
      </c>
      <c r="E503" s="663" t="s">
        <v>2164</v>
      </c>
      <c r="F503" s="664" t="s">
        <v>2416</v>
      </c>
      <c r="G503" s="663"/>
      <c r="H503" s="663"/>
      <c r="I503" s="663" t="s">
        <v>2173</v>
      </c>
      <c r="J503" s="663" t="s">
        <v>2174</v>
      </c>
      <c r="K503" s="663" t="s">
        <v>2175</v>
      </c>
      <c r="L503" s="665">
        <v>1259.0217391304348</v>
      </c>
      <c r="M503" s="665">
        <v>92</v>
      </c>
      <c r="N503" s="666">
        <v>115830</v>
      </c>
    </row>
    <row r="504" spans="1:14" ht="14.4" customHeight="1" x14ac:dyDescent="0.3">
      <c r="A504" s="661" t="s">
        <v>525</v>
      </c>
      <c r="B504" s="662" t="s">
        <v>2404</v>
      </c>
      <c r="C504" s="663" t="s">
        <v>535</v>
      </c>
      <c r="D504" s="664" t="s">
        <v>2406</v>
      </c>
      <c r="E504" s="663" t="s">
        <v>2164</v>
      </c>
      <c r="F504" s="664" t="s">
        <v>2416</v>
      </c>
      <c r="G504" s="663"/>
      <c r="H504" s="663"/>
      <c r="I504" s="663" t="s">
        <v>2176</v>
      </c>
      <c r="J504" s="663" t="s">
        <v>2177</v>
      </c>
      <c r="K504" s="663"/>
      <c r="L504" s="665">
        <v>4305.3999999999996</v>
      </c>
      <c r="M504" s="665">
        <v>37</v>
      </c>
      <c r="N504" s="666">
        <v>159299.79999999999</v>
      </c>
    </row>
    <row r="505" spans="1:14" ht="14.4" customHeight="1" x14ac:dyDescent="0.3">
      <c r="A505" s="661" t="s">
        <v>525</v>
      </c>
      <c r="B505" s="662" t="s">
        <v>2404</v>
      </c>
      <c r="C505" s="663" t="s">
        <v>535</v>
      </c>
      <c r="D505" s="664" t="s">
        <v>2406</v>
      </c>
      <c r="E505" s="663" t="s">
        <v>2164</v>
      </c>
      <c r="F505" s="664" t="s">
        <v>2416</v>
      </c>
      <c r="G505" s="663"/>
      <c r="H505" s="663"/>
      <c r="I505" s="663" t="s">
        <v>2178</v>
      </c>
      <c r="J505" s="663" t="s">
        <v>2179</v>
      </c>
      <c r="K505" s="663"/>
      <c r="L505" s="665">
        <v>2945.8000000000006</v>
      </c>
      <c r="M505" s="665">
        <v>3</v>
      </c>
      <c r="N505" s="666">
        <v>8837.4000000000015</v>
      </c>
    </row>
    <row r="506" spans="1:14" ht="14.4" customHeight="1" x14ac:dyDescent="0.3">
      <c r="A506" s="661" t="s">
        <v>525</v>
      </c>
      <c r="B506" s="662" t="s">
        <v>2404</v>
      </c>
      <c r="C506" s="663" t="s">
        <v>535</v>
      </c>
      <c r="D506" s="664" t="s">
        <v>2406</v>
      </c>
      <c r="E506" s="663" t="s">
        <v>2164</v>
      </c>
      <c r="F506" s="664" t="s">
        <v>2416</v>
      </c>
      <c r="G506" s="663"/>
      <c r="H506" s="663"/>
      <c r="I506" s="663" t="s">
        <v>2180</v>
      </c>
      <c r="J506" s="663" t="s">
        <v>2181</v>
      </c>
      <c r="K506" s="663" t="s">
        <v>2182</v>
      </c>
      <c r="L506" s="665">
        <v>2310</v>
      </c>
      <c r="M506" s="665">
        <v>2</v>
      </c>
      <c r="N506" s="666">
        <v>4620</v>
      </c>
    </row>
    <row r="507" spans="1:14" ht="14.4" customHeight="1" x14ac:dyDescent="0.3">
      <c r="A507" s="661" t="s">
        <v>525</v>
      </c>
      <c r="B507" s="662" t="s">
        <v>2404</v>
      </c>
      <c r="C507" s="663" t="s">
        <v>535</v>
      </c>
      <c r="D507" s="664" t="s">
        <v>2406</v>
      </c>
      <c r="E507" s="663" t="s">
        <v>2183</v>
      </c>
      <c r="F507" s="664" t="s">
        <v>2417</v>
      </c>
      <c r="G507" s="663" t="s">
        <v>554</v>
      </c>
      <c r="H507" s="663" t="s">
        <v>2184</v>
      </c>
      <c r="I507" s="663" t="s">
        <v>2185</v>
      </c>
      <c r="J507" s="663" t="s">
        <v>2186</v>
      </c>
      <c r="K507" s="663" t="s">
        <v>2187</v>
      </c>
      <c r="L507" s="665">
        <v>3787.1700000000005</v>
      </c>
      <c r="M507" s="665">
        <v>8</v>
      </c>
      <c r="N507" s="666">
        <v>30297.360000000004</v>
      </c>
    </row>
    <row r="508" spans="1:14" ht="14.4" customHeight="1" x14ac:dyDescent="0.3">
      <c r="A508" s="661" t="s">
        <v>525</v>
      </c>
      <c r="B508" s="662" t="s">
        <v>2404</v>
      </c>
      <c r="C508" s="663" t="s">
        <v>535</v>
      </c>
      <c r="D508" s="664" t="s">
        <v>2406</v>
      </c>
      <c r="E508" s="663" t="s">
        <v>2183</v>
      </c>
      <c r="F508" s="664" t="s">
        <v>2417</v>
      </c>
      <c r="G508" s="663" t="s">
        <v>554</v>
      </c>
      <c r="H508" s="663" t="s">
        <v>2188</v>
      </c>
      <c r="I508" s="663" t="s">
        <v>2189</v>
      </c>
      <c r="J508" s="663" t="s">
        <v>2190</v>
      </c>
      <c r="K508" s="663" t="s">
        <v>2191</v>
      </c>
      <c r="L508" s="665">
        <v>2081.1999999999998</v>
      </c>
      <c r="M508" s="665">
        <v>10</v>
      </c>
      <c r="N508" s="666">
        <v>20812</v>
      </c>
    </row>
    <row r="509" spans="1:14" ht="14.4" customHeight="1" x14ac:dyDescent="0.3">
      <c r="A509" s="661" t="s">
        <v>525</v>
      </c>
      <c r="B509" s="662" t="s">
        <v>2404</v>
      </c>
      <c r="C509" s="663" t="s">
        <v>535</v>
      </c>
      <c r="D509" s="664" t="s">
        <v>2406</v>
      </c>
      <c r="E509" s="663" t="s">
        <v>2183</v>
      </c>
      <c r="F509" s="664" t="s">
        <v>2417</v>
      </c>
      <c r="G509" s="663" t="s">
        <v>554</v>
      </c>
      <c r="H509" s="663" t="s">
        <v>2192</v>
      </c>
      <c r="I509" s="663" t="s">
        <v>2193</v>
      </c>
      <c r="J509" s="663" t="s">
        <v>2194</v>
      </c>
      <c r="K509" s="663" t="s">
        <v>1180</v>
      </c>
      <c r="L509" s="665">
        <v>309.89</v>
      </c>
      <c r="M509" s="665">
        <v>50</v>
      </c>
      <c r="N509" s="666">
        <v>15494.499999999998</v>
      </c>
    </row>
    <row r="510" spans="1:14" ht="14.4" customHeight="1" x14ac:dyDescent="0.3">
      <c r="A510" s="661" t="s">
        <v>525</v>
      </c>
      <c r="B510" s="662" t="s">
        <v>2404</v>
      </c>
      <c r="C510" s="663" t="s">
        <v>535</v>
      </c>
      <c r="D510" s="664" t="s">
        <v>2406</v>
      </c>
      <c r="E510" s="663" t="s">
        <v>2183</v>
      </c>
      <c r="F510" s="664" t="s">
        <v>2417</v>
      </c>
      <c r="G510" s="663" t="s">
        <v>554</v>
      </c>
      <c r="H510" s="663" t="s">
        <v>2195</v>
      </c>
      <c r="I510" s="663" t="s">
        <v>2196</v>
      </c>
      <c r="J510" s="663" t="s">
        <v>2197</v>
      </c>
      <c r="K510" s="663" t="s">
        <v>2198</v>
      </c>
      <c r="L510" s="665">
        <v>4285.8900000000003</v>
      </c>
      <c r="M510" s="665">
        <v>2</v>
      </c>
      <c r="N510" s="666">
        <v>8571.7800000000007</v>
      </c>
    </row>
    <row r="511" spans="1:14" ht="14.4" customHeight="1" x14ac:dyDescent="0.3">
      <c r="A511" s="661" t="s">
        <v>525</v>
      </c>
      <c r="B511" s="662" t="s">
        <v>2404</v>
      </c>
      <c r="C511" s="663" t="s">
        <v>535</v>
      </c>
      <c r="D511" s="664" t="s">
        <v>2406</v>
      </c>
      <c r="E511" s="663" t="s">
        <v>2183</v>
      </c>
      <c r="F511" s="664" t="s">
        <v>2417</v>
      </c>
      <c r="G511" s="663" t="s">
        <v>554</v>
      </c>
      <c r="H511" s="663" t="s">
        <v>2199</v>
      </c>
      <c r="I511" s="663" t="s">
        <v>2200</v>
      </c>
      <c r="J511" s="663" t="s">
        <v>2201</v>
      </c>
      <c r="K511" s="663" t="s">
        <v>2202</v>
      </c>
      <c r="L511" s="665">
        <v>2395.0299999999997</v>
      </c>
      <c r="M511" s="665">
        <v>2</v>
      </c>
      <c r="N511" s="666">
        <v>4790.0599999999995</v>
      </c>
    </row>
    <row r="512" spans="1:14" ht="14.4" customHeight="1" x14ac:dyDescent="0.3">
      <c r="A512" s="661" t="s">
        <v>525</v>
      </c>
      <c r="B512" s="662" t="s">
        <v>2404</v>
      </c>
      <c r="C512" s="663" t="s">
        <v>535</v>
      </c>
      <c r="D512" s="664" t="s">
        <v>2406</v>
      </c>
      <c r="E512" s="663" t="s">
        <v>2183</v>
      </c>
      <c r="F512" s="664" t="s">
        <v>2417</v>
      </c>
      <c r="G512" s="663" t="s">
        <v>554</v>
      </c>
      <c r="H512" s="663" t="s">
        <v>2203</v>
      </c>
      <c r="I512" s="663" t="s">
        <v>2204</v>
      </c>
      <c r="J512" s="663" t="s">
        <v>2205</v>
      </c>
      <c r="K512" s="663" t="s">
        <v>2202</v>
      </c>
      <c r="L512" s="665">
        <v>2173.1272714072002</v>
      </c>
      <c r="M512" s="665">
        <v>40</v>
      </c>
      <c r="N512" s="666">
        <v>86925.090856288007</v>
      </c>
    </row>
    <row r="513" spans="1:14" ht="14.4" customHeight="1" x14ac:dyDescent="0.3">
      <c r="A513" s="661" t="s">
        <v>525</v>
      </c>
      <c r="B513" s="662" t="s">
        <v>2404</v>
      </c>
      <c r="C513" s="663" t="s">
        <v>535</v>
      </c>
      <c r="D513" s="664" t="s">
        <v>2406</v>
      </c>
      <c r="E513" s="663" t="s">
        <v>2183</v>
      </c>
      <c r="F513" s="664" t="s">
        <v>2417</v>
      </c>
      <c r="G513" s="663" t="s">
        <v>554</v>
      </c>
      <c r="H513" s="663" t="s">
        <v>2206</v>
      </c>
      <c r="I513" s="663" t="s">
        <v>2207</v>
      </c>
      <c r="J513" s="663" t="s">
        <v>2208</v>
      </c>
      <c r="K513" s="663" t="s">
        <v>2202</v>
      </c>
      <c r="L513" s="665">
        <v>2450.054130988</v>
      </c>
      <c r="M513" s="665">
        <v>24</v>
      </c>
      <c r="N513" s="666">
        <v>58801.299143712</v>
      </c>
    </row>
    <row r="514" spans="1:14" ht="14.4" customHeight="1" x14ac:dyDescent="0.3">
      <c r="A514" s="661" t="s">
        <v>525</v>
      </c>
      <c r="B514" s="662" t="s">
        <v>2404</v>
      </c>
      <c r="C514" s="663" t="s">
        <v>535</v>
      </c>
      <c r="D514" s="664" t="s">
        <v>2406</v>
      </c>
      <c r="E514" s="663" t="s">
        <v>2183</v>
      </c>
      <c r="F514" s="664" t="s">
        <v>2417</v>
      </c>
      <c r="G514" s="663" t="s">
        <v>554</v>
      </c>
      <c r="H514" s="663" t="s">
        <v>2209</v>
      </c>
      <c r="I514" s="663" t="s">
        <v>2210</v>
      </c>
      <c r="J514" s="663" t="s">
        <v>2186</v>
      </c>
      <c r="K514" s="663" t="s">
        <v>2211</v>
      </c>
      <c r="L514" s="665">
        <v>2739.17</v>
      </c>
      <c r="M514" s="665">
        <v>20</v>
      </c>
      <c r="N514" s="666">
        <v>54783.4</v>
      </c>
    </row>
    <row r="515" spans="1:14" ht="14.4" customHeight="1" x14ac:dyDescent="0.3">
      <c r="A515" s="661" t="s">
        <v>525</v>
      </c>
      <c r="B515" s="662" t="s">
        <v>2404</v>
      </c>
      <c r="C515" s="663" t="s">
        <v>535</v>
      </c>
      <c r="D515" s="664" t="s">
        <v>2406</v>
      </c>
      <c r="E515" s="663" t="s">
        <v>2183</v>
      </c>
      <c r="F515" s="664" t="s">
        <v>2417</v>
      </c>
      <c r="G515" s="663" t="s">
        <v>554</v>
      </c>
      <c r="H515" s="663" t="s">
        <v>2212</v>
      </c>
      <c r="I515" s="663" t="s">
        <v>2212</v>
      </c>
      <c r="J515" s="663" t="s">
        <v>2213</v>
      </c>
      <c r="K515" s="663" t="s">
        <v>2214</v>
      </c>
      <c r="L515" s="665">
        <v>3492.1340429586021</v>
      </c>
      <c r="M515" s="665">
        <v>65.400000000000006</v>
      </c>
      <c r="N515" s="666">
        <v>228385.5664094926</v>
      </c>
    </row>
    <row r="516" spans="1:14" ht="14.4" customHeight="1" x14ac:dyDescent="0.3">
      <c r="A516" s="661" t="s">
        <v>525</v>
      </c>
      <c r="B516" s="662" t="s">
        <v>2404</v>
      </c>
      <c r="C516" s="663" t="s">
        <v>535</v>
      </c>
      <c r="D516" s="664" t="s">
        <v>2406</v>
      </c>
      <c r="E516" s="663" t="s">
        <v>2183</v>
      </c>
      <c r="F516" s="664" t="s">
        <v>2417</v>
      </c>
      <c r="G516" s="663" t="s">
        <v>554</v>
      </c>
      <c r="H516" s="663" t="s">
        <v>2215</v>
      </c>
      <c r="I516" s="663" t="s">
        <v>2216</v>
      </c>
      <c r="J516" s="663" t="s">
        <v>2217</v>
      </c>
      <c r="K516" s="663" t="s">
        <v>2218</v>
      </c>
      <c r="L516" s="665">
        <v>2188.9499999999994</v>
      </c>
      <c r="M516" s="665">
        <v>3</v>
      </c>
      <c r="N516" s="666">
        <v>6566.8499999999985</v>
      </c>
    </row>
    <row r="517" spans="1:14" ht="14.4" customHeight="1" x14ac:dyDescent="0.3">
      <c r="A517" s="661" t="s">
        <v>525</v>
      </c>
      <c r="B517" s="662" t="s">
        <v>2404</v>
      </c>
      <c r="C517" s="663" t="s">
        <v>535</v>
      </c>
      <c r="D517" s="664" t="s">
        <v>2406</v>
      </c>
      <c r="E517" s="663" t="s">
        <v>2183</v>
      </c>
      <c r="F517" s="664" t="s">
        <v>2417</v>
      </c>
      <c r="G517" s="663" t="s">
        <v>554</v>
      </c>
      <c r="H517" s="663" t="s">
        <v>2219</v>
      </c>
      <c r="I517" s="663" t="s">
        <v>2220</v>
      </c>
      <c r="J517" s="663" t="s">
        <v>2221</v>
      </c>
      <c r="K517" s="663" t="s">
        <v>2222</v>
      </c>
      <c r="L517" s="665">
        <v>2221.34</v>
      </c>
      <c r="M517" s="665">
        <v>10</v>
      </c>
      <c r="N517" s="666">
        <v>22213.4</v>
      </c>
    </row>
    <row r="518" spans="1:14" ht="14.4" customHeight="1" x14ac:dyDescent="0.3">
      <c r="A518" s="661" t="s">
        <v>525</v>
      </c>
      <c r="B518" s="662" t="s">
        <v>2404</v>
      </c>
      <c r="C518" s="663" t="s">
        <v>535</v>
      </c>
      <c r="D518" s="664" t="s">
        <v>2406</v>
      </c>
      <c r="E518" s="663" t="s">
        <v>2183</v>
      </c>
      <c r="F518" s="664" t="s">
        <v>2417</v>
      </c>
      <c r="G518" s="663" t="s">
        <v>554</v>
      </c>
      <c r="H518" s="663" t="s">
        <v>2223</v>
      </c>
      <c r="I518" s="663" t="s">
        <v>2224</v>
      </c>
      <c r="J518" s="663" t="s">
        <v>2225</v>
      </c>
      <c r="K518" s="663" t="s">
        <v>2226</v>
      </c>
      <c r="L518" s="665">
        <v>1671.92</v>
      </c>
      <c r="M518" s="665">
        <v>2</v>
      </c>
      <c r="N518" s="666">
        <v>3343.84</v>
      </c>
    </row>
    <row r="519" spans="1:14" ht="14.4" customHeight="1" x14ac:dyDescent="0.3">
      <c r="A519" s="661" t="s">
        <v>525</v>
      </c>
      <c r="B519" s="662" t="s">
        <v>2404</v>
      </c>
      <c r="C519" s="663" t="s">
        <v>535</v>
      </c>
      <c r="D519" s="664" t="s">
        <v>2406</v>
      </c>
      <c r="E519" s="663" t="s">
        <v>2183</v>
      </c>
      <c r="F519" s="664" t="s">
        <v>2417</v>
      </c>
      <c r="G519" s="663" t="s">
        <v>554</v>
      </c>
      <c r="H519" s="663" t="s">
        <v>2227</v>
      </c>
      <c r="I519" s="663" t="s">
        <v>2227</v>
      </c>
      <c r="J519" s="663" t="s">
        <v>2228</v>
      </c>
      <c r="K519" s="663" t="s">
        <v>2229</v>
      </c>
      <c r="L519" s="665">
        <v>4043.29</v>
      </c>
      <c r="M519" s="665">
        <v>2</v>
      </c>
      <c r="N519" s="666">
        <v>8086.58</v>
      </c>
    </row>
    <row r="520" spans="1:14" ht="14.4" customHeight="1" x14ac:dyDescent="0.3">
      <c r="A520" s="661" t="s">
        <v>525</v>
      </c>
      <c r="B520" s="662" t="s">
        <v>2404</v>
      </c>
      <c r="C520" s="663" t="s">
        <v>538</v>
      </c>
      <c r="D520" s="664" t="s">
        <v>2407</v>
      </c>
      <c r="E520" s="663" t="s">
        <v>553</v>
      </c>
      <c r="F520" s="664" t="s">
        <v>2411</v>
      </c>
      <c r="G520" s="663"/>
      <c r="H520" s="663" t="s">
        <v>623</v>
      </c>
      <c r="I520" s="663" t="s">
        <v>624</v>
      </c>
      <c r="J520" s="663" t="s">
        <v>625</v>
      </c>
      <c r="K520" s="663" t="s">
        <v>626</v>
      </c>
      <c r="L520" s="665">
        <v>119.05666666666663</v>
      </c>
      <c r="M520" s="665">
        <v>6</v>
      </c>
      <c r="N520" s="666">
        <v>714.3399999999998</v>
      </c>
    </row>
    <row r="521" spans="1:14" ht="14.4" customHeight="1" x14ac:dyDescent="0.3">
      <c r="A521" s="661" t="s">
        <v>525</v>
      </c>
      <c r="B521" s="662" t="s">
        <v>2404</v>
      </c>
      <c r="C521" s="663" t="s">
        <v>538</v>
      </c>
      <c r="D521" s="664" t="s">
        <v>2407</v>
      </c>
      <c r="E521" s="663" t="s">
        <v>553</v>
      </c>
      <c r="F521" s="664" t="s">
        <v>2411</v>
      </c>
      <c r="G521" s="663" t="s">
        <v>554</v>
      </c>
      <c r="H521" s="663" t="s">
        <v>645</v>
      </c>
      <c r="I521" s="663" t="s">
        <v>645</v>
      </c>
      <c r="J521" s="663" t="s">
        <v>643</v>
      </c>
      <c r="K521" s="663" t="s">
        <v>646</v>
      </c>
      <c r="L521" s="665">
        <v>222.20000000000005</v>
      </c>
      <c r="M521" s="665">
        <v>0.7</v>
      </c>
      <c r="N521" s="666">
        <v>155.54000000000002</v>
      </c>
    </row>
    <row r="522" spans="1:14" ht="14.4" customHeight="1" x14ac:dyDescent="0.3">
      <c r="A522" s="661" t="s">
        <v>525</v>
      </c>
      <c r="B522" s="662" t="s">
        <v>2404</v>
      </c>
      <c r="C522" s="663" t="s">
        <v>538</v>
      </c>
      <c r="D522" s="664" t="s">
        <v>2407</v>
      </c>
      <c r="E522" s="663" t="s">
        <v>553</v>
      </c>
      <c r="F522" s="664" t="s">
        <v>2411</v>
      </c>
      <c r="G522" s="663" t="s">
        <v>554</v>
      </c>
      <c r="H522" s="663" t="s">
        <v>647</v>
      </c>
      <c r="I522" s="663" t="s">
        <v>648</v>
      </c>
      <c r="J522" s="663" t="s">
        <v>649</v>
      </c>
      <c r="K522" s="663" t="s">
        <v>650</v>
      </c>
      <c r="L522" s="665">
        <v>87.03</v>
      </c>
      <c r="M522" s="665">
        <v>40</v>
      </c>
      <c r="N522" s="666">
        <v>3481.2000000000003</v>
      </c>
    </row>
    <row r="523" spans="1:14" ht="14.4" customHeight="1" x14ac:dyDescent="0.3">
      <c r="A523" s="661" t="s">
        <v>525</v>
      </c>
      <c r="B523" s="662" t="s">
        <v>2404</v>
      </c>
      <c r="C523" s="663" t="s">
        <v>538</v>
      </c>
      <c r="D523" s="664" t="s">
        <v>2407</v>
      </c>
      <c r="E523" s="663" t="s">
        <v>553</v>
      </c>
      <c r="F523" s="664" t="s">
        <v>2411</v>
      </c>
      <c r="G523" s="663" t="s">
        <v>554</v>
      </c>
      <c r="H523" s="663" t="s">
        <v>555</v>
      </c>
      <c r="I523" s="663" t="s">
        <v>556</v>
      </c>
      <c r="J523" s="663" t="s">
        <v>557</v>
      </c>
      <c r="K523" s="663" t="s">
        <v>558</v>
      </c>
      <c r="L523" s="665">
        <v>96.820363636363609</v>
      </c>
      <c r="M523" s="665">
        <v>11</v>
      </c>
      <c r="N523" s="666">
        <v>1065.0239999999997</v>
      </c>
    </row>
    <row r="524" spans="1:14" ht="14.4" customHeight="1" x14ac:dyDescent="0.3">
      <c r="A524" s="661" t="s">
        <v>525</v>
      </c>
      <c r="B524" s="662" t="s">
        <v>2404</v>
      </c>
      <c r="C524" s="663" t="s">
        <v>538</v>
      </c>
      <c r="D524" s="664" t="s">
        <v>2407</v>
      </c>
      <c r="E524" s="663" t="s">
        <v>553</v>
      </c>
      <c r="F524" s="664" t="s">
        <v>2411</v>
      </c>
      <c r="G524" s="663" t="s">
        <v>554</v>
      </c>
      <c r="H524" s="663" t="s">
        <v>559</v>
      </c>
      <c r="I524" s="663" t="s">
        <v>560</v>
      </c>
      <c r="J524" s="663" t="s">
        <v>561</v>
      </c>
      <c r="K524" s="663" t="s">
        <v>562</v>
      </c>
      <c r="L524" s="665">
        <v>167.61001846953559</v>
      </c>
      <c r="M524" s="665">
        <v>65</v>
      </c>
      <c r="N524" s="666">
        <v>10894.651200519813</v>
      </c>
    </row>
    <row r="525" spans="1:14" ht="14.4" customHeight="1" x14ac:dyDescent="0.3">
      <c r="A525" s="661" t="s">
        <v>525</v>
      </c>
      <c r="B525" s="662" t="s">
        <v>2404</v>
      </c>
      <c r="C525" s="663" t="s">
        <v>538</v>
      </c>
      <c r="D525" s="664" t="s">
        <v>2407</v>
      </c>
      <c r="E525" s="663" t="s">
        <v>553</v>
      </c>
      <c r="F525" s="664" t="s">
        <v>2411</v>
      </c>
      <c r="G525" s="663" t="s">
        <v>554</v>
      </c>
      <c r="H525" s="663" t="s">
        <v>658</v>
      </c>
      <c r="I525" s="663" t="s">
        <v>659</v>
      </c>
      <c r="J525" s="663" t="s">
        <v>660</v>
      </c>
      <c r="K525" s="663" t="s">
        <v>661</v>
      </c>
      <c r="L525" s="665">
        <v>64.539748485941928</v>
      </c>
      <c r="M525" s="665">
        <v>45</v>
      </c>
      <c r="N525" s="666">
        <v>2904.2886818673869</v>
      </c>
    </row>
    <row r="526" spans="1:14" ht="14.4" customHeight="1" x14ac:dyDescent="0.3">
      <c r="A526" s="661" t="s">
        <v>525</v>
      </c>
      <c r="B526" s="662" t="s">
        <v>2404</v>
      </c>
      <c r="C526" s="663" t="s">
        <v>538</v>
      </c>
      <c r="D526" s="664" t="s">
        <v>2407</v>
      </c>
      <c r="E526" s="663" t="s">
        <v>553</v>
      </c>
      <c r="F526" s="664" t="s">
        <v>2411</v>
      </c>
      <c r="G526" s="663" t="s">
        <v>554</v>
      </c>
      <c r="H526" s="663" t="s">
        <v>2230</v>
      </c>
      <c r="I526" s="663" t="s">
        <v>2231</v>
      </c>
      <c r="J526" s="663" t="s">
        <v>1234</v>
      </c>
      <c r="K526" s="663" t="s">
        <v>2232</v>
      </c>
      <c r="L526" s="665">
        <v>79.789999999999992</v>
      </c>
      <c r="M526" s="665">
        <v>5</v>
      </c>
      <c r="N526" s="666">
        <v>398.94999999999993</v>
      </c>
    </row>
    <row r="527" spans="1:14" ht="14.4" customHeight="1" x14ac:dyDescent="0.3">
      <c r="A527" s="661" t="s">
        <v>525</v>
      </c>
      <c r="B527" s="662" t="s">
        <v>2404</v>
      </c>
      <c r="C527" s="663" t="s">
        <v>538</v>
      </c>
      <c r="D527" s="664" t="s">
        <v>2407</v>
      </c>
      <c r="E527" s="663" t="s">
        <v>553</v>
      </c>
      <c r="F527" s="664" t="s">
        <v>2411</v>
      </c>
      <c r="G527" s="663" t="s">
        <v>554</v>
      </c>
      <c r="H527" s="663" t="s">
        <v>690</v>
      </c>
      <c r="I527" s="663" t="s">
        <v>691</v>
      </c>
      <c r="J527" s="663" t="s">
        <v>692</v>
      </c>
      <c r="K527" s="663" t="s">
        <v>693</v>
      </c>
      <c r="L527" s="665">
        <v>27.749980923352563</v>
      </c>
      <c r="M527" s="665">
        <v>35</v>
      </c>
      <c r="N527" s="666">
        <v>971.24933231733974</v>
      </c>
    </row>
    <row r="528" spans="1:14" ht="14.4" customHeight="1" x14ac:dyDescent="0.3">
      <c r="A528" s="661" t="s">
        <v>525</v>
      </c>
      <c r="B528" s="662" t="s">
        <v>2404</v>
      </c>
      <c r="C528" s="663" t="s">
        <v>538</v>
      </c>
      <c r="D528" s="664" t="s">
        <v>2407</v>
      </c>
      <c r="E528" s="663" t="s">
        <v>553</v>
      </c>
      <c r="F528" s="664" t="s">
        <v>2411</v>
      </c>
      <c r="G528" s="663" t="s">
        <v>554</v>
      </c>
      <c r="H528" s="663" t="s">
        <v>563</v>
      </c>
      <c r="I528" s="663" t="s">
        <v>564</v>
      </c>
      <c r="J528" s="663" t="s">
        <v>565</v>
      </c>
      <c r="K528" s="663" t="s">
        <v>566</v>
      </c>
      <c r="L528" s="665">
        <v>56.820995443617186</v>
      </c>
      <c r="M528" s="665">
        <v>99</v>
      </c>
      <c r="N528" s="666">
        <v>5625.2785489181015</v>
      </c>
    </row>
    <row r="529" spans="1:14" ht="14.4" customHeight="1" x14ac:dyDescent="0.3">
      <c r="A529" s="661" t="s">
        <v>525</v>
      </c>
      <c r="B529" s="662" t="s">
        <v>2404</v>
      </c>
      <c r="C529" s="663" t="s">
        <v>538</v>
      </c>
      <c r="D529" s="664" t="s">
        <v>2407</v>
      </c>
      <c r="E529" s="663" t="s">
        <v>553</v>
      </c>
      <c r="F529" s="664" t="s">
        <v>2411</v>
      </c>
      <c r="G529" s="663" t="s">
        <v>554</v>
      </c>
      <c r="H529" s="663" t="s">
        <v>729</v>
      </c>
      <c r="I529" s="663" t="s">
        <v>730</v>
      </c>
      <c r="J529" s="663" t="s">
        <v>731</v>
      </c>
      <c r="K529" s="663" t="s">
        <v>732</v>
      </c>
      <c r="L529" s="665">
        <v>239.8</v>
      </c>
      <c r="M529" s="665">
        <v>50</v>
      </c>
      <c r="N529" s="666">
        <v>11990</v>
      </c>
    </row>
    <row r="530" spans="1:14" ht="14.4" customHeight="1" x14ac:dyDescent="0.3">
      <c r="A530" s="661" t="s">
        <v>525</v>
      </c>
      <c r="B530" s="662" t="s">
        <v>2404</v>
      </c>
      <c r="C530" s="663" t="s">
        <v>538</v>
      </c>
      <c r="D530" s="664" t="s">
        <v>2407</v>
      </c>
      <c r="E530" s="663" t="s">
        <v>553</v>
      </c>
      <c r="F530" s="664" t="s">
        <v>2411</v>
      </c>
      <c r="G530" s="663" t="s">
        <v>554</v>
      </c>
      <c r="H530" s="663" t="s">
        <v>749</v>
      </c>
      <c r="I530" s="663" t="s">
        <v>749</v>
      </c>
      <c r="J530" s="663" t="s">
        <v>750</v>
      </c>
      <c r="K530" s="663" t="s">
        <v>751</v>
      </c>
      <c r="L530" s="665">
        <v>36.436744247327084</v>
      </c>
      <c r="M530" s="665">
        <v>170</v>
      </c>
      <c r="N530" s="666">
        <v>6194.2465220456043</v>
      </c>
    </row>
    <row r="531" spans="1:14" ht="14.4" customHeight="1" x14ac:dyDescent="0.3">
      <c r="A531" s="661" t="s">
        <v>525</v>
      </c>
      <c r="B531" s="662" t="s">
        <v>2404</v>
      </c>
      <c r="C531" s="663" t="s">
        <v>538</v>
      </c>
      <c r="D531" s="664" t="s">
        <v>2407</v>
      </c>
      <c r="E531" s="663" t="s">
        <v>553</v>
      </c>
      <c r="F531" s="664" t="s">
        <v>2411</v>
      </c>
      <c r="G531" s="663" t="s">
        <v>554</v>
      </c>
      <c r="H531" s="663" t="s">
        <v>787</v>
      </c>
      <c r="I531" s="663" t="s">
        <v>788</v>
      </c>
      <c r="J531" s="663" t="s">
        <v>789</v>
      </c>
      <c r="K531" s="663" t="s">
        <v>790</v>
      </c>
      <c r="L531" s="665">
        <v>299.00082225685219</v>
      </c>
      <c r="M531" s="665">
        <v>1</v>
      </c>
      <c r="N531" s="666">
        <v>299.00082225685219</v>
      </c>
    </row>
    <row r="532" spans="1:14" ht="14.4" customHeight="1" x14ac:dyDescent="0.3">
      <c r="A532" s="661" t="s">
        <v>525</v>
      </c>
      <c r="B532" s="662" t="s">
        <v>2404</v>
      </c>
      <c r="C532" s="663" t="s">
        <v>538</v>
      </c>
      <c r="D532" s="664" t="s">
        <v>2407</v>
      </c>
      <c r="E532" s="663" t="s">
        <v>553</v>
      </c>
      <c r="F532" s="664" t="s">
        <v>2411</v>
      </c>
      <c r="G532" s="663" t="s">
        <v>554</v>
      </c>
      <c r="H532" s="663" t="s">
        <v>865</v>
      </c>
      <c r="I532" s="663" t="s">
        <v>866</v>
      </c>
      <c r="J532" s="663" t="s">
        <v>867</v>
      </c>
      <c r="K532" s="663" t="s">
        <v>868</v>
      </c>
      <c r="L532" s="665">
        <v>94.739292431968508</v>
      </c>
      <c r="M532" s="665">
        <v>7</v>
      </c>
      <c r="N532" s="666">
        <v>663.1750470237796</v>
      </c>
    </row>
    <row r="533" spans="1:14" ht="14.4" customHeight="1" x14ac:dyDescent="0.3">
      <c r="A533" s="661" t="s">
        <v>525</v>
      </c>
      <c r="B533" s="662" t="s">
        <v>2404</v>
      </c>
      <c r="C533" s="663" t="s">
        <v>538</v>
      </c>
      <c r="D533" s="664" t="s">
        <v>2407</v>
      </c>
      <c r="E533" s="663" t="s">
        <v>553</v>
      </c>
      <c r="F533" s="664" t="s">
        <v>2411</v>
      </c>
      <c r="G533" s="663" t="s">
        <v>554</v>
      </c>
      <c r="H533" s="663" t="s">
        <v>570</v>
      </c>
      <c r="I533" s="663" t="s">
        <v>571</v>
      </c>
      <c r="J533" s="663" t="s">
        <v>572</v>
      </c>
      <c r="K533" s="663" t="s">
        <v>573</v>
      </c>
      <c r="L533" s="665">
        <v>60.851332530650815</v>
      </c>
      <c r="M533" s="665">
        <v>80</v>
      </c>
      <c r="N533" s="666">
        <v>4868.1066024520651</v>
      </c>
    </row>
    <row r="534" spans="1:14" ht="14.4" customHeight="1" x14ac:dyDescent="0.3">
      <c r="A534" s="661" t="s">
        <v>525</v>
      </c>
      <c r="B534" s="662" t="s">
        <v>2404</v>
      </c>
      <c r="C534" s="663" t="s">
        <v>538</v>
      </c>
      <c r="D534" s="664" t="s">
        <v>2407</v>
      </c>
      <c r="E534" s="663" t="s">
        <v>553</v>
      </c>
      <c r="F534" s="664" t="s">
        <v>2411</v>
      </c>
      <c r="G534" s="663" t="s">
        <v>554</v>
      </c>
      <c r="H534" s="663" t="s">
        <v>2233</v>
      </c>
      <c r="I534" s="663" t="s">
        <v>2234</v>
      </c>
      <c r="J534" s="663" t="s">
        <v>2235</v>
      </c>
      <c r="K534" s="663" t="s">
        <v>1388</v>
      </c>
      <c r="L534" s="665">
        <v>33.545676280834208</v>
      </c>
      <c r="M534" s="665">
        <v>166</v>
      </c>
      <c r="N534" s="666">
        <v>5568.5822626184781</v>
      </c>
    </row>
    <row r="535" spans="1:14" ht="14.4" customHeight="1" x14ac:dyDescent="0.3">
      <c r="A535" s="661" t="s">
        <v>525</v>
      </c>
      <c r="B535" s="662" t="s">
        <v>2404</v>
      </c>
      <c r="C535" s="663" t="s">
        <v>538</v>
      </c>
      <c r="D535" s="664" t="s">
        <v>2407</v>
      </c>
      <c r="E535" s="663" t="s">
        <v>553</v>
      </c>
      <c r="F535" s="664" t="s">
        <v>2411</v>
      </c>
      <c r="G535" s="663" t="s">
        <v>554</v>
      </c>
      <c r="H535" s="663" t="s">
        <v>899</v>
      </c>
      <c r="I535" s="663" t="s">
        <v>900</v>
      </c>
      <c r="J535" s="663" t="s">
        <v>897</v>
      </c>
      <c r="K535" s="663" t="s">
        <v>901</v>
      </c>
      <c r="L535" s="665">
        <v>210.02000000000004</v>
      </c>
      <c r="M535" s="665">
        <v>5</v>
      </c>
      <c r="N535" s="666">
        <v>1050.1000000000001</v>
      </c>
    </row>
    <row r="536" spans="1:14" ht="14.4" customHeight="1" x14ac:dyDescent="0.3">
      <c r="A536" s="661" t="s">
        <v>525</v>
      </c>
      <c r="B536" s="662" t="s">
        <v>2404</v>
      </c>
      <c r="C536" s="663" t="s">
        <v>538</v>
      </c>
      <c r="D536" s="664" t="s">
        <v>2407</v>
      </c>
      <c r="E536" s="663" t="s">
        <v>553</v>
      </c>
      <c r="F536" s="664" t="s">
        <v>2411</v>
      </c>
      <c r="G536" s="663" t="s">
        <v>554</v>
      </c>
      <c r="H536" s="663" t="s">
        <v>902</v>
      </c>
      <c r="I536" s="663" t="s">
        <v>903</v>
      </c>
      <c r="J536" s="663" t="s">
        <v>904</v>
      </c>
      <c r="K536" s="663" t="s">
        <v>905</v>
      </c>
      <c r="L536" s="665">
        <v>375.8</v>
      </c>
      <c r="M536" s="665">
        <v>5</v>
      </c>
      <c r="N536" s="666">
        <v>1879</v>
      </c>
    </row>
    <row r="537" spans="1:14" ht="14.4" customHeight="1" x14ac:dyDescent="0.3">
      <c r="A537" s="661" t="s">
        <v>525</v>
      </c>
      <c r="B537" s="662" t="s">
        <v>2404</v>
      </c>
      <c r="C537" s="663" t="s">
        <v>538</v>
      </c>
      <c r="D537" s="664" t="s">
        <v>2407</v>
      </c>
      <c r="E537" s="663" t="s">
        <v>553</v>
      </c>
      <c r="F537" s="664" t="s">
        <v>2411</v>
      </c>
      <c r="G537" s="663" t="s">
        <v>554</v>
      </c>
      <c r="H537" s="663" t="s">
        <v>1006</v>
      </c>
      <c r="I537" s="663" t="s">
        <v>1007</v>
      </c>
      <c r="J537" s="663" t="s">
        <v>1008</v>
      </c>
      <c r="K537" s="663" t="s">
        <v>1009</v>
      </c>
      <c r="L537" s="665">
        <v>66.155268575607948</v>
      </c>
      <c r="M537" s="665">
        <v>25</v>
      </c>
      <c r="N537" s="666">
        <v>1653.8817143901988</v>
      </c>
    </row>
    <row r="538" spans="1:14" ht="14.4" customHeight="1" x14ac:dyDescent="0.3">
      <c r="A538" s="661" t="s">
        <v>525</v>
      </c>
      <c r="B538" s="662" t="s">
        <v>2404</v>
      </c>
      <c r="C538" s="663" t="s">
        <v>538</v>
      </c>
      <c r="D538" s="664" t="s">
        <v>2407</v>
      </c>
      <c r="E538" s="663" t="s">
        <v>553</v>
      </c>
      <c r="F538" s="664" t="s">
        <v>2411</v>
      </c>
      <c r="G538" s="663" t="s">
        <v>554</v>
      </c>
      <c r="H538" s="663" t="s">
        <v>1013</v>
      </c>
      <c r="I538" s="663" t="s">
        <v>1014</v>
      </c>
      <c r="J538" s="663" t="s">
        <v>1015</v>
      </c>
      <c r="K538" s="663" t="s">
        <v>650</v>
      </c>
      <c r="L538" s="665">
        <v>124.90455191889058</v>
      </c>
      <c r="M538" s="665">
        <v>43</v>
      </c>
      <c r="N538" s="666">
        <v>5370.8957325122947</v>
      </c>
    </row>
    <row r="539" spans="1:14" ht="14.4" customHeight="1" x14ac:dyDescent="0.3">
      <c r="A539" s="661" t="s">
        <v>525</v>
      </c>
      <c r="B539" s="662" t="s">
        <v>2404</v>
      </c>
      <c r="C539" s="663" t="s">
        <v>538</v>
      </c>
      <c r="D539" s="664" t="s">
        <v>2407</v>
      </c>
      <c r="E539" s="663" t="s">
        <v>553</v>
      </c>
      <c r="F539" s="664" t="s">
        <v>2411</v>
      </c>
      <c r="G539" s="663" t="s">
        <v>554</v>
      </c>
      <c r="H539" s="663" t="s">
        <v>1016</v>
      </c>
      <c r="I539" s="663" t="s">
        <v>1017</v>
      </c>
      <c r="J539" s="663" t="s">
        <v>1018</v>
      </c>
      <c r="K539" s="663" t="s">
        <v>1019</v>
      </c>
      <c r="L539" s="665">
        <v>60.279957093886232</v>
      </c>
      <c r="M539" s="665">
        <v>187</v>
      </c>
      <c r="N539" s="666">
        <v>11272.351976556725</v>
      </c>
    </row>
    <row r="540" spans="1:14" ht="14.4" customHeight="1" x14ac:dyDescent="0.3">
      <c r="A540" s="661" t="s">
        <v>525</v>
      </c>
      <c r="B540" s="662" t="s">
        <v>2404</v>
      </c>
      <c r="C540" s="663" t="s">
        <v>538</v>
      </c>
      <c r="D540" s="664" t="s">
        <v>2407</v>
      </c>
      <c r="E540" s="663" t="s">
        <v>553</v>
      </c>
      <c r="F540" s="664" t="s">
        <v>2411</v>
      </c>
      <c r="G540" s="663" t="s">
        <v>554</v>
      </c>
      <c r="H540" s="663" t="s">
        <v>2236</v>
      </c>
      <c r="I540" s="663" t="s">
        <v>2237</v>
      </c>
      <c r="J540" s="663" t="s">
        <v>2238</v>
      </c>
      <c r="K540" s="663" t="s">
        <v>2239</v>
      </c>
      <c r="L540" s="665">
        <v>53.017499999999998</v>
      </c>
      <c r="M540" s="665">
        <v>8</v>
      </c>
      <c r="N540" s="666">
        <v>424.14</v>
      </c>
    </row>
    <row r="541" spans="1:14" ht="14.4" customHeight="1" x14ac:dyDescent="0.3">
      <c r="A541" s="661" t="s">
        <v>525</v>
      </c>
      <c r="B541" s="662" t="s">
        <v>2404</v>
      </c>
      <c r="C541" s="663" t="s">
        <v>538</v>
      </c>
      <c r="D541" s="664" t="s">
        <v>2407</v>
      </c>
      <c r="E541" s="663" t="s">
        <v>553</v>
      </c>
      <c r="F541" s="664" t="s">
        <v>2411</v>
      </c>
      <c r="G541" s="663" t="s">
        <v>554</v>
      </c>
      <c r="H541" s="663" t="s">
        <v>1040</v>
      </c>
      <c r="I541" s="663" t="s">
        <v>1041</v>
      </c>
      <c r="J541" s="663" t="s">
        <v>1042</v>
      </c>
      <c r="K541" s="663" t="s">
        <v>1043</v>
      </c>
      <c r="L541" s="665">
        <v>242.00014375863486</v>
      </c>
      <c r="M541" s="665">
        <v>95</v>
      </c>
      <c r="N541" s="666">
        <v>22990.013657070311</v>
      </c>
    </row>
    <row r="542" spans="1:14" ht="14.4" customHeight="1" x14ac:dyDescent="0.3">
      <c r="A542" s="661" t="s">
        <v>525</v>
      </c>
      <c r="B542" s="662" t="s">
        <v>2404</v>
      </c>
      <c r="C542" s="663" t="s">
        <v>538</v>
      </c>
      <c r="D542" s="664" t="s">
        <v>2407</v>
      </c>
      <c r="E542" s="663" t="s">
        <v>553</v>
      </c>
      <c r="F542" s="664" t="s">
        <v>2411</v>
      </c>
      <c r="G542" s="663" t="s">
        <v>554</v>
      </c>
      <c r="H542" s="663" t="s">
        <v>2240</v>
      </c>
      <c r="I542" s="663" t="s">
        <v>2241</v>
      </c>
      <c r="J542" s="663" t="s">
        <v>2242</v>
      </c>
      <c r="K542" s="663" t="s">
        <v>2243</v>
      </c>
      <c r="L542" s="665">
        <v>154.18000000000004</v>
      </c>
      <c r="M542" s="665">
        <v>2</v>
      </c>
      <c r="N542" s="666">
        <v>308.36000000000007</v>
      </c>
    </row>
    <row r="543" spans="1:14" ht="14.4" customHeight="1" x14ac:dyDescent="0.3">
      <c r="A543" s="661" t="s">
        <v>525</v>
      </c>
      <c r="B543" s="662" t="s">
        <v>2404</v>
      </c>
      <c r="C543" s="663" t="s">
        <v>538</v>
      </c>
      <c r="D543" s="664" t="s">
        <v>2407</v>
      </c>
      <c r="E543" s="663" t="s">
        <v>553</v>
      </c>
      <c r="F543" s="664" t="s">
        <v>2411</v>
      </c>
      <c r="G543" s="663" t="s">
        <v>554</v>
      </c>
      <c r="H543" s="663" t="s">
        <v>1147</v>
      </c>
      <c r="I543" s="663" t="s">
        <v>1148</v>
      </c>
      <c r="J543" s="663" t="s">
        <v>1149</v>
      </c>
      <c r="K543" s="663" t="s">
        <v>677</v>
      </c>
      <c r="L543" s="665">
        <v>41.13564431305084</v>
      </c>
      <c r="M543" s="665">
        <v>97</v>
      </c>
      <c r="N543" s="666">
        <v>3990.1574983659316</v>
      </c>
    </row>
    <row r="544" spans="1:14" ht="14.4" customHeight="1" x14ac:dyDescent="0.3">
      <c r="A544" s="661" t="s">
        <v>525</v>
      </c>
      <c r="B544" s="662" t="s">
        <v>2404</v>
      </c>
      <c r="C544" s="663" t="s">
        <v>538</v>
      </c>
      <c r="D544" s="664" t="s">
        <v>2407</v>
      </c>
      <c r="E544" s="663" t="s">
        <v>553</v>
      </c>
      <c r="F544" s="664" t="s">
        <v>2411</v>
      </c>
      <c r="G544" s="663" t="s">
        <v>554</v>
      </c>
      <c r="H544" s="663" t="s">
        <v>1154</v>
      </c>
      <c r="I544" s="663" t="s">
        <v>1155</v>
      </c>
      <c r="J544" s="663" t="s">
        <v>1156</v>
      </c>
      <c r="K544" s="663" t="s">
        <v>1157</v>
      </c>
      <c r="L544" s="665">
        <v>94.557957483664481</v>
      </c>
      <c r="M544" s="665">
        <v>10</v>
      </c>
      <c r="N544" s="666">
        <v>945.57957483664484</v>
      </c>
    </row>
    <row r="545" spans="1:14" ht="14.4" customHeight="1" x14ac:dyDescent="0.3">
      <c r="A545" s="661" t="s">
        <v>525</v>
      </c>
      <c r="B545" s="662" t="s">
        <v>2404</v>
      </c>
      <c r="C545" s="663" t="s">
        <v>538</v>
      </c>
      <c r="D545" s="664" t="s">
        <v>2407</v>
      </c>
      <c r="E545" s="663" t="s">
        <v>553</v>
      </c>
      <c r="F545" s="664" t="s">
        <v>2411</v>
      </c>
      <c r="G545" s="663" t="s">
        <v>554</v>
      </c>
      <c r="H545" s="663" t="s">
        <v>1158</v>
      </c>
      <c r="I545" s="663" t="s">
        <v>1159</v>
      </c>
      <c r="J545" s="663" t="s">
        <v>1160</v>
      </c>
      <c r="K545" s="663" t="s">
        <v>1161</v>
      </c>
      <c r="L545" s="665">
        <v>254.98002117910389</v>
      </c>
      <c r="M545" s="665">
        <v>9.5</v>
      </c>
      <c r="N545" s="666">
        <v>2422.310201201487</v>
      </c>
    </row>
    <row r="546" spans="1:14" ht="14.4" customHeight="1" x14ac:dyDescent="0.3">
      <c r="A546" s="661" t="s">
        <v>525</v>
      </c>
      <c r="B546" s="662" t="s">
        <v>2404</v>
      </c>
      <c r="C546" s="663" t="s">
        <v>538</v>
      </c>
      <c r="D546" s="664" t="s">
        <v>2407</v>
      </c>
      <c r="E546" s="663" t="s">
        <v>553</v>
      </c>
      <c r="F546" s="664" t="s">
        <v>2411</v>
      </c>
      <c r="G546" s="663" t="s">
        <v>554</v>
      </c>
      <c r="H546" s="663" t="s">
        <v>1162</v>
      </c>
      <c r="I546" s="663" t="s">
        <v>1163</v>
      </c>
      <c r="J546" s="663" t="s">
        <v>1164</v>
      </c>
      <c r="K546" s="663" t="s">
        <v>1165</v>
      </c>
      <c r="L546" s="665">
        <v>882.33750000000032</v>
      </c>
      <c r="M546" s="665">
        <v>40</v>
      </c>
      <c r="N546" s="666">
        <v>35293.500000000015</v>
      </c>
    </row>
    <row r="547" spans="1:14" ht="14.4" customHeight="1" x14ac:dyDescent="0.3">
      <c r="A547" s="661" t="s">
        <v>525</v>
      </c>
      <c r="B547" s="662" t="s">
        <v>2404</v>
      </c>
      <c r="C547" s="663" t="s">
        <v>538</v>
      </c>
      <c r="D547" s="664" t="s">
        <v>2407</v>
      </c>
      <c r="E547" s="663" t="s">
        <v>553</v>
      </c>
      <c r="F547" s="664" t="s">
        <v>2411</v>
      </c>
      <c r="G547" s="663" t="s">
        <v>554</v>
      </c>
      <c r="H547" s="663" t="s">
        <v>1181</v>
      </c>
      <c r="I547" s="663" t="s">
        <v>1182</v>
      </c>
      <c r="J547" s="663" t="s">
        <v>1183</v>
      </c>
      <c r="K547" s="663" t="s">
        <v>1184</v>
      </c>
      <c r="L547" s="665">
        <v>1333.09</v>
      </c>
      <c r="M547" s="665">
        <v>3</v>
      </c>
      <c r="N547" s="666">
        <v>3999.27</v>
      </c>
    </row>
    <row r="548" spans="1:14" ht="14.4" customHeight="1" x14ac:dyDescent="0.3">
      <c r="A548" s="661" t="s">
        <v>525</v>
      </c>
      <c r="B548" s="662" t="s">
        <v>2404</v>
      </c>
      <c r="C548" s="663" t="s">
        <v>538</v>
      </c>
      <c r="D548" s="664" t="s">
        <v>2407</v>
      </c>
      <c r="E548" s="663" t="s">
        <v>553</v>
      </c>
      <c r="F548" s="664" t="s">
        <v>2411</v>
      </c>
      <c r="G548" s="663" t="s">
        <v>554</v>
      </c>
      <c r="H548" s="663" t="s">
        <v>1204</v>
      </c>
      <c r="I548" s="663" t="s">
        <v>1205</v>
      </c>
      <c r="J548" s="663" t="s">
        <v>1206</v>
      </c>
      <c r="K548" s="663" t="s">
        <v>1019</v>
      </c>
      <c r="L548" s="665">
        <v>57.939982121650374</v>
      </c>
      <c r="M548" s="665">
        <v>127</v>
      </c>
      <c r="N548" s="666">
        <v>7358.3777294495976</v>
      </c>
    </row>
    <row r="549" spans="1:14" ht="14.4" customHeight="1" x14ac:dyDescent="0.3">
      <c r="A549" s="661" t="s">
        <v>525</v>
      </c>
      <c r="B549" s="662" t="s">
        <v>2404</v>
      </c>
      <c r="C549" s="663" t="s">
        <v>538</v>
      </c>
      <c r="D549" s="664" t="s">
        <v>2407</v>
      </c>
      <c r="E549" s="663" t="s">
        <v>553</v>
      </c>
      <c r="F549" s="664" t="s">
        <v>2411</v>
      </c>
      <c r="G549" s="663" t="s">
        <v>554</v>
      </c>
      <c r="H549" s="663" t="s">
        <v>2244</v>
      </c>
      <c r="I549" s="663" t="s">
        <v>2245</v>
      </c>
      <c r="J549" s="663" t="s">
        <v>2246</v>
      </c>
      <c r="K549" s="663" t="s">
        <v>2247</v>
      </c>
      <c r="L549" s="665">
        <v>54.23</v>
      </c>
      <c r="M549" s="665">
        <v>2</v>
      </c>
      <c r="N549" s="666">
        <v>108.46</v>
      </c>
    </row>
    <row r="550" spans="1:14" ht="14.4" customHeight="1" x14ac:dyDescent="0.3">
      <c r="A550" s="661" t="s">
        <v>525</v>
      </c>
      <c r="B550" s="662" t="s">
        <v>2404</v>
      </c>
      <c r="C550" s="663" t="s">
        <v>538</v>
      </c>
      <c r="D550" s="664" t="s">
        <v>2407</v>
      </c>
      <c r="E550" s="663" t="s">
        <v>553</v>
      </c>
      <c r="F550" s="664" t="s">
        <v>2411</v>
      </c>
      <c r="G550" s="663" t="s">
        <v>554</v>
      </c>
      <c r="H550" s="663" t="s">
        <v>1215</v>
      </c>
      <c r="I550" s="663" t="s">
        <v>1216</v>
      </c>
      <c r="J550" s="663" t="s">
        <v>1217</v>
      </c>
      <c r="K550" s="663" t="s">
        <v>1218</v>
      </c>
      <c r="L550" s="665">
        <v>58.857741487825152</v>
      </c>
      <c r="M550" s="665">
        <v>229</v>
      </c>
      <c r="N550" s="666">
        <v>13478.42280071196</v>
      </c>
    </row>
    <row r="551" spans="1:14" ht="14.4" customHeight="1" x14ac:dyDescent="0.3">
      <c r="A551" s="661" t="s">
        <v>525</v>
      </c>
      <c r="B551" s="662" t="s">
        <v>2404</v>
      </c>
      <c r="C551" s="663" t="s">
        <v>538</v>
      </c>
      <c r="D551" s="664" t="s">
        <v>2407</v>
      </c>
      <c r="E551" s="663" t="s">
        <v>553</v>
      </c>
      <c r="F551" s="664" t="s">
        <v>2411</v>
      </c>
      <c r="G551" s="663" t="s">
        <v>554</v>
      </c>
      <c r="H551" s="663" t="s">
        <v>578</v>
      </c>
      <c r="I551" s="663" t="s">
        <v>579</v>
      </c>
      <c r="J551" s="663" t="s">
        <v>580</v>
      </c>
      <c r="K551" s="663" t="s">
        <v>581</v>
      </c>
      <c r="L551" s="665">
        <v>544.31423963133659</v>
      </c>
      <c r="M551" s="665">
        <v>21.700000000000003</v>
      </c>
      <c r="N551" s="666">
        <v>11811.619000000006</v>
      </c>
    </row>
    <row r="552" spans="1:14" ht="14.4" customHeight="1" x14ac:dyDescent="0.3">
      <c r="A552" s="661" t="s">
        <v>525</v>
      </c>
      <c r="B552" s="662" t="s">
        <v>2404</v>
      </c>
      <c r="C552" s="663" t="s">
        <v>538</v>
      </c>
      <c r="D552" s="664" t="s">
        <v>2407</v>
      </c>
      <c r="E552" s="663" t="s">
        <v>553</v>
      </c>
      <c r="F552" s="664" t="s">
        <v>2411</v>
      </c>
      <c r="G552" s="663" t="s">
        <v>554</v>
      </c>
      <c r="H552" s="663" t="s">
        <v>582</v>
      </c>
      <c r="I552" s="663" t="s">
        <v>583</v>
      </c>
      <c r="J552" s="663" t="s">
        <v>580</v>
      </c>
      <c r="K552" s="663" t="s">
        <v>584</v>
      </c>
      <c r="L552" s="665">
        <v>312.83999999999997</v>
      </c>
      <c r="M552" s="665">
        <v>28.96</v>
      </c>
      <c r="N552" s="666">
        <v>9059.8464000000004</v>
      </c>
    </row>
    <row r="553" spans="1:14" ht="14.4" customHeight="1" x14ac:dyDescent="0.3">
      <c r="A553" s="661" t="s">
        <v>525</v>
      </c>
      <c r="B553" s="662" t="s">
        <v>2404</v>
      </c>
      <c r="C553" s="663" t="s">
        <v>538</v>
      </c>
      <c r="D553" s="664" t="s">
        <v>2407</v>
      </c>
      <c r="E553" s="663" t="s">
        <v>553</v>
      </c>
      <c r="F553" s="664" t="s">
        <v>2411</v>
      </c>
      <c r="G553" s="663" t="s">
        <v>554</v>
      </c>
      <c r="H553" s="663" t="s">
        <v>1219</v>
      </c>
      <c r="I553" s="663" t="s">
        <v>1220</v>
      </c>
      <c r="J553" s="663" t="s">
        <v>580</v>
      </c>
      <c r="K553" s="663" t="s">
        <v>1221</v>
      </c>
      <c r="L553" s="665">
        <v>251.28226850417749</v>
      </c>
      <c r="M553" s="665">
        <v>15</v>
      </c>
      <c r="N553" s="666">
        <v>3769.2340275626625</v>
      </c>
    </row>
    <row r="554" spans="1:14" ht="14.4" customHeight="1" x14ac:dyDescent="0.3">
      <c r="A554" s="661" t="s">
        <v>525</v>
      </c>
      <c r="B554" s="662" t="s">
        <v>2404</v>
      </c>
      <c r="C554" s="663" t="s">
        <v>538</v>
      </c>
      <c r="D554" s="664" t="s">
        <v>2407</v>
      </c>
      <c r="E554" s="663" t="s">
        <v>553</v>
      </c>
      <c r="F554" s="664" t="s">
        <v>2411</v>
      </c>
      <c r="G554" s="663" t="s">
        <v>554</v>
      </c>
      <c r="H554" s="663" t="s">
        <v>585</v>
      </c>
      <c r="I554" s="663" t="s">
        <v>586</v>
      </c>
      <c r="J554" s="663" t="s">
        <v>587</v>
      </c>
      <c r="K554" s="663" t="s">
        <v>588</v>
      </c>
      <c r="L554" s="665">
        <v>47.921950627696873</v>
      </c>
      <c r="M554" s="665">
        <v>124</v>
      </c>
      <c r="N554" s="666">
        <v>5942.3218778344126</v>
      </c>
    </row>
    <row r="555" spans="1:14" ht="14.4" customHeight="1" x14ac:dyDescent="0.3">
      <c r="A555" s="661" t="s">
        <v>525</v>
      </c>
      <c r="B555" s="662" t="s">
        <v>2404</v>
      </c>
      <c r="C555" s="663" t="s">
        <v>538</v>
      </c>
      <c r="D555" s="664" t="s">
        <v>2407</v>
      </c>
      <c r="E555" s="663" t="s">
        <v>553</v>
      </c>
      <c r="F555" s="664" t="s">
        <v>2411</v>
      </c>
      <c r="G555" s="663" t="s">
        <v>554</v>
      </c>
      <c r="H555" s="663" t="s">
        <v>1269</v>
      </c>
      <c r="I555" s="663" t="s">
        <v>598</v>
      </c>
      <c r="J555" s="663" t="s">
        <v>1270</v>
      </c>
      <c r="K555" s="663" t="s">
        <v>1271</v>
      </c>
      <c r="L555" s="665">
        <v>23.700346793741954</v>
      </c>
      <c r="M555" s="665">
        <v>36</v>
      </c>
      <c r="N555" s="666">
        <v>853.21248457471029</v>
      </c>
    </row>
    <row r="556" spans="1:14" ht="14.4" customHeight="1" x14ac:dyDescent="0.3">
      <c r="A556" s="661" t="s">
        <v>525</v>
      </c>
      <c r="B556" s="662" t="s">
        <v>2404</v>
      </c>
      <c r="C556" s="663" t="s">
        <v>538</v>
      </c>
      <c r="D556" s="664" t="s">
        <v>2407</v>
      </c>
      <c r="E556" s="663" t="s">
        <v>553</v>
      </c>
      <c r="F556" s="664" t="s">
        <v>2411</v>
      </c>
      <c r="G556" s="663" t="s">
        <v>554</v>
      </c>
      <c r="H556" s="663" t="s">
        <v>1302</v>
      </c>
      <c r="I556" s="663" t="s">
        <v>1303</v>
      </c>
      <c r="J556" s="663" t="s">
        <v>1304</v>
      </c>
      <c r="K556" s="663" t="s">
        <v>1305</v>
      </c>
      <c r="L556" s="665">
        <v>106.25</v>
      </c>
      <c r="M556" s="665">
        <v>10</v>
      </c>
      <c r="N556" s="666">
        <v>1062.5</v>
      </c>
    </row>
    <row r="557" spans="1:14" ht="14.4" customHeight="1" x14ac:dyDescent="0.3">
      <c r="A557" s="661" t="s">
        <v>525</v>
      </c>
      <c r="B557" s="662" t="s">
        <v>2404</v>
      </c>
      <c r="C557" s="663" t="s">
        <v>538</v>
      </c>
      <c r="D557" s="664" t="s">
        <v>2407</v>
      </c>
      <c r="E557" s="663" t="s">
        <v>553</v>
      </c>
      <c r="F557" s="664" t="s">
        <v>2411</v>
      </c>
      <c r="G557" s="663" t="s">
        <v>554</v>
      </c>
      <c r="H557" s="663" t="s">
        <v>2248</v>
      </c>
      <c r="I557" s="663" t="s">
        <v>2249</v>
      </c>
      <c r="J557" s="663" t="s">
        <v>2250</v>
      </c>
      <c r="K557" s="663" t="s">
        <v>1221</v>
      </c>
      <c r="L557" s="665">
        <v>4503.1600000000008</v>
      </c>
      <c r="M557" s="665">
        <v>2.5</v>
      </c>
      <c r="N557" s="666">
        <v>11257.900000000001</v>
      </c>
    </row>
    <row r="558" spans="1:14" ht="14.4" customHeight="1" x14ac:dyDescent="0.3">
      <c r="A558" s="661" t="s">
        <v>525</v>
      </c>
      <c r="B558" s="662" t="s">
        <v>2404</v>
      </c>
      <c r="C558" s="663" t="s">
        <v>538</v>
      </c>
      <c r="D558" s="664" t="s">
        <v>2407</v>
      </c>
      <c r="E558" s="663" t="s">
        <v>553</v>
      </c>
      <c r="F558" s="664" t="s">
        <v>2411</v>
      </c>
      <c r="G558" s="663" t="s">
        <v>554</v>
      </c>
      <c r="H558" s="663" t="s">
        <v>589</v>
      </c>
      <c r="I558" s="663" t="s">
        <v>590</v>
      </c>
      <c r="J558" s="663" t="s">
        <v>591</v>
      </c>
      <c r="K558" s="663" t="s">
        <v>592</v>
      </c>
      <c r="L558" s="665">
        <v>52.294762708940503</v>
      </c>
      <c r="M558" s="665">
        <v>4</v>
      </c>
      <c r="N558" s="666">
        <v>209.17905083576201</v>
      </c>
    </row>
    <row r="559" spans="1:14" ht="14.4" customHeight="1" x14ac:dyDescent="0.3">
      <c r="A559" s="661" t="s">
        <v>525</v>
      </c>
      <c r="B559" s="662" t="s">
        <v>2404</v>
      </c>
      <c r="C559" s="663" t="s">
        <v>538</v>
      </c>
      <c r="D559" s="664" t="s">
        <v>2407</v>
      </c>
      <c r="E559" s="663" t="s">
        <v>553</v>
      </c>
      <c r="F559" s="664" t="s">
        <v>2411</v>
      </c>
      <c r="G559" s="663" t="s">
        <v>554</v>
      </c>
      <c r="H559" s="663" t="s">
        <v>1381</v>
      </c>
      <c r="I559" s="663" t="s">
        <v>1382</v>
      </c>
      <c r="J559" s="663" t="s">
        <v>1383</v>
      </c>
      <c r="K559" s="663" t="s">
        <v>1384</v>
      </c>
      <c r="L559" s="665">
        <v>385.0266666666667</v>
      </c>
      <c r="M559" s="665">
        <v>9</v>
      </c>
      <c r="N559" s="666">
        <v>3465.2400000000002</v>
      </c>
    </row>
    <row r="560" spans="1:14" ht="14.4" customHeight="1" x14ac:dyDescent="0.3">
      <c r="A560" s="661" t="s">
        <v>525</v>
      </c>
      <c r="B560" s="662" t="s">
        <v>2404</v>
      </c>
      <c r="C560" s="663" t="s">
        <v>538</v>
      </c>
      <c r="D560" s="664" t="s">
        <v>2407</v>
      </c>
      <c r="E560" s="663" t="s">
        <v>553</v>
      </c>
      <c r="F560" s="664" t="s">
        <v>2411</v>
      </c>
      <c r="G560" s="663" t="s">
        <v>554</v>
      </c>
      <c r="H560" s="663" t="s">
        <v>2251</v>
      </c>
      <c r="I560" s="663" t="s">
        <v>2252</v>
      </c>
      <c r="J560" s="663" t="s">
        <v>2253</v>
      </c>
      <c r="K560" s="663" t="s">
        <v>2254</v>
      </c>
      <c r="L560" s="665">
        <v>566.53999999999985</v>
      </c>
      <c r="M560" s="665">
        <v>1</v>
      </c>
      <c r="N560" s="666">
        <v>566.53999999999985</v>
      </c>
    </row>
    <row r="561" spans="1:14" ht="14.4" customHeight="1" x14ac:dyDescent="0.3">
      <c r="A561" s="661" t="s">
        <v>525</v>
      </c>
      <c r="B561" s="662" t="s">
        <v>2404</v>
      </c>
      <c r="C561" s="663" t="s">
        <v>538</v>
      </c>
      <c r="D561" s="664" t="s">
        <v>2407</v>
      </c>
      <c r="E561" s="663" t="s">
        <v>553</v>
      </c>
      <c r="F561" s="664" t="s">
        <v>2411</v>
      </c>
      <c r="G561" s="663" t="s">
        <v>554</v>
      </c>
      <c r="H561" s="663" t="s">
        <v>1413</v>
      </c>
      <c r="I561" s="663" t="s">
        <v>1414</v>
      </c>
      <c r="J561" s="663" t="s">
        <v>1415</v>
      </c>
      <c r="K561" s="663" t="s">
        <v>1416</v>
      </c>
      <c r="L561" s="665">
        <v>325.15971837644025</v>
      </c>
      <c r="M561" s="665">
        <v>48</v>
      </c>
      <c r="N561" s="666">
        <v>15607.666482069133</v>
      </c>
    </row>
    <row r="562" spans="1:14" ht="14.4" customHeight="1" x14ac:dyDescent="0.3">
      <c r="A562" s="661" t="s">
        <v>525</v>
      </c>
      <c r="B562" s="662" t="s">
        <v>2404</v>
      </c>
      <c r="C562" s="663" t="s">
        <v>538</v>
      </c>
      <c r="D562" s="664" t="s">
        <v>2407</v>
      </c>
      <c r="E562" s="663" t="s">
        <v>553</v>
      </c>
      <c r="F562" s="664" t="s">
        <v>2411</v>
      </c>
      <c r="G562" s="663" t="s">
        <v>554</v>
      </c>
      <c r="H562" s="663" t="s">
        <v>593</v>
      </c>
      <c r="I562" s="663" t="s">
        <v>594</v>
      </c>
      <c r="J562" s="663" t="s">
        <v>595</v>
      </c>
      <c r="K562" s="663" t="s">
        <v>596</v>
      </c>
      <c r="L562" s="665">
        <v>275.31000000000006</v>
      </c>
      <c r="M562" s="665">
        <v>59</v>
      </c>
      <c r="N562" s="666">
        <v>16243.290000000005</v>
      </c>
    </row>
    <row r="563" spans="1:14" ht="14.4" customHeight="1" x14ac:dyDescent="0.3">
      <c r="A563" s="661" t="s">
        <v>525</v>
      </c>
      <c r="B563" s="662" t="s">
        <v>2404</v>
      </c>
      <c r="C563" s="663" t="s">
        <v>538</v>
      </c>
      <c r="D563" s="664" t="s">
        <v>2407</v>
      </c>
      <c r="E563" s="663" t="s">
        <v>553</v>
      </c>
      <c r="F563" s="664" t="s">
        <v>2411</v>
      </c>
      <c r="G563" s="663" t="s">
        <v>554</v>
      </c>
      <c r="H563" s="663" t="s">
        <v>2255</v>
      </c>
      <c r="I563" s="663" t="s">
        <v>598</v>
      </c>
      <c r="J563" s="663" t="s">
        <v>2256</v>
      </c>
      <c r="K563" s="663"/>
      <c r="L563" s="665">
        <v>31.871417802550681</v>
      </c>
      <c r="M563" s="665">
        <v>23</v>
      </c>
      <c r="N563" s="666">
        <v>733.04260945866565</v>
      </c>
    </row>
    <row r="564" spans="1:14" ht="14.4" customHeight="1" x14ac:dyDescent="0.3">
      <c r="A564" s="661" t="s">
        <v>525</v>
      </c>
      <c r="B564" s="662" t="s">
        <v>2404</v>
      </c>
      <c r="C564" s="663" t="s">
        <v>538</v>
      </c>
      <c r="D564" s="664" t="s">
        <v>2407</v>
      </c>
      <c r="E564" s="663" t="s">
        <v>553</v>
      </c>
      <c r="F564" s="664" t="s">
        <v>2411</v>
      </c>
      <c r="G564" s="663" t="s">
        <v>554</v>
      </c>
      <c r="H564" s="663" t="s">
        <v>1430</v>
      </c>
      <c r="I564" s="663" t="s">
        <v>1430</v>
      </c>
      <c r="J564" s="663" t="s">
        <v>1152</v>
      </c>
      <c r="K564" s="663" t="s">
        <v>641</v>
      </c>
      <c r="L564" s="665">
        <v>365.97</v>
      </c>
      <c r="M564" s="665">
        <v>1</v>
      </c>
      <c r="N564" s="666">
        <v>365.97</v>
      </c>
    </row>
    <row r="565" spans="1:14" ht="14.4" customHeight="1" x14ac:dyDescent="0.3">
      <c r="A565" s="661" t="s">
        <v>525</v>
      </c>
      <c r="B565" s="662" t="s">
        <v>2404</v>
      </c>
      <c r="C565" s="663" t="s">
        <v>538</v>
      </c>
      <c r="D565" s="664" t="s">
        <v>2407</v>
      </c>
      <c r="E565" s="663" t="s">
        <v>553</v>
      </c>
      <c r="F565" s="664" t="s">
        <v>2411</v>
      </c>
      <c r="G565" s="663" t="s">
        <v>554</v>
      </c>
      <c r="H565" s="663" t="s">
        <v>2257</v>
      </c>
      <c r="I565" s="663" t="s">
        <v>2258</v>
      </c>
      <c r="J565" s="663" t="s">
        <v>2259</v>
      </c>
      <c r="K565" s="663" t="s">
        <v>2260</v>
      </c>
      <c r="L565" s="665">
        <v>3652</v>
      </c>
      <c r="M565" s="665">
        <v>2</v>
      </c>
      <c r="N565" s="666">
        <v>7304</v>
      </c>
    </row>
    <row r="566" spans="1:14" ht="14.4" customHeight="1" x14ac:dyDescent="0.3">
      <c r="A566" s="661" t="s">
        <v>525</v>
      </c>
      <c r="B566" s="662" t="s">
        <v>2404</v>
      </c>
      <c r="C566" s="663" t="s">
        <v>538</v>
      </c>
      <c r="D566" s="664" t="s">
        <v>2407</v>
      </c>
      <c r="E566" s="663" t="s">
        <v>553</v>
      </c>
      <c r="F566" s="664" t="s">
        <v>2411</v>
      </c>
      <c r="G566" s="663" t="s">
        <v>554</v>
      </c>
      <c r="H566" s="663" t="s">
        <v>2261</v>
      </c>
      <c r="I566" s="663" t="s">
        <v>2261</v>
      </c>
      <c r="J566" s="663" t="s">
        <v>2262</v>
      </c>
      <c r="K566" s="663" t="s">
        <v>2263</v>
      </c>
      <c r="L566" s="665">
        <v>179.81000672653153</v>
      </c>
      <c r="M566" s="665">
        <v>84</v>
      </c>
      <c r="N566" s="666">
        <v>15104.040565028648</v>
      </c>
    </row>
    <row r="567" spans="1:14" ht="14.4" customHeight="1" x14ac:dyDescent="0.3">
      <c r="A567" s="661" t="s">
        <v>525</v>
      </c>
      <c r="B567" s="662" t="s">
        <v>2404</v>
      </c>
      <c r="C567" s="663" t="s">
        <v>538</v>
      </c>
      <c r="D567" s="664" t="s">
        <v>2407</v>
      </c>
      <c r="E567" s="663" t="s">
        <v>553</v>
      </c>
      <c r="F567" s="664" t="s">
        <v>2411</v>
      </c>
      <c r="G567" s="663" t="s">
        <v>554</v>
      </c>
      <c r="H567" s="663" t="s">
        <v>2264</v>
      </c>
      <c r="I567" s="663" t="s">
        <v>2265</v>
      </c>
      <c r="J567" s="663" t="s">
        <v>2266</v>
      </c>
      <c r="K567" s="663" t="s">
        <v>1221</v>
      </c>
      <c r="L567" s="665">
        <v>2837.9999891194739</v>
      </c>
      <c r="M567" s="665">
        <v>16</v>
      </c>
      <c r="N567" s="666">
        <v>45407.999825911582</v>
      </c>
    </row>
    <row r="568" spans="1:14" ht="14.4" customHeight="1" x14ac:dyDescent="0.3">
      <c r="A568" s="661" t="s">
        <v>525</v>
      </c>
      <c r="B568" s="662" t="s">
        <v>2404</v>
      </c>
      <c r="C568" s="663" t="s">
        <v>538</v>
      </c>
      <c r="D568" s="664" t="s">
        <v>2407</v>
      </c>
      <c r="E568" s="663" t="s">
        <v>553</v>
      </c>
      <c r="F568" s="664" t="s">
        <v>2411</v>
      </c>
      <c r="G568" s="663" t="s">
        <v>554</v>
      </c>
      <c r="H568" s="663" t="s">
        <v>2267</v>
      </c>
      <c r="I568" s="663" t="s">
        <v>2268</v>
      </c>
      <c r="J568" s="663" t="s">
        <v>1528</v>
      </c>
      <c r="K568" s="663" t="s">
        <v>732</v>
      </c>
      <c r="L568" s="665">
        <v>246.5</v>
      </c>
      <c r="M568" s="665">
        <v>2</v>
      </c>
      <c r="N568" s="666">
        <v>493</v>
      </c>
    </row>
    <row r="569" spans="1:14" ht="14.4" customHeight="1" x14ac:dyDescent="0.3">
      <c r="A569" s="661" t="s">
        <v>525</v>
      </c>
      <c r="B569" s="662" t="s">
        <v>2404</v>
      </c>
      <c r="C569" s="663" t="s">
        <v>538</v>
      </c>
      <c r="D569" s="664" t="s">
        <v>2407</v>
      </c>
      <c r="E569" s="663" t="s">
        <v>553</v>
      </c>
      <c r="F569" s="664" t="s">
        <v>2411</v>
      </c>
      <c r="G569" s="663" t="s">
        <v>554</v>
      </c>
      <c r="H569" s="663" t="s">
        <v>2269</v>
      </c>
      <c r="I569" s="663" t="s">
        <v>2269</v>
      </c>
      <c r="J569" s="663" t="s">
        <v>2270</v>
      </c>
      <c r="K569" s="663" t="s">
        <v>2271</v>
      </c>
      <c r="L569" s="665">
        <v>667.92990416565522</v>
      </c>
      <c r="M569" s="665">
        <v>15</v>
      </c>
      <c r="N569" s="666">
        <v>10018.948562484828</v>
      </c>
    </row>
    <row r="570" spans="1:14" ht="14.4" customHeight="1" x14ac:dyDescent="0.3">
      <c r="A570" s="661" t="s">
        <v>525</v>
      </c>
      <c r="B570" s="662" t="s">
        <v>2404</v>
      </c>
      <c r="C570" s="663" t="s">
        <v>538</v>
      </c>
      <c r="D570" s="664" t="s">
        <v>2407</v>
      </c>
      <c r="E570" s="663" t="s">
        <v>553</v>
      </c>
      <c r="F570" s="664" t="s">
        <v>2411</v>
      </c>
      <c r="G570" s="663" t="s">
        <v>554</v>
      </c>
      <c r="H570" s="663" t="s">
        <v>1451</v>
      </c>
      <c r="I570" s="663" t="s">
        <v>1452</v>
      </c>
      <c r="J570" s="663" t="s">
        <v>1453</v>
      </c>
      <c r="K570" s="663" t="s">
        <v>1454</v>
      </c>
      <c r="L570" s="665">
        <v>187.715</v>
      </c>
      <c r="M570" s="665">
        <v>4</v>
      </c>
      <c r="N570" s="666">
        <v>750.86</v>
      </c>
    </row>
    <row r="571" spans="1:14" ht="14.4" customHeight="1" x14ac:dyDescent="0.3">
      <c r="A571" s="661" t="s">
        <v>525</v>
      </c>
      <c r="B571" s="662" t="s">
        <v>2404</v>
      </c>
      <c r="C571" s="663" t="s">
        <v>538</v>
      </c>
      <c r="D571" s="664" t="s">
        <v>2407</v>
      </c>
      <c r="E571" s="663" t="s">
        <v>553</v>
      </c>
      <c r="F571" s="664" t="s">
        <v>2411</v>
      </c>
      <c r="G571" s="663" t="s">
        <v>554</v>
      </c>
      <c r="H571" s="663" t="s">
        <v>1459</v>
      </c>
      <c r="I571" s="663" t="s">
        <v>1460</v>
      </c>
      <c r="J571" s="663" t="s">
        <v>1461</v>
      </c>
      <c r="K571" s="663" t="s">
        <v>1462</v>
      </c>
      <c r="L571" s="665">
        <v>618.93999999999994</v>
      </c>
      <c r="M571" s="665">
        <v>5</v>
      </c>
      <c r="N571" s="666">
        <v>3094.7</v>
      </c>
    </row>
    <row r="572" spans="1:14" ht="14.4" customHeight="1" x14ac:dyDescent="0.3">
      <c r="A572" s="661" t="s">
        <v>525</v>
      </c>
      <c r="B572" s="662" t="s">
        <v>2404</v>
      </c>
      <c r="C572" s="663" t="s">
        <v>538</v>
      </c>
      <c r="D572" s="664" t="s">
        <v>2407</v>
      </c>
      <c r="E572" s="663" t="s">
        <v>553</v>
      </c>
      <c r="F572" s="664" t="s">
        <v>2411</v>
      </c>
      <c r="G572" s="663" t="s">
        <v>554</v>
      </c>
      <c r="H572" s="663" t="s">
        <v>2272</v>
      </c>
      <c r="I572" s="663" t="s">
        <v>2272</v>
      </c>
      <c r="J572" s="663" t="s">
        <v>2273</v>
      </c>
      <c r="K572" s="663" t="s">
        <v>2274</v>
      </c>
      <c r="L572" s="665">
        <v>766.7</v>
      </c>
      <c r="M572" s="665">
        <v>4</v>
      </c>
      <c r="N572" s="666">
        <v>3066.8</v>
      </c>
    </row>
    <row r="573" spans="1:14" ht="14.4" customHeight="1" x14ac:dyDescent="0.3">
      <c r="A573" s="661" t="s">
        <v>525</v>
      </c>
      <c r="B573" s="662" t="s">
        <v>2404</v>
      </c>
      <c r="C573" s="663" t="s">
        <v>538</v>
      </c>
      <c r="D573" s="664" t="s">
        <v>2407</v>
      </c>
      <c r="E573" s="663" t="s">
        <v>553</v>
      </c>
      <c r="F573" s="664" t="s">
        <v>2411</v>
      </c>
      <c r="G573" s="663" t="s">
        <v>554</v>
      </c>
      <c r="H573" s="663" t="s">
        <v>1463</v>
      </c>
      <c r="I573" s="663" t="s">
        <v>1464</v>
      </c>
      <c r="J573" s="663" t="s">
        <v>1465</v>
      </c>
      <c r="K573" s="663" t="s">
        <v>1466</v>
      </c>
      <c r="L573" s="665">
        <v>539.39200550874898</v>
      </c>
      <c r="M573" s="665">
        <v>14</v>
      </c>
      <c r="N573" s="666">
        <v>7551.4880771224862</v>
      </c>
    </row>
    <row r="574" spans="1:14" ht="14.4" customHeight="1" x14ac:dyDescent="0.3">
      <c r="A574" s="661" t="s">
        <v>525</v>
      </c>
      <c r="B574" s="662" t="s">
        <v>2404</v>
      </c>
      <c r="C574" s="663" t="s">
        <v>538</v>
      </c>
      <c r="D574" s="664" t="s">
        <v>2407</v>
      </c>
      <c r="E574" s="663" t="s">
        <v>553</v>
      </c>
      <c r="F574" s="664" t="s">
        <v>2411</v>
      </c>
      <c r="G574" s="663" t="s">
        <v>554</v>
      </c>
      <c r="H574" s="663" t="s">
        <v>1488</v>
      </c>
      <c r="I574" s="663" t="s">
        <v>1489</v>
      </c>
      <c r="J574" s="663" t="s">
        <v>1490</v>
      </c>
      <c r="K574" s="663" t="s">
        <v>1388</v>
      </c>
      <c r="L574" s="665">
        <v>80.370000000000019</v>
      </c>
      <c r="M574" s="665">
        <v>4</v>
      </c>
      <c r="N574" s="666">
        <v>321.48000000000008</v>
      </c>
    </row>
    <row r="575" spans="1:14" ht="14.4" customHeight="1" x14ac:dyDescent="0.3">
      <c r="A575" s="661" t="s">
        <v>525</v>
      </c>
      <c r="B575" s="662" t="s">
        <v>2404</v>
      </c>
      <c r="C575" s="663" t="s">
        <v>538</v>
      </c>
      <c r="D575" s="664" t="s">
        <v>2407</v>
      </c>
      <c r="E575" s="663" t="s">
        <v>553</v>
      </c>
      <c r="F575" s="664" t="s">
        <v>2411</v>
      </c>
      <c r="G575" s="663" t="s">
        <v>554</v>
      </c>
      <c r="H575" s="663" t="s">
        <v>2275</v>
      </c>
      <c r="I575" s="663" t="s">
        <v>2276</v>
      </c>
      <c r="J575" s="663" t="s">
        <v>2277</v>
      </c>
      <c r="K575" s="663" t="s">
        <v>2278</v>
      </c>
      <c r="L575" s="665">
        <v>586.38997760290829</v>
      </c>
      <c r="M575" s="665">
        <v>47</v>
      </c>
      <c r="N575" s="666">
        <v>27560.328947336689</v>
      </c>
    </row>
    <row r="576" spans="1:14" ht="14.4" customHeight="1" x14ac:dyDescent="0.3">
      <c r="A576" s="661" t="s">
        <v>525</v>
      </c>
      <c r="B576" s="662" t="s">
        <v>2404</v>
      </c>
      <c r="C576" s="663" t="s">
        <v>538</v>
      </c>
      <c r="D576" s="664" t="s">
        <v>2407</v>
      </c>
      <c r="E576" s="663" t="s">
        <v>553</v>
      </c>
      <c r="F576" s="664" t="s">
        <v>2411</v>
      </c>
      <c r="G576" s="663" t="s">
        <v>554</v>
      </c>
      <c r="H576" s="663" t="s">
        <v>1491</v>
      </c>
      <c r="I576" s="663" t="s">
        <v>598</v>
      </c>
      <c r="J576" s="663" t="s">
        <v>1492</v>
      </c>
      <c r="K576" s="663" t="s">
        <v>1493</v>
      </c>
      <c r="L576" s="665">
        <v>64.691859022556386</v>
      </c>
      <c r="M576" s="665">
        <v>133</v>
      </c>
      <c r="N576" s="666">
        <v>8604.017249999999</v>
      </c>
    </row>
    <row r="577" spans="1:14" ht="14.4" customHeight="1" x14ac:dyDescent="0.3">
      <c r="A577" s="661" t="s">
        <v>525</v>
      </c>
      <c r="B577" s="662" t="s">
        <v>2404</v>
      </c>
      <c r="C577" s="663" t="s">
        <v>538</v>
      </c>
      <c r="D577" s="664" t="s">
        <v>2407</v>
      </c>
      <c r="E577" s="663" t="s">
        <v>553</v>
      </c>
      <c r="F577" s="664" t="s">
        <v>2411</v>
      </c>
      <c r="G577" s="663" t="s">
        <v>554</v>
      </c>
      <c r="H577" s="663" t="s">
        <v>2279</v>
      </c>
      <c r="I577" s="663" t="s">
        <v>2280</v>
      </c>
      <c r="J577" s="663" t="s">
        <v>2281</v>
      </c>
      <c r="K577" s="663"/>
      <c r="L577" s="665">
        <v>458.47948972658088</v>
      </c>
      <c r="M577" s="665">
        <v>230</v>
      </c>
      <c r="N577" s="666">
        <v>105450.2826371136</v>
      </c>
    </row>
    <row r="578" spans="1:14" ht="14.4" customHeight="1" x14ac:dyDescent="0.3">
      <c r="A578" s="661" t="s">
        <v>525</v>
      </c>
      <c r="B578" s="662" t="s">
        <v>2404</v>
      </c>
      <c r="C578" s="663" t="s">
        <v>538</v>
      </c>
      <c r="D578" s="664" t="s">
        <v>2407</v>
      </c>
      <c r="E578" s="663" t="s">
        <v>553</v>
      </c>
      <c r="F578" s="664" t="s">
        <v>2411</v>
      </c>
      <c r="G578" s="663" t="s">
        <v>554</v>
      </c>
      <c r="H578" s="663" t="s">
        <v>2282</v>
      </c>
      <c r="I578" s="663" t="s">
        <v>2283</v>
      </c>
      <c r="J578" s="663" t="s">
        <v>2284</v>
      </c>
      <c r="K578" s="663"/>
      <c r="L578" s="665">
        <v>24666.620000000003</v>
      </c>
      <c r="M578" s="665">
        <v>5</v>
      </c>
      <c r="N578" s="666">
        <v>123333.1</v>
      </c>
    </row>
    <row r="579" spans="1:14" ht="14.4" customHeight="1" x14ac:dyDescent="0.3">
      <c r="A579" s="661" t="s">
        <v>525</v>
      </c>
      <c r="B579" s="662" t="s">
        <v>2404</v>
      </c>
      <c r="C579" s="663" t="s">
        <v>538</v>
      </c>
      <c r="D579" s="664" t="s">
        <v>2407</v>
      </c>
      <c r="E579" s="663" t="s">
        <v>553</v>
      </c>
      <c r="F579" s="664" t="s">
        <v>2411</v>
      </c>
      <c r="G579" s="663" t="s">
        <v>554</v>
      </c>
      <c r="H579" s="663" t="s">
        <v>2285</v>
      </c>
      <c r="I579" s="663" t="s">
        <v>2286</v>
      </c>
      <c r="J579" s="663" t="s">
        <v>2287</v>
      </c>
      <c r="K579" s="663" t="s">
        <v>2288</v>
      </c>
      <c r="L579" s="665">
        <v>2438.8621404866408</v>
      </c>
      <c r="M579" s="665">
        <v>6</v>
      </c>
      <c r="N579" s="666">
        <v>14633.172842919845</v>
      </c>
    </row>
    <row r="580" spans="1:14" ht="14.4" customHeight="1" x14ac:dyDescent="0.3">
      <c r="A580" s="661" t="s">
        <v>525</v>
      </c>
      <c r="B580" s="662" t="s">
        <v>2404</v>
      </c>
      <c r="C580" s="663" t="s">
        <v>538</v>
      </c>
      <c r="D580" s="664" t="s">
        <v>2407</v>
      </c>
      <c r="E580" s="663" t="s">
        <v>553</v>
      </c>
      <c r="F580" s="664" t="s">
        <v>2411</v>
      </c>
      <c r="G580" s="663" t="s">
        <v>554</v>
      </c>
      <c r="H580" s="663" t="s">
        <v>1506</v>
      </c>
      <c r="I580" s="663" t="s">
        <v>1506</v>
      </c>
      <c r="J580" s="663" t="s">
        <v>1507</v>
      </c>
      <c r="K580" s="663" t="s">
        <v>1508</v>
      </c>
      <c r="L580" s="665">
        <v>1033.0710734836748</v>
      </c>
      <c r="M580" s="665">
        <v>111</v>
      </c>
      <c r="N580" s="666">
        <v>114670.8891566879</v>
      </c>
    </row>
    <row r="581" spans="1:14" ht="14.4" customHeight="1" x14ac:dyDescent="0.3">
      <c r="A581" s="661" t="s">
        <v>525</v>
      </c>
      <c r="B581" s="662" t="s">
        <v>2404</v>
      </c>
      <c r="C581" s="663" t="s">
        <v>538</v>
      </c>
      <c r="D581" s="664" t="s">
        <v>2407</v>
      </c>
      <c r="E581" s="663" t="s">
        <v>553</v>
      </c>
      <c r="F581" s="664" t="s">
        <v>2411</v>
      </c>
      <c r="G581" s="663" t="s">
        <v>554</v>
      </c>
      <c r="H581" s="663" t="s">
        <v>2289</v>
      </c>
      <c r="I581" s="663" t="s">
        <v>2290</v>
      </c>
      <c r="J581" s="663" t="s">
        <v>2291</v>
      </c>
      <c r="K581" s="663" t="s">
        <v>2292</v>
      </c>
      <c r="L581" s="665">
        <v>122.43963636363635</v>
      </c>
      <c r="M581" s="665">
        <v>110</v>
      </c>
      <c r="N581" s="666">
        <v>13468.359999999999</v>
      </c>
    </row>
    <row r="582" spans="1:14" ht="14.4" customHeight="1" x14ac:dyDescent="0.3">
      <c r="A582" s="661" t="s">
        <v>525</v>
      </c>
      <c r="B582" s="662" t="s">
        <v>2404</v>
      </c>
      <c r="C582" s="663" t="s">
        <v>538</v>
      </c>
      <c r="D582" s="664" t="s">
        <v>2407</v>
      </c>
      <c r="E582" s="663" t="s">
        <v>553</v>
      </c>
      <c r="F582" s="664" t="s">
        <v>2411</v>
      </c>
      <c r="G582" s="663" t="s">
        <v>554</v>
      </c>
      <c r="H582" s="663" t="s">
        <v>2293</v>
      </c>
      <c r="I582" s="663" t="s">
        <v>2294</v>
      </c>
      <c r="J582" s="663" t="s">
        <v>2295</v>
      </c>
      <c r="K582" s="663" t="s">
        <v>2296</v>
      </c>
      <c r="L582" s="665">
        <v>619.41482758620691</v>
      </c>
      <c r="M582" s="665">
        <v>29</v>
      </c>
      <c r="N582" s="666">
        <v>17963.03</v>
      </c>
    </row>
    <row r="583" spans="1:14" ht="14.4" customHeight="1" x14ac:dyDescent="0.3">
      <c r="A583" s="661" t="s">
        <v>525</v>
      </c>
      <c r="B583" s="662" t="s">
        <v>2404</v>
      </c>
      <c r="C583" s="663" t="s">
        <v>538</v>
      </c>
      <c r="D583" s="664" t="s">
        <v>2407</v>
      </c>
      <c r="E583" s="663" t="s">
        <v>553</v>
      </c>
      <c r="F583" s="664" t="s">
        <v>2411</v>
      </c>
      <c r="G583" s="663" t="s">
        <v>554</v>
      </c>
      <c r="H583" s="663" t="s">
        <v>2297</v>
      </c>
      <c r="I583" s="663" t="s">
        <v>2298</v>
      </c>
      <c r="J583" s="663" t="s">
        <v>2299</v>
      </c>
      <c r="K583" s="663" t="s">
        <v>2300</v>
      </c>
      <c r="L583" s="665">
        <v>84.393776356792344</v>
      </c>
      <c r="M583" s="665">
        <v>37</v>
      </c>
      <c r="N583" s="666">
        <v>3122.5697252013169</v>
      </c>
    </row>
    <row r="584" spans="1:14" ht="14.4" customHeight="1" x14ac:dyDescent="0.3">
      <c r="A584" s="661" t="s">
        <v>525</v>
      </c>
      <c r="B584" s="662" t="s">
        <v>2404</v>
      </c>
      <c r="C584" s="663" t="s">
        <v>538</v>
      </c>
      <c r="D584" s="664" t="s">
        <v>2407</v>
      </c>
      <c r="E584" s="663" t="s">
        <v>553</v>
      </c>
      <c r="F584" s="664" t="s">
        <v>2411</v>
      </c>
      <c r="G584" s="663" t="s">
        <v>554</v>
      </c>
      <c r="H584" s="663" t="s">
        <v>2301</v>
      </c>
      <c r="I584" s="663" t="s">
        <v>598</v>
      </c>
      <c r="J584" s="663" t="s">
        <v>2302</v>
      </c>
      <c r="K584" s="663"/>
      <c r="L584" s="665">
        <v>447.70000000000022</v>
      </c>
      <c r="M584" s="665">
        <v>61</v>
      </c>
      <c r="N584" s="666">
        <v>27309.700000000012</v>
      </c>
    </row>
    <row r="585" spans="1:14" ht="14.4" customHeight="1" x14ac:dyDescent="0.3">
      <c r="A585" s="661" t="s">
        <v>525</v>
      </c>
      <c r="B585" s="662" t="s">
        <v>2404</v>
      </c>
      <c r="C585" s="663" t="s">
        <v>538</v>
      </c>
      <c r="D585" s="664" t="s">
        <v>2407</v>
      </c>
      <c r="E585" s="663" t="s">
        <v>553</v>
      </c>
      <c r="F585" s="664" t="s">
        <v>2411</v>
      </c>
      <c r="G585" s="663" t="s">
        <v>554</v>
      </c>
      <c r="H585" s="663" t="s">
        <v>2303</v>
      </c>
      <c r="I585" s="663" t="s">
        <v>2304</v>
      </c>
      <c r="J585" s="663" t="s">
        <v>2305</v>
      </c>
      <c r="K585" s="663" t="s">
        <v>2306</v>
      </c>
      <c r="L585" s="665">
        <v>218.9</v>
      </c>
      <c r="M585" s="665">
        <v>2</v>
      </c>
      <c r="N585" s="666">
        <v>437.8</v>
      </c>
    </row>
    <row r="586" spans="1:14" ht="14.4" customHeight="1" x14ac:dyDescent="0.3">
      <c r="A586" s="661" t="s">
        <v>525</v>
      </c>
      <c r="B586" s="662" t="s">
        <v>2404</v>
      </c>
      <c r="C586" s="663" t="s">
        <v>538</v>
      </c>
      <c r="D586" s="664" t="s">
        <v>2407</v>
      </c>
      <c r="E586" s="663" t="s">
        <v>553</v>
      </c>
      <c r="F586" s="664" t="s">
        <v>2411</v>
      </c>
      <c r="G586" s="663" t="s">
        <v>554</v>
      </c>
      <c r="H586" s="663" t="s">
        <v>2307</v>
      </c>
      <c r="I586" s="663" t="s">
        <v>598</v>
      </c>
      <c r="J586" s="663" t="s">
        <v>2308</v>
      </c>
      <c r="K586" s="663" t="s">
        <v>2309</v>
      </c>
      <c r="L586" s="665">
        <v>54.673125921783665</v>
      </c>
      <c r="M586" s="665">
        <v>100</v>
      </c>
      <c r="N586" s="666">
        <v>5467.3125921783667</v>
      </c>
    </row>
    <row r="587" spans="1:14" ht="14.4" customHeight="1" x14ac:dyDescent="0.3">
      <c r="A587" s="661" t="s">
        <v>525</v>
      </c>
      <c r="B587" s="662" t="s">
        <v>2404</v>
      </c>
      <c r="C587" s="663" t="s">
        <v>538</v>
      </c>
      <c r="D587" s="664" t="s">
        <v>2407</v>
      </c>
      <c r="E587" s="663" t="s">
        <v>553</v>
      </c>
      <c r="F587" s="664" t="s">
        <v>2411</v>
      </c>
      <c r="G587" s="663" t="s">
        <v>554</v>
      </c>
      <c r="H587" s="663" t="s">
        <v>1527</v>
      </c>
      <c r="I587" s="663" t="s">
        <v>1527</v>
      </c>
      <c r="J587" s="663" t="s">
        <v>1528</v>
      </c>
      <c r="K587" s="663" t="s">
        <v>1221</v>
      </c>
      <c r="L587" s="665">
        <v>392.1520545535692</v>
      </c>
      <c r="M587" s="665">
        <v>85</v>
      </c>
      <c r="N587" s="666">
        <v>33332.92463705338</v>
      </c>
    </row>
    <row r="588" spans="1:14" ht="14.4" customHeight="1" x14ac:dyDescent="0.3">
      <c r="A588" s="661" t="s">
        <v>525</v>
      </c>
      <c r="B588" s="662" t="s">
        <v>2404</v>
      </c>
      <c r="C588" s="663" t="s">
        <v>538</v>
      </c>
      <c r="D588" s="664" t="s">
        <v>2407</v>
      </c>
      <c r="E588" s="663" t="s">
        <v>553</v>
      </c>
      <c r="F588" s="664" t="s">
        <v>2411</v>
      </c>
      <c r="G588" s="663" t="s">
        <v>554</v>
      </c>
      <c r="H588" s="663" t="s">
        <v>1547</v>
      </c>
      <c r="I588" s="663" t="s">
        <v>1548</v>
      </c>
      <c r="J588" s="663" t="s">
        <v>1549</v>
      </c>
      <c r="K588" s="663" t="s">
        <v>1550</v>
      </c>
      <c r="L588" s="665">
        <v>534.99</v>
      </c>
      <c r="M588" s="665">
        <v>2</v>
      </c>
      <c r="N588" s="666">
        <v>1069.98</v>
      </c>
    </row>
    <row r="589" spans="1:14" ht="14.4" customHeight="1" x14ac:dyDescent="0.3">
      <c r="A589" s="661" t="s">
        <v>525</v>
      </c>
      <c r="B589" s="662" t="s">
        <v>2404</v>
      </c>
      <c r="C589" s="663" t="s">
        <v>538</v>
      </c>
      <c r="D589" s="664" t="s">
        <v>2407</v>
      </c>
      <c r="E589" s="663" t="s">
        <v>553</v>
      </c>
      <c r="F589" s="664" t="s">
        <v>2411</v>
      </c>
      <c r="G589" s="663" t="s">
        <v>554</v>
      </c>
      <c r="H589" s="663" t="s">
        <v>1564</v>
      </c>
      <c r="I589" s="663" t="s">
        <v>1564</v>
      </c>
      <c r="J589" s="663" t="s">
        <v>1565</v>
      </c>
      <c r="K589" s="663" t="s">
        <v>1566</v>
      </c>
      <c r="L589" s="665">
        <v>247.5</v>
      </c>
      <c r="M589" s="665">
        <v>8</v>
      </c>
      <c r="N589" s="666">
        <v>1980</v>
      </c>
    </row>
    <row r="590" spans="1:14" ht="14.4" customHeight="1" x14ac:dyDescent="0.3">
      <c r="A590" s="661" t="s">
        <v>525</v>
      </c>
      <c r="B590" s="662" t="s">
        <v>2404</v>
      </c>
      <c r="C590" s="663" t="s">
        <v>538</v>
      </c>
      <c r="D590" s="664" t="s">
        <v>2407</v>
      </c>
      <c r="E590" s="663" t="s">
        <v>553</v>
      </c>
      <c r="F590" s="664" t="s">
        <v>2411</v>
      </c>
      <c r="G590" s="663" t="s">
        <v>554</v>
      </c>
      <c r="H590" s="663" t="s">
        <v>2310</v>
      </c>
      <c r="I590" s="663" t="s">
        <v>598</v>
      </c>
      <c r="J590" s="663" t="s">
        <v>2311</v>
      </c>
      <c r="K590" s="663"/>
      <c r="L590" s="665">
        <v>57.896087367693063</v>
      </c>
      <c r="M590" s="665">
        <v>41</v>
      </c>
      <c r="N590" s="666">
        <v>2373.7395820754155</v>
      </c>
    </row>
    <row r="591" spans="1:14" ht="14.4" customHeight="1" x14ac:dyDescent="0.3">
      <c r="A591" s="661" t="s">
        <v>525</v>
      </c>
      <c r="B591" s="662" t="s">
        <v>2404</v>
      </c>
      <c r="C591" s="663" t="s">
        <v>538</v>
      </c>
      <c r="D591" s="664" t="s">
        <v>2407</v>
      </c>
      <c r="E591" s="663" t="s">
        <v>553</v>
      </c>
      <c r="F591" s="664" t="s">
        <v>2411</v>
      </c>
      <c r="G591" s="663" t="s">
        <v>554</v>
      </c>
      <c r="H591" s="663" t="s">
        <v>2312</v>
      </c>
      <c r="I591" s="663" t="s">
        <v>2312</v>
      </c>
      <c r="J591" s="663" t="s">
        <v>2313</v>
      </c>
      <c r="K591" s="663" t="s">
        <v>2314</v>
      </c>
      <c r="L591" s="665">
        <v>165.00010010778527</v>
      </c>
      <c r="M591" s="665">
        <v>108</v>
      </c>
      <c r="N591" s="666">
        <v>17820.010811640808</v>
      </c>
    </row>
    <row r="592" spans="1:14" ht="14.4" customHeight="1" x14ac:dyDescent="0.3">
      <c r="A592" s="661" t="s">
        <v>525</v>
      </c>
      <c r="B592" s="662" t="s">
        <v>2404</v>
      </c>
      <c r="C592" s="663" t="s">
        <v>538</v>
      </c>
      <c r="D592" s="664" t="s">
        <v>2407</v>
      </c>
      <c r="E592" s="663" t="s">
        <v>553</v>
      </c>
      <c r="F592" s="664" t="s">
        <v>2411</v>
      </c>
      <c r="G592" s="663" t="s">
        <v>554</v>
      </c>
      <c r="H592" s="663" t="s">
        <v>2315</v>
      </c>
      <c r="I592" s="663" t="s">
        <v>2315</v>
      </c>
      <c r="J592" s="663" t="s">
        <v>2316</v>
      </c>
      <c r="K592" s="663" t="s">
        <v>2317</v>
      </c>
      <c r="L592" s="665">
        <v>178.84924308052973</v>
      </c>
      <c r="M592" s="665">
        <v>19</v>
      </c>
      <c r="N592" s="666">
        <v>3398.1356185300651</v>
      </c>
    </row>
    <row r="593" spans="1:14" ht="14.4" customHeight="1" x14ac:dyDescent="0.3">
      <c r="A593" s="661" t="s">
        <v>525</v>
      </c>
      <c r="B593" s="662" t="s">
        <v>2404</v>
      </c>
      <c r="C593" s="663" t="s">
        <v>538</v>
      </c>
      <c r="D593" s="664" t="s">
        <v>2407</v>
      </c>
      <c r="E593" s="663" t="s">
        <v>553</v>
      </c>
      <c r="F593" s="664" t="s">
        <v>2411</v>
      </c>
      <c r="G593" s="663" t="s">
        <v>554</v>
      </c>
      <c r="H593" s="663" t="s">
        <v>1616</v>
      </c>
      <c r="I593" s="663" t="s">
        <v>1616</v>
      </c>
      <c r="J593" s="663" t="s">
        <v>1617</v>
      </c>
      <c r="K593" s="663" t="s">
        <v>1618</v>
      </c>
      <c r="L593" s="665">
        <v>151.55999999999997</v>
      </c>
      <c r="M593" s="665">
        <v>1</v>
      </c>
      <c r="N593" s="666">
        <v>151.55999999999997</v>
      </c>
    </row>
    <row r="594" spans="1:14" ht="14.4" customHeight="1" x14ac:dyDescent="0.3">
      <c r="A594" s="661" t="s">
        <v>525</v>
      </c>
      <c r="B594" s="662" t="s">
        <v>2404</v>
      </c>
      <c r="C594" s="663" t="s">
        <v>538</v>
      </c>
      <c r="D594" s="664" t="s">
        <v>2407</v>
      </c>
      <c r="E594" s="663" t="s">
        <v>553</v>
      </c>
      <c r="F594" s="664" t="s">
        <v>2411</v>
      </c>
      <c r="G594" s="663" t="s">
        <v>554</v>
      </c>
      <c r="H594" s="663" t="s">
        <v>2318</v>
      </c>
      <c r="I594" s="663" t="s">
        <v>2318</v>
      </c>
      <c r="J594" s="663" t="s">
        <v>2319</v>
      </c>
      <c r="K594" s="663" t="s">
        <v>2320</v>
      </c>
      <c r="L594" s="665">
        <v>590.6996153846153</v>
      </c>
      <c r="M594" s="665">
        <v>26</v>
      </c>
      <c r="N594" s="666">
        <v>15358.189999999999</v>
      </c>
    </row>
    <row r="595" spans="1:14" ht="14.4" customHeight="1" x14ac:dyDescent="0.3">
      <c r="A595" s="661" t="s">
        <v>525</v>
      </c>
      <c r="B595" s="662" t="s">
        <v>2404</v>
      </c>
      <c r="C595" s="663" t="s">
        <v>538</v>
      </c>
      <c r="D595" s="664" t="s">
        <v>2407</v>
      </c>
      <c r="E595" s="663" t="s">
        <v>553</v>
      </c>
      <c r="F595" s="664" t="s">
        <v>2411</v>
      </c>
      <c r="G595" s="663" t="s">
        <v>554</v>
      </c>
      <c r="H595" s="663" t="s">
        <v>1629</v>
      </c>
      <c r="I595" s="663" t="s">
        <v>1629</v>
      </c>
      <c r="J595" s="663" t="s">
        <v>1630</v>
      </c>
      <c r="K595" s="663" t="s">
        <v>751</v>
      </c>
      <c r="L595" s="665">
        <v>62.209967320799755</v>
      </c>
      <c r="M595" s="665">
        <v>653</v>
      </c>
      <c r="N595" s="666">
        <v>40623.108660482241</v>
      </c>
    </row>
    <row r="596" spans="1:14" ht="14.4" customHeight="1" x14ac:dyDescent="0.3">
      <c r="A596" s="661" t="s">
        <v>525</v>
      </c>
      <c r="B596" s="662" t="s">
        <v>2404</v>
      </c>
      <c r="C596" s="663" t="s">
        <v>538</v>
      </c>
      <c r="D596" s="664" t="s">
        <v>2407</v>
      </c>
      <c r="E596" s="663" t="s">
        <v>553</v>
      </c>
      <c r="F596" s="664" t="s">
        <v>2411</v>
      </c>
      <c r="G596" s="663" t="s">
        <v>554</v>
      </c>
      <c r="H596" s="663" t="s">
        <v>2321</v>
      </c>
      <c r="I596" s="663" t="s">
        <v>598</v>
      </c>
      <c r="J596" s="663" t="s">
        <v>2322</v>
      </c>
      <c r="K596" s="663"/>
      <c r="L596" s="665">
        <v>45.830000000000005</v>
      </c>
      <c r="M596" s="665">
        <v>6</v>
      </c>
      <c r="N596" s="666">
        <v>274.98</v>
      </c>
    </row>
    <row r="597" spans="1:14" ht="14.4" customHeight="1" x14ac:dyDescent="0.3">
      <c r="A597" s="661" t="s">
        <v>525</v>
      </c>
      <c r="B597" s="662" t="s">
        <v>2404</v>
      </c>
      <c r="C597" s="663" t="s">
        <v>538</v>
      </c>
      <c r="D597" s="664" t="s">
        <v>2407</v>
      </c>
      <c r="E597" s="663" t="s">
        <v>553</v>
      </c>
      <c r="F597" s="664" t="s">
        <v>2411</v>
      </c>
      <c r="G597" s="663" t="s">
        <v>554</v>
      </c>
      <c r="H597" s="663" t="s">
        <v>2323</v>
      </c>
      <c r="I597" s="663" t="s">
        <v>598</v>
      </c>
      <c r="J597" s="663" t="s">
        <v>2324</v>
      </c>
      <c r="K597" s="663"/>
      <c r="L597" s="665">
        <v>45.830000000000005</v>
      </c>
      <c r="M597" s="665">
        <v>6</v>
      </c>
      <c r="N597" s="666">
        <v>274.98</v>
      </c>
    </row>
    <row r="598" spans="1:14" ht="14.4" customHeight="1" x14ac:dyDescent="0.3">
      <c r="A598" s="661" t="s">
        <v>525</v>
      </c>
      <c r="B598" s="662" t="s">
        <v>2404</v>
      </c>
      <c r="C598" s="663" t="s">
        <v>538</v>
      </c>
      <c r="D598" s="664" t="s">
        <v>2407</v>
      </c>
      <c r="E598" s="663" t="s">
        <v>553</v>
      </c>
      <c r="F598" s="664" t="s">
        <v>2411</v>
      </c>
      <c r="G598" s="663" t="s">
        <v>554</v>
      </c>
      <c r="H598" s="663" t="s">
        <v>1634</v>
      </c>
      <c r="I598" s="663" t="s">
        <v>1634</v>
      </c>
      <c r="J598" s="663" t="s">
        <v>1635</v>
      </c>
      <c r="K598" s="663" t="s">
        <v>1636</v>
      </c>
      <c r="L598" s="665">
        <v>199.97933778234912</v>
      </c>
      <c r="M598" s="665">
        <v>230</v>
      </c>
      <c r="N598" s="666">
        <v>45995.247689940297</v>
      </c>
    </row>
    <row r="599" spans="1:14" ht="14.4" customHeight="1" x14ac:dyDescent="0.3">
      <c r="A599" s="661" t="s">
        <v>525</v>
      </c>
      <c r="B599" s="662" t="s">
        <v>2404</v>
      </c>
      <c r="C599" s="663" t="s">
        <v>538</v>
      </c>
      <c r="D599" s="664" t="s">
        <v>2407</v>
      </c>
      <c r="E599" s="663" t="s">
        <v>553</v>
      </c>
      <c r="F599" s="664" t="s">
        <v>2411</v>
      </c>
      <c r="G599" s="663" t="s">
        <v>554</v>
      </c>
      <c r="H599" s="663" t="s">
        <v>2325</v>
      </c>
      <c r="I599" s="663" t="s">
        <v>598</v>
      </c>
      <c r="J599" s="663" t="s">
        <v>2326</v>
      </c>
      <c r="K599" s="663"/>
      <c r="L599" s="665">
        <v>45.830000000000005</v>
      </c>
      <c r="M599" s="665">
        <v>6</v>
      </c>
      <c r="N599" s="666">
        <v>274.98</v>
      </c>
    </row>
    <row r="600" spans="1:14" ht="14.4" customHeight="1" x14ac:dyDescent="0.3">
      <c r="A600" s="661" t="s">
        <v>525</v>
      </c>
      <c r="B600" s="662" t="s">
        <v>2404</v>
      </c>
      <c r="C600" s="663" t="s">
        <v>538</v>
      </c>
      <c r="D600" s="664" t="s">
        <v>2407</v>
      </c>
      <c r="E600" s="663" t="s">
        <v>553</v>
      </c>
      <c r="F600" s="664" t="s">
        <v>2411</v>
      </c>
      <c r="G600" s="663" t="s">
        <v>554</v>
      </c>
      <c r="H600" s="663" t="s">
        <v>2327</v>
      </c>
      <c r="I600" s="663" t="s">
        <v>2327</v>
      </c>
      <c r="J600" s="663" t="s">
        <v>2328</v>
      </c>
      <c r="K600" s="663" t="s">
        <v>2329</v>
      </c>
      <c r="L600" s="665">
        <v>264.98928149341901</v>
      </c>
      <c r="M600" s="665">
        <v>201</v>
      </c>
      <c r="N600" s="666">
        <v>53262.845580177222</v>
      </c>
    </row>
    <row r="601" spans="1:14" ht="14.4" customHeight="1" x14ac:dyDescent="0.3">
      <c r="A601" s="661" t="s">
        <v>525</v>
      </c>
      <c r="B601" s="662" t="s">
        <v>2404</v>
      </c>
      <c r="C601" s="663" t="s">
        <v>538</v>
      </c>
      <c r="D601" s="664" t="s">
        <v>2407</v>
      </c>
      <c r="E601" s="663" t="s">
        <v>553</v>
      </c>
      <c r="F601" s="664" t="s">
        <v>2411</v>
      </c>
      <c r="G601" s="663" t="s">
        <v>554</v>
      </c>
      <c r="H601" s="663" t="s">
        <v>2330</v>
      </c>
      <c r="I601" s="663" t="s">
        <v>2330</v>
      </c>
      <c r="J601" s="663" t="s">
        <v>2331</v>
      </c>
      <c r="K601" s="663" t="s">
        <v>2332</v>
      </c>
      <c r="L601" s="665">
        <v>220.30000109704241</v>
      </c>
      <c r="M601" s="665">
        <v>5</v>
      </c>
      <c r="N601" s="666">
        <v>1101.5000054852121</v>
      </c>
    </row>
    <row r="602" spans="1:14" ht="14.4" customHeight="1" x14ac:dyDescent="0.3">
      <c r="A602" s="661" t="s">
        <v>525</v>
      </c>
      <c r="B602" s="662" t="s">
        <v>2404</v>
      </c>
      <c r="C602" s="663" t="s">
        <v>538</v>
      </c>
      <c r="D602" s="664" t="s">
        <v>2407</v>
      </c>
      <c r="E602" s="663" t="s">
        <v>553</v>
      </c>
      <c r="F602" s="664" t="s">
        <v>2411</v>
      </c>
      <c r="G602" s="663" t="s">
        <v>554</v>
      </c>
      <c r="H602" s="663" t="s">
        <v>2333</v>
      </c>
      <c r="I602" s="663" t="s">
        <v>2333</v>
      </c>
      <c r="J602" s="663" t="s">
        <v>2287</v>
      </c>
      <c r="K602" s="663" t="s">
        <v>2334</v>
      </c>
      <c r="L602" s="665">
        <v>14633.170000000002</v>
      </c>
      <c r="M602" s="665">
        <v>1.1600333333333332</v>
      </c>
      <c r="N602" s="666">
        <v>16974.964972333335</v>
      </c>
    </row>
    <row r="603" spans="1:14" ht="14.4" customHeight="1" x14ac:dyDescent="0.3">
      <c r="A603" s="661" t="s">
        <v>525</v>
      </c>
      <c r="B603" s="662" t="s">
        <v>2404</v>
      </c>
      <c r="C603" s="663" t="s">
        <v>538</v>
      </c>
      <c r="D603" s="664" t="s">
        <v>2407</v>
      </c>
      <c r="E603" s="663" t="s">
        <v>553</v>
      </c>
      <c r="F603" s="664" t="s">
        <v>2411</v>
      </c>
      <c r="G603" s="663" t="s">
        <v>554</v>
      </c>
      <c r="H603" s="663" t="s">
        <v>603</v>
      </c>
      <c r="I603" s="663" t="s">
        <v>603</v>
      </c>
      <c r="J603" s="663" t="s">
        <v>604</v>
      </c>
      <c r="K603" s="663" t="s">
        <v>605</v>
      </c>
      <c r="L603" s="665">
        <v>263.99925748481979</v>
      </c>
      <c r="M603" s="665">
        <v>167</v>
      </c>
      <c r="N603" s="666">
        <v>44087.875999964905</v>
      </c>
    </row>
    <row r="604" spans="1:14" ht="14.4" customHeight="1" x14ac:dyDescent="0.3">
      <c r="A604" s="661" t="s">
        <v>525</v>
      </c>
      <c r="B604" s="662" t="s">
        <v>2404</v>
      </c>
      <c r="C604" s="663" t="s">
        <v>538</v>
      </c>
      <c r="D604" s="664" t="s">
        <v>2407</v>
      </c>
      <c r="E604" s="663" t="s">
        <v>553</v>
      </c>
      <c r="F604" s="664" t="s">
        <v>2411</v>
      </c>
      <c r="G604" s="663" t="s">
        <v>554</v>
      </c>
      <c r="H604" s="663" t="s">
        <v>2335</v>
      </c>
      <c r="I604" s="663" t="s">
        <v>598</v>
      </c>
      <c r="J604" s="663" t="s">
        <v>2336</v>
      </c>
      <c r="K604" s="663" t="s">
        <v>2337</v>
      </c>
      <c r="L604" s="665">
        <v>115.43</v>
      </c>
      <c r="M604" s="665">
        <v>1</v>
      </c>
      <c r="N604" s="666">
        <v>115.43</v>
      </c>
    </row>
    <row r="605" spans="1:14" ht="14.4" customHeight="1" x14ac:dyDescent="0.3">
      <c r="A605" s="661" t="s">
        <v>525</v>
      </c>
      <c r="B605" s="662" t="s">
        <v>2404</v>
      </c>
      <c r="C605" s="663" t="s">
        <v>538</v>
      </c>
      <c r="D605" s="664" t="s">
        <v>2407</v>
      </c>
      <c r="E605" s="663" t="s">
        <v>553</v>
      </c>
      <c r="F605" s="664" t="s">
        <v>2411</v>
      </c>
      <c r="G605" s="663" t="s">
        <v>606</v>
      </c>
      <c r="H605" s="663" t="s">
        <v>1757</v>
      </c>
      <c r="I605" s="663" t="s">
        <v>1758</v>
      </c>
      <c r="J605" s="663" t="s">
        <v>1718</v>
      </c>
      <c r="K605" s="663" t="s">
        <v>1759</v>
      </c>
      <c r="L605" s="665">
        <v>127.63557028857183</v>
      </c>
      <c r="M605" s="665">
        <v>7</v>
      </c>
      <c r="N605" s="666">
        <v>893.44899202000283</v>
      </c>
    </row>
    <row r="606" spans="1:14" ht="14.4" customHeight="1" x14ac:dyDescent="0.3">
      <c r="A606" s="661" t="s">
        <v>525</v>
      </c>
      <c r="B606" s="662" t="s">
        <v>2404</v>
      </c>
      <c r="C606" s="663" t="s">
        <v>538</v>
      </c>
      <c r="D606" s="664" t="s">
        <v>2407</v>
      </c>
      <c r="E606" s="663" t="s">
        <v>553</v>
      </c>
      <c r="F606" s="664" t="s">
        <v>2411</v>
      </c>
      <c r="G606" s="663" t="s">
        <v>606</v>
      </c>
      <c r="H606" s="663" t="s">
        <v>2338</v>
      </c>
      <c r="I606" s="663" t="s">
        <v>2339</v>
      </c>
      <c r="J606" s="663" t="s">
        <v>2340</v>
      </c>
      <c r="K606" s="663" t="s">
        <v>2341</v>
      </c>
      <c r="L606" s="665">
        <v>48.632408106472745</v>
      </c>
      <c r="M606" s="665">
        <v>4</v>
      </c>
      <c r="N606" s="666">
        <v>194.52963242589098</v>
      </c>
    </row>
    <row r="607" spans="1:14" ht="14.4" customHeight="1" x14ac:dyDescent="0.3">
      <c r="A607" s="661" t="s">
        <v>525</v>
      </c>
      <c r="B607" s="662" t="s">
        <v>2404</v>
      </c>
      <c r="C607" s="663" t="s">
        <v>538</v>
      </c>
      <c r="D607" s="664" t="s">
        <v>2407</v>
      </c>
      <c r="E607" s="663" t="s">
        <v>553</v>
      </c>
      <c r="F607" s="664" t="s">
        <v>2411</v>
      </c>
      <c r="G607" s="663" t="s">
        <v>606</v>
      </c>
      <c r="H607" s="663" t="s">
        <v>2342</v>
      </c>
      <c r="I607" s="663" t="s">
        <v>2343</v>
      </c>
      <c r="J607" s="663" t="s">
        <v>2344</v>
      </c>
      <c r="K607" s="663" t="s">
        <v>2345</v>
      </c>
      <c r="L607" s="665">
        <v>133.59808789387168</v>
      </c>
      <c r="M607" s="665">
        <v>23</v>
      </c>
      <c r="N607" s="666">
        <v>3072.7560215590483</v>
      </c>
    </row>
    <row r="608" spans="1:14" ht="14.4" customHeight="1" x14ac:dyDescent="0.3">
      <c r="A608" s="661" t="s">
        <v>525</v>
      </c>
      <c r="B608" s="662" t="s">
        <v>2404</v>
      </c>
      <c r="C608" s="663" t="s">
        <v>538</v>
      </c>
      <c r="D608" s="664" t="s">
        <v>2407</v>
      </c>
      <c r="E608" s="663" t="s">
        <v>553</v>
      </c>
      <c r="F608" s="664" t="s">
        <v>2411</v>
      </c>
      <c r="G608" s="663" t="s">
        <v>606</v>
      </c>
      <c r="H608" s="663" t="s">
        <v>2346</v>
      </c>
      <c r="I608" s="663" t="s">
        <v>2347</v>
      </c>
      <c r="J608" s="663" t="s">
        <v>2344</v>
      </c>
      <c r="K608" s="663" t="s">
        <v>2348</v>
      </c>
      <c r="L608" s="665">
        <v>158.07670524151814</v>
      </c>
      <c r="M608" s="665">
        <v>63</v>
      </c>
      <c r="N608" s="666">
        <v>9958.8324302156434</v>
      </c>
    </row>
    <row r="609" spans="1:14" ht="14.4" customHeight="1" x14ac:dyDescent="0.3">
      <c r="A609" s="661" t="s">
        <v>525</v>
      </c>
      <c r="B609" s="662" t="s">
        <v>2404</v>
      </c>
      <c r="C609" s="663" t="s">
        <v>538</v>
      </c>
      <c r="D609" s="664" t="s">
        <v>2407</v>
      </c>
      <c r="E609" s="663" t="s">
        <v>553</v>
      </c>
      <c r="F609" s="664" t="s">
        <v>2411</v>
      </c>
      <c r="G609" s="663" t="s">
        <v>606</v>
      </c>
      <c r="H609" s="663" t="s">
        <v>2349</v>
      </c>
      <c r="I609" s="663" t="s">
        <v>2350</v>
      </c>
      <c r="J609" s="663" t="s">
        <v>2351</v>
      </c>
      <c r="K609" s="663" t="s">
        <v>2352</v>
      </c>
      <c r="L609" s="665">
        <v>155.42791815132682</v>
      </c>
      <c r="M609" s="665">
        <v>1480</v>
      </c>
      <c r="N609" s="666">
        <v>230033.31886396368</v>
      </c>
    </row>
    <row r="610" spans="1:14" ht="14.4" customHeight="1" x14ac:dyDescent="0.3">
      <c r="A610" s="661" t="s">
        <v>525</v>
      </c>
      <c r="B610" s="662" t="s">
        <v>2404</v>
      </c>
      <c r="C610" s="663" t="s">
        <v>538</v>
      </c>
      <c r="D610" s="664" t="s">
        <v>2407</v>
      </c>
      <c r="E610" s="663" t="s">
        <v>553</v>
      </c>
      <c r="F610" s="664" t="s">
        <v>2411</v>
      </c>
      <c r="G610" s="663" t="s">
        <v>606</v>
      </c>
      <c r="H610" s="663" t="s">
        <v>2353</v>
      </c>
      <c r="I610" s="663" t="s">
        <v>2354</v>
      </c>
      <c r="J610" s="663" t="s">
        <v>2355</v>
      </c>
      <c r="K610" s="663" t="s">
        <v>2356</v>
      </c>
      <c r="L610" s="665">
        <v>83.889930924976809</v>
      </c>
      <c r="M610" s="665">
        <v>280</v>
      </c>
      <c r="N610" s="666">
        <v>23489.180658993508</v>
      </c>
    </row>
    <row r="611" spans="1:14" ht="14.4" customHeight="1" x14ac:dyDescent="0.3">
      <c r="A611" s="661" t="s">
        <v>525</v>
      </c>
      <c r="B611" s="662" t="s">
        <v>2404</v>
      </c>
      <c r="C611" s="663" t="s">
        <v>538</v>
      </c>
      <c r="D611" s="664" t="s">
        <v>2407</v>
      </c>
      <c r="E611" s="663" t="s">
        <v>553</v>
      </c>
      <c r="F611" s="664" t="s">
        <v>2411</v>
      </c>
      <c r="G611" s="663" t="s">
        <v>606</v>
      </c>
      <c r="H611" s="663" t="s">
        <v>2357</v>
      </c>
      <c r="I611" s="663" t="s">
        <v>2358</v>
      </c>
      <c r="J611" s="663" t="s">
        <v>1858</v>
      </c>
      <c r="K611" s="663" t="s">
        <v>2359</v>
      </c>
      <c r="L611" s="665">
        <v>108.40833333333332</v>
      </c>
      <c r="M611" s="665">
        <v>6</v>
      </c>
      <c r="N611" s="666">
        <v>650.44999999999993</v>
      </c>
    </row>
    <row r="612" spans="1:14" ht="14.4" customHeight="1" x14ac:dyDescent="0.3">
      <c r="A612" s="661" t="s">
        <v>525</v>
      </c>
      <c r="B612" s="662" t="s">
        <v>2404</v>
      </c>
      <c r="C612" s="663" t="s">
        <v>538</v>
      </c>
      <c r="D612" s="664" t="s">
        <v>2407</v>
      </c>
      <c r="E612" s="663" t="s">
        <v>553</v>
      </c>
      <c r="F612" s="664" t="s">
        <v>2411</v>
      </c>
      <c r="G612" s="663" t="s">
        <v>606</v>
      </c>
      <c r="H612" s="663" t="s">
        <v>1856</v>
      </c>
      <c r="I612" s="663" t="s">
        <v>1857</v>
      </c>
      <c r="J612" s="663" t="s">
        <v>1858</v>
      </c>
      <c r="K612" s="663" t="s">
        <v>1859</v>
      </c>
      <c r="L612" s="665">
        <v>448.78615384615387</v>
      </c>
      <c r="M612" s="665">
        <v>13</v>
      </c>
      <c r="N612" s="666">
        <v>5834.22</v>
      </c>
    </row>
    <row r="613" spans="1:14" ht="14.4" customHeight="1" x14ac:dyDescent="0.3">
      <c r="A613" s="661" t="s">
        <v>525</v>
      </c>
      <c r="B613" s="662" t="s">
        <v>2404</v>
      </c>
      <c r="C613" s="663" t="s">
        <v>538</v>
      </c>
      <c r="D613" s="664" t="s">
        <v>2407</v>
      </c>
      <c r="E613" s="663" t="s">
        <v>553</v>
      </c>
      <c r="F613" s="664" t="s">
        <v>2411</v>
      </c>
      <c r="G613" s="663" t="s">
        <v>606</v>
      </c>
      <c r="H613" s="663" t="s">
        <v>2360</v>
      </c>
      <c r="I613" s="663" t="s">
        <v>2361</v>
      </c>
      <c r="J613" s="663" t="s">
        <v>2362</v>
      </c>
      <c r="K613" s="663" t="s">
        <v>2363</v>
      </c>
      <c r="L613" s="665">
        <v>298.92800242044081</v>
      </c>
      <c r="M613" s="665">
        <v>9</v>
      </c>
      <c r="N613" s="666">
        <v>2690.3520217839673</v>
      </c>
    </row>
    <row r="614" spans="1:14" ht="14.4" customHeight="1" x14ac:dyDescent="0.3">
      <c r="A614" s="661" t="s">
        <v>525</v>
      </c>
      <c r="B614" s="662" t="s">
        <v>2404</v>
      </c>
      <c r="C614" s="663" t="s">
        <v>538</v>
      </c>
      <c r="D614" s="664" t="s">
        <v>2407</v>
      </c>
      <c r="E614" s="663" t="s">
        <v>553</v>
      </c>
      <c r="F614" s="664" t="s">
        <v>2411</v>
      </c>
      <c r="G614" s="663" t="s">
        <v>606</v>
      </c>
      <c r="H614" s="663" t="s">
        <v>2364</v>
      </c>
      <c r="I614" s="663" t="s">
        <v>2364</v>
      </c>
      <c r="J614" s="663" t="s">
        <v>2365</v>
      </c>
      <c r="K614" s="663" t="s">
        <v>2366</v>
      </c>
      <c r="L614" s="665">
        <v>2420</v>
      </c>
      <c r="M614" s="665">
        <v>210</v>
      </c>
      <c r="N614" s="666">
        <v>508200</v>
      </c>
    </row>
    <row r="615" spans="1:14" ht="14.4" customHeight="1" x14ac:dyDescent="0.3">
      <c r="A615" s="661" t="s">
        <v>525</v>
      </c>
      <c r="B615" s="662" t="s">
        <v>2404</v>
      </c>
      <c r="C615" s="663" t="s">
        <v>538</v>
      </c>
      <c r="D615" s="664" t="s">
        <v>2407</v>
      </c>
      <c r="E615" s="663" t="s">
        <v>553</v>
      </c>
      <c r="F615" s="664" t="s">
        <v>2411</v>
      </c>
      <c r="G615" s="663" t="s">
        <v>606</v>
      </c>
      <c r="H615" s="663" t="s">
        <v>2367</v>
      </c>
      <c r="I615" s="663" t="s">
        <v>2368</v>
      </c>
      <c r="J615" s="663" t="s">
        <v>2369</v>
      </c>
      <c r="K615" s="663" t="s">
        <v>2370</v>
      </c>
      <c r="L615" s="665">
        <v>524.66</v>
      </c>
      <c r="M615" s="665">
        <v>1</v>
      </c>
      <c r="N615" s="666">
        <v>524.66</v>
      </c>
    </row>
    <row r="616" spans="1:14" ht="14.4" customHeight="1" x14ac:dyDescent="0.3">
      <c r="A616" s="661" t="s">
        <v>525</v>
      </c>
      <c r="B616" s="662" t="s">
        <v>2404</v>
      </c>
      <c r="C616" s="663" t="s">
        <v>538</v>
      </c>
      <c r="D616" s="664" t="s">
        <v>2407</v>
      </c>
      <c r="E616" s="663" t="s">
        <v>553</v>
      </c>
      <c r="F616" s="664" t="s">
        <v>2411</v>
      </c>
      <c r="G616" s="663" t="s">
        <v>606</v>
      </c>
      <c r="H616" s="663" t="s">
        <v>2371</v>
      </c>
      <c r="I616" s="663" t="s">
        <v>2371</v>
      </c>
      <c r="J616" s="663" t="s">
        <v>2372</v>
      </c>
      <c r="K616" s="663" t="s">
        <v>2373</v>
      </c>
      <c r="L616" s="665">
        <v>273.89999999999992</v>
      </c>
      <c r="M616" s="665">
        <v>24</v>
      </c>
      <c r="N616" s="666">
        <v>6573.5999999999976</v>
      </c>
    </row>
    <row r="617" spans="1:14" ht="14.4" customHeight="1" x14ac:dyDescent="0.3">
      <c r="A617" s="661" t="s">
        <v>525</v>
      </c>
      <c r="B617" s="662" t="s">
        <v>2404</v>
      </c>
      <c r="C617" s="663" t="s">
        <v>538</v>
      </c>
      <c r="D617" s="664" t="s">
        <v>2407</v>
      </c>
      <c r="E617" s="663" t="s">
        <v>553</v>
      </c>
      <c r="F617" s="664" t="s">
        <v>2411</v>
      </c>
      <c r="G617" s="663" t="s">
        <v>606</v>
      </c>
      <c r="H617" s="663" t="s">
        <v>2374</v>
      </c>
      <c r="I617" s="663" t="s">
        <v>2374</v>
      </c>
      <c r="J617" s="663" t="s">
        <v>2375</v>
      </c>
      <c r="K617" s="663" t="s">
        <v>2376</v>
      </c>
      <c r="L617" s="665">
        <v>57.699949849308901</v>
      </c>
      <c r="M617" s="665">
        <v>13</v>
      </c>
      <c r="N617" s="666">
        <v>750.09934804101567</v>
      </c>
    </row>
    <row r="618" spans="1:14" ht="14.4" customHeight="1" x14ac:dyDescent="0.3">
      <c r="A618" s="661" t="s">
        <v>525</v>
      </c>
      <c r="B618" s="662" t="s">
        <v>2404</v>
      </c>
      <c r="C618" s="663" t="s">
        <v>541</v>
      </c>
      <c r="D618" s="664" t="s">
        <v>2408</v>
      </c>
      <c r="E618" s="663" t="s">
        <v>553</v>
      </c>
      <c r="F618" s="664" t="s">
        <v>2411</v>
      </c>
      <c r="G618" s="663"/>
      <c r="H618" s="663" t="s">
        <v>623</v>
      </c>
      <c r="I618" s="663" t="s">
        <v>624</v>
      </c>
      <c r="J618" s="663" t="s">
        <v>625</v>
      </c>
      <c r="K618" s="663" t="s">
        <v>626</v>
      </c>
      <c r="L618" s="665">
        <v>122.154</v>
      </c>
      <c r="M618" s="665">
        <v>5</v>
      </c>
      <c r="N618" s="666">
        <v>610.77</v>
      </c>
    </row>
    <row r="619" spans="1:14" ht="14.4" customHeight="1" x14ac:dyDescent="0.3">
      <c r="A619" s="661" t="s">
        <v>525</v>
      </c>
      <c r="B619" s="662" t="s">
        <v>2404</v>
      </c>
      <c r="C619" s="663" t="s">
        <v>541</v>
      </c>
      <c r="D619" s="664" t="s">
        <v>2408</v>
      </c>
      <c r="E619" s="663" t="s">
        <v>553</v>
      </c>
      <c r="F619" s="664" t="s">
        <v>2411</v>
      </c>
      <c r="G619" s="663"/>
      <c r="H619" s="663" t="s">
        <v>2377</v>
      </c>
      <c r="I619" s="663" t="s">
        <v>2378</v>
      </c>
      <c r="J619" s="663" t="s">
        <v>2379</v>
      </c>
      <c r="K619" s="663" t="s">
        <v>2380</v>
      </c>
      <c r="L619" s="665">
        <v>3553.2190183886109</v>
      </c>
      <c r="M619" s="665">
        <v>5</v>
      </c>
      <c r="N619" s="666">
        <v>17766.095091943054</v>
      </c>
    </row>
    <row r="620" spans="1:14" ht="14.4" customHeight="1" x14ac:dyDescent="0.3">
      <c r="A620" s="661" t="s">
        <v>525</v>
      </c>
      <c r="B620" s="662" t="s">
        <v>2404</v>
      </c>
      <c r="C620" s="663" t="s">
        <v>541</v>
      </c>
      <c r="D620" s="664" t="s">
        <v>2408</v>
      </c>
      <c r="E620" s="663" t="s">
        <v>553</v>
      </c>
      <c r="F620" s="664" t="s">
        <v>2411</v>
      </c>
      <c r="G620" s="663" t="s">
        <v>554</v>
      </c>
      <c r="H620" s="663" t="s">
        <v>645</v>
      </c>
      <c r="I620" s="663" t="s">
        <v>645</v>
      </c>
      <c r="J620" s="663" t="s">
        <v>643</v>
      </c>
      <c r="K620" s="663" t="s">
        <v>646</v>
      </c>
      <c r="L620" s="665">
        <v>222.20000000000005</v>
      </c>
      <c r="M620" s="665">
        <v>0.5</v>
      </c>
      <c r="N620" s="666">
        <v>111.10000000000002</v>
      </c>
    </row>
    <row r="621" spans="1:14" ht="14.4" customHeight="1" x14ac:dyDescent="0.3">
      <c r="A621" s="661" t="s">
        <v>525</v>
      </c>
      <c r="B621" s="662" t="s">
        <v>2404</v>
      </c>
      <c r="C621" s="663" t="s">
        <v>541</v>
      </c>
      <c r="D621" s="664" t="s">
        <v>2408</v>
      </c>
      <c r="E621" s="663" t="s">
        <v>553</v>
      </c>
      <c r="F621" s="664" t="s">
        <v>2411</v>
      </c>
      <c r="G621" s="663" t="s">
        <v>554</v>
      </c>
      <c r="H621" s="663" t="s">
        <v>647</v>
      </c>
      <c r="I621" s="663" t="s">
        <v>648</v>
      </c>
      <c r="J621" s="663" t="s">
        <v>649</v>
      </c>
      <c r="K621" s="663" t="s">
        <v>650</v>
      </c>
      <c r="L621" s="665">
        <v>87.029999999999987</v>
      </c>
      <c r="M621" s="665">
        <v>46</v>
      </c>
      <c r="N621" s="666">
        <v>4003.3799999999997</v>
      </c>
    </row>
    <row r="622" spans="1:14" ht="14.4" customHeight="1" x14ac:dyDescent="0.3">
      <c r="A622" s="661" t="s">
        <v>525</v>
      </c>
      <c r="B622" s="662" t="s">
        <v>2404</v>
      </c>
      <c r="C622" s="663" t="s">
        <v>541</v>
      </c>
      <c r="D622" s="664" t="s">
        <v>2408</v>
      </c>
      <c r="E622" s="663" t="s">
        <v>553</v>
      </c>
      <c r="F622" s="664" t="s">
        <v>2411</v>
      </c>
      <c r="G622" s="663" t="s">
        <v>554</v>
      </c>
      <c r="H622" s="663" t="s">
        <v>555</v>
      </c>
      <c r="I622" s="663" t="s">
        <v>556</v>
      </c>
      <c r="J622" s="663" t="s">
        <v>557</v>
      </c>
      <c r="K622" s="663" t="s">
        <v>558</v>
      </c>
      <c r="L622" s="665">
        <v>96.820049231977848</v>
      </c>
      <c r="M622" s="665">
        <v>18</v>
      </c>
      <c r="N622" s="666">
        <v>1742.7608861756012</v>
      </c>
    </row>
    <row r="623" spans="1:14" ht="14.4" customHeight="1" x14ac:dyDescent="0.3">
      <c r="A623" s="661" t="s">
        <v>525</v>
      </c>
      <c r="B623" s="662" t="s">
        <v>2404</v>
      </c>
      <c r="C623" s="663" t="s">
        <v>541</v>
      </c>
      <c r="D623" s="664" t="s">
        <v>2408</v>
      </c>
      <c r="E623" s="663" t="s">
        <v>553</v>
      </c>
      <c r="F623" s="664" t="s">
        <v>2411</v>
      </c>
      <c r="G623" s="663" t="s">
        <v>554</v>
      </c>
      <c r="H623" s="663" t="s">
        <v>559</v>
      </c>
      <c r="I623" s="663" t="s">
        <v>560</v>
      </c>
      <c r="J623" s="663" t="s">
        <v>561</v>
      </c>
      <c r="K623" s="663" t="s">
        <v>562</v>
      </c>
      <c r="L623" s="665">
        <v>167.6099884201428</v>
      </c>
      <c r="M623" s="665">
        <v>58</v>
      </c>
      <c r="N623" s="666">
        <v>9721.3793283682826</v>
      </c>
    </row>
    <row r="624" spans="1:14" ht="14.4" customHeight="1" x14ac:dyDescent="0.3">
      <c r="A624" s="661" t="s">
        <v>525</v>
      </c>
      <c r="B624" s="662" t="s">
        <v>2404</v>
      </c>
      <c r="C624" s="663" t="s">
        <v>541</v>
      </c>
      <c r="D624" s="664" t="s">
        <v>2408</v>
      </c>
      <c r="E624" s="663" t="s">
        <v>553</v>
      </c>
      <c r="F624" s="664" t="s">
        <v>2411</v>
      </c>
      <c r="G624" s="663" t="s">
        <v>554</v>
      </c>
      <c r="H624" s="663" t="s">
        <v>658</v>
      </c>
      <c r="I624" s="663" t="s">
        <v>659</v>
      </c>
      <c r="J624" s="663" t="s">
        <v>660</v>
      </c>
      <c r="K624" s="663" t="s">
        <v>661</v>
      </c>
      <c r="L624" s="665">
        <v>64.539923994972085</v>
      </c>
      <c r="M624" s="665">
        <v>44</v>
      </c>
      <c r="N624" s="666">
        <v>2839.7566557787718</v>
      </c>
    </row>
    <row r="625" spans="1:14" ht="14.4" customHeight="1" x14ac:dyDescent="0.3">
      <c r="A625" s="661" t="s">
        <v>525</v>
      </c>
      <c r="B625" s="662" t="s">
        <v>2404</v>
      </c>
      <c r="C625" s="663" t="s">
        <v>541</v>
      </c>
      <c r="D625" s="664" t="s">
        <v>2408</v>
      </c>
      <c r="E625" s="663" t="s">
        <v>553</v>
      </c>
      <c r="F625" s="664" t="s">
        <v>2411</v>
      </c>
      <c r="G625" s="663" t="s">
        <v>554</v>
      </c>
      <c r="H625" s="663" t="s">
        <v>670</v>
      </c>
      <c r="I625" s="663" t="s">
        <v>671</v>
      </c>
      <c r="J625" s="663" t="s">
        <v>672</v>
      </c>
      <c r="K625" s="663" t="s">
        <v>673</v>
      </c>
      <c r="L625" s="665">
        <v>71.480820310256348</v>
      </c>
      <c r="M625" s="665">
        <v>1</v>
      </c>
      <c r="N625" s="666">
        <v>71.480820310256348</v>
      </c>
    </row>
    <row r="626" spans="1:14" ht="14.4" customHeight="1" x14ac:dyDescent="0.3">
      <c r="A626" s="661" t="s">
        <v>525</v>
      </c>
      <c r="B626" s="662" t="s">
        <v>2404</v>
      </c>
      <c r="C626" s="663" t="s">
        <v>541</v>
      </c>
      <c r="D626" s="664" t="s">
        <v>2408</v>
      </c>
      <c r="E626" s="663" t="s">
        <v>553</v>
      </c>
      <c r="F626" s="664" t="s">
        <v>2411</v>
      </c>
      <c r="G626" s="663" t="s">
        <v>554</v>
      </c>
      <c r="H626" s="663" t="s">
        <v>690</v>
      </c>
      <c r="I626" s="663" t="s">
        <v>691</v>
      </c>
      <c r="J626" s="663" t="s">
        <v>692</v>
      </c>
      <c r="K626" s="663" t="s">
        <v>693</v>
      </c>
      <c r="L626" s="665">
        <v>27.749955736129046</v>
      </c>
      <c r="M626" s="665">
        <v>45</v>
      </c>
      <c r="N626" s="666">
        <v>1248.748008125807</v>
      </c>
    </row>
    <row r="627" spans="1:14" ht="14.4" customHeight="1" x14ac:dyDescent="0.3">
      <c r="A627" s="661" t="s">
        <v>525</v>
      </c>
      <c r="B627" s="662" t="s">
        <v>2404</v>
      </c>
      <c r="C627" s="663" t="s">
        <v>541</v>
      </c>
      <c r="D627" s="664" t="s">
        <v>2408</v>
      </c>
      <c r="E627" s="663" t="s">
        <v>553</v>
      </c>
      <c r="F627" s="664" t="s">
        <v>2411</v>
      </c>
      <c r="G627" s="663" t="s">
        <v>554</v>
      </c>
      <c r="H627" s="663" t="s">
        <v>563</v>
      </c>
      <c r="I627" s="663" t="s">
        <v>564</v>
      </c>
      <c r="J627" s="663" t="s">
        <v>565</v>
      </c>
      <c r="K627" s="663" t="s">
        <v>566</v>
      </c>
      <c r="L627" s="665">
        <v>56.996636509481412</v>
      </c>
      <c r="M627" s="665">
        <v>145</v>
      </c>
      <c r="N627" s="666">
        <v>8264.5122938748045</v>
      </c>
    </row>
    <row r="628" spans="1:14" ht="14.4" customHeight="1" x14ac:dyDescent="0.3">
      <c r="A628" s="661" t="s">
        <v>525</v>
      </c>
      <c r="B628" s="662" t="s">
        <v>2404</v>
      </c>
      <c r="C628" s="663" t="s">
        <v>541</v>
      </c>
      <c r="D628" s="664" t="s">
        <v>2408</v>
      </c>
      <c r="E628" s="663" t="s">
        <v>553</v>
      </c>
      <c r="F628" s="664" t="s">
        <v>2411</v>
      </c>
      <c r="G628" s="663" t="s">
        <v>554</v>
      </c>
      <c r="H628" s="663" t="s">
        <v>729</v>
      </c>
      <c r="I628" s="663" t="s">
        <v>730</v>
      </c>
      <c r="J628" s="663" t="s">
        <v>731</v>
      </c>
      <c r="K628" s="663" t="s">
        <v>732</v>
      </c>
      <c r="L628" s="665">
        <v>239.79999999999998</v>
      </c>
      <c r="M628" s="665">
        <v>39</v>
      </c>
      <c r="N628" s="666">
        <v>9352.1999999999989</v>
      </c>
    </row>
    <row r="629" spans="1:14" ht="14.4" customHeight="1" x14ac:dyDescent="0.3">
      <c r="A629" s="661" t="s">
        <v>525</v>
      </c>
      <c r="B629" s="662" t="s">
        <v>2404</v>
      </c>
      <c r="C629" s="663" t="s">
        <v>541</v>
      </c>
      <c r="D629" s="664" t="s">
        <v>2408</v>
      </c>
      <c r="E629" s="663" t="s">
        <v>553</v>
      </c>
      <c r="F629" s="664" t="s">
        <v>2411</v>
      </c>
      <c r="G629" s="663" t="s">
        <v>554</v>
      </c>
      <c r="H629" s="663" t="s">
        <v>749</v>
      </c>
      <c r="I629" s="663" t="s">
        <v>749</v>
      </c>
      <c r="J629" s="663" t="s">
        <v>750</v>
      </c>
      <c r="K629" s="663" t="s">
        <v>751</v>
      </c>
      <c r="L629" s="665">
        <v>36.53000086238513</v>
      </c>
      <c r="M629" s="665">
        <v>117</v>
      </c>
      <c r="N629" s="666">
        <v>4274.0101008990605</v>
      </c>
    </row>
    <row r="630" spans="1:14" ht="14.4" customHeight="1" x14ac:dyDescent="0.3">
      <c r="A630" s="661" t="s">
        <v>525</v>
      </c>
      <c r="B630" s="662" t="s">
        <v>2404</v>
      </c>
      <c r="C630" s="663" t="s">
        <v>541</v>
      </c>
      <c r="D630" s="664" t="s">
        <v>2408</v>
      </c>
      <c r="E630" s="663" t="s">
        <v>553</v>
      </c>
      <c r="F630" s="664" t="s">
        <v>2411</v>
      </c>
      <c r="G630" s="663" t="s">
        <v>554</v>
      </c>
      <c r="H630" s="663" t="s">
        <v>787</v>
      </c>
      <c r="I630" s="663" t="s">
        <v>788</v>
      </c>
      <c r="J630" s="663" t="s">
        <v>789</v>
      </c>
      <c r="K630" s="663" t="s">
        <v>790</v>
      </c>
      <c r="L630" s="665">
        <v>299</v>
      </c>
      <c r="M630" s="665">
        <v>3</v>
      </c>
      <c r="N630" s="666">
        <v>897</v>
      </c>
    </row>
    <row r="631" spans="1:14" ht="14.4" customHeight="1" x14ac:dyDescent="0.3">
      <c r="A631" s="661" t="s">
        <v>525</v>
      </c>
      <c r="B631" s="662" t="s">
        <v>2404</v>
      </c>
      <c r="C631" s="663" t="s">
        <v>541</v>
      </c>
      <c r="D631" s="664" t="s">
        <v>2408</v>
      </c>
      <c r="E631" s="663" t="s">
        <v>553</v>
      </c>
      <c r="F631" s="664" t="s">
        <v>2411</v>
      </c>
      <c r="G631" s="663" t="s">
        <v>554</v>
      </c>
      <c r="H631" s="663" t="s">
        <v>865</v>
      </c>
      <c r="I631" s="663" t="s">
        <v>866</v>
      </c>
      <c r="J631" s="663" t="s">
        <v>867</v>
      </c>
      <c r="K631" s="663" t="s">
        <v>868</v>
      </c>
      <c r="L631" s="665">
        <v>115.119807403105</v>
      </c>
      <c r="M631" s="665">
        <v>13</v>
      </c>
      <c r="N631" s="666">
        <v>1496.557496240365</v>
      </c>
    </row>
    <row r="632" spans="1:14" ht="14.4" customHeight="1" x14ac:dyDescent="0.3">
      <c r="A632" s="661" t="s">
        <v>525</v>
      </c>
      <c r="B632" s="662" t="s">
        <v>2404</v>
      </c>
      <c r="C632" s="663" t="s">
        <v>541</v>
      </c>
      <c r="D632" s="664" t="s">
        <v>2408</v>
      </c>
      <c r="E632" s="663" t="s">
        <v>553</v>
      </c>
      <c r="F632" s="664" t="s">
        <v>2411</v>
      </c>
      <c r="G632" s="663" t="s">
        <v>554</v>
      </c>
      <c r="H632" s="663" t="s">
        <v>570</v>
      </c>
      <c r="I632" s="663" t="s">
        <v>571</v>
      </c>
      <c r="J632" s="663" t="s">
        <v>572</v>
      </c>
      <c r="K632" s="663" t="s">
        <v>573</v>
      </c>
      <c r="L632" s="665">
        <v>60.967459423419932</v>
      </c>
      <c r="M632" s="665">
        <v>88</v>
      </c>
      <c r="N632" s="666">
        <v>5365.1364292609542</v>
      </c>
    </row>
    <row r="633" spans="1:14" ht="14.4" customHeight="1" x14ac:dyDescent="0.3">
      <c r="A633" s="661" t="s">
        <v>525</v>
      </c>
      <c r="B633" s="662" t="s">
        <v>2404</v>
      </c>
      <c r="C633" s="663" t="s">
        <v>541</v>
      </c>
      <c r="D633" s="664" t="s">
        <v>2408</v>
      </c>
      <c r="E633" s="663" t="s">
        <v>553</v>
      </c>
      <c r="F633" s="664" t="s">
        <v>2411</v>
      </c>
      <c r="G633" s="663" t="s">
        <v>554</v>
      </c>
      <c r="H633" s="663" t="s">
        <v>2233</v>
      </c>
      <c r="I633" s="663" t="s">
        <v>2234</v>
      </c>
      <c r="J633" s="663" t="s">
        <v>2235</v>
      </c>
      <c r="K633" s="663" t="s">
        <v>1388</v>
      </c>
      <c r="L633" s="665">
        <v>35.33045454545455</v>
      </c>
      <c r="M633" s="665">
        <v>22</v>
      </c>
      <c r="N633" s="666">
        <v>777.2700000000001</v>
      </c>
    </row>
    <row r="634" spans="1:14" ht="14.4" customHeight="1" x14ac:dyDescent="0.3">
      <c r="A634" s="661" t="s">
        <v>525</v>
      </c>
      <c r="B634" s="662" t="s">
        <v>2404</v>
      </c>
      <c r="C634" s="663" t="s">
        <v>541</v>
      </c>
      <c r="D634" s="664" t="s">
        <v>2408</v>
      </c>
      <c r="E634" s="663" t="s">
        <v>553</v>
      </c>
      <c r="F634" s="664" t="s">
        <v>2411</v>
      </c>
      <c r="G634" s="663" t="s">
        <v>554</v>
      </c>
      <c r="H634" s="663" t="s">
        <v>899</v>
      </c>
      <c r="I634" s="663" t="s">
        <v>900</v>
      </c>
      <c r="J634" s="663" t="s">
        <v>897</v>
      </c>
      <c r="K634" s="663" t="s">
        <v>901</v>
      </c>
      <c r="L634" s="665">
        <v>210.02007668134868</v>
      </c>
      <c r="M634" s="665">
        <v>2</v>
      </c>
      <c r="N634" s="666">
        <v>420.04015336269737</v>
      </c>
    </row>
    <row r="635" spans="1:14" ht="14.4" customHeight="1" x14ac:dyDescent="0.3">
      <c r="A635" s="661" t="s">
        <v>525</v>
      </c>
      <c r="B635" s="662" t="s">
        <v>2404</v>
      </c>
      <c r="C635" s="663" t="s">
        <v>541</v>
      </c>
      <c r="D635" s="664" t="s">
        <v>2408</v>
      </c>
      <c r="E635" s="663" t="s">
        <v>553</v>
      </c>
      <c r="F635" s="664" t="s">
        <v>2411</v>
      </c>
      <c r="G635" s="663" t="s">
        <v>554</v>
      </c>
      <c r="H635" s="663" t="s">
        <v>2381</v>
      </c>
      <c r="I635" s="663" t="s">
        <v>2382</v>
      </c>
      <c r="J635" s="663" t="s">
        <v>951</v>
      </c>
      <c r="K635" s="663" t="s">
        <v>2383</v>
      </c>
      <c r="L635" s="665">
        <v>87.57</v>
      </c>
      <c r="M635" s="665">
        <v>1</v>
      </c>
      <c r="N635" s="666">
        <v>87.57</v>
      </c>
    </row>
    <row r="636" spans="1:14" ht="14.4" customHeight="1" x14ac:dyDescent="0.3">
      <c r="A636" s="661" t="s">
        <v>525</v>
      </c>
      <c r="B636" s="662" t="s">
        <v>2404</v>
      </c>
      <c r="C636" s="663" t="s">
        <v>541</v>
      </c>
      <c r="D636" s="664" t="s">
        <v>2408</v>
      </c>
      <c r="E636" s="663" t="s">
        <v>553</v>
      </c>
      <c r="F636" s="664" t="s">
        <v>2411</v>
      </c>
      <c r="G636" s="663" t="s">
        <v>554</v>
      </c>
      <c r="H636" s="663" t="s">
        <v>1006</v>
      </c>
      <c r="I636" s="663" t="s">
        <v>1007</v>
      </c>
      <c r="J636" s="663" t="s">
        <v>1008</v>
      </c>
      <c r="K636" s="663" t="s">
        <v>1009</v>
      </c>
      <c r="L636" s="665">
        <v>66.166941630298965</v>
      </c>
      <c r="M636" s="665">
        <v>26</v>
      </c>
      <c r="N636" s="666">
        <v>1720.3404823877731</v>
      </c>
    </row>
    <row r="637" spans="1:14" ht="14.4" customHeight="1" x14ac:dyDescent="0.3">
      <c r="A637" s="661" t="s">
        <v>525</v>
      </c>
      <c r="B637" s="662" t="s">
        <v>2404</v>
      </c>
      <c r="C637" s="663" t="s">
        <v>541</v>
      </c>
      <c r="D637" s="664" t="s">
        <v>2408</v>
      </c>
      <c r="E637" s="663" t="s">
        <v>553</v>
      </c>
      <c r="F637" s="664" t="s">
        <v>2411</v>
      </c>
      <c r="G637" s="663" t="s">
        <v>554</v>
      </c>
      <c r="H637" s="663" t="s">
        <v>1013</v>
      </c>
      <c r="I637" s="663" t="s">
        <v>1014</v>
      </c>
      <c r="J637" s="663" t="s">
        <v>1015</v>
      </c>
      <c r="K637" s="663" t="s">
        <v>650</v>
      </c>
      <c r="L637" s="665">
        <v>125.01579975153849</v>
      </c>
      <c r="M637" s="665">
        <v>87</v>
      </c>
      <c r="N637" s="666">
        <v>10876.374578383849</v>
      </c>
    </row>
    <row r="638" spans="1:14" ht="14.4" customHeight="1" x14ac:dyDescent="0.3">
      <c r="A638" s="661" t="s">
        <v>525</v>
      </c>
      <c r="B638" s="662" t="s">
        <v>2404</v>
      </c>
      <c r="C638" s="663" t="s">
        <v>541</v>
      </c>
      <c r="D638" s="664" t="s">
        <v>2408</v>
      </c>
      <c r="E638" s="663" t="s">
        <v>553</v>
      </c>
      <c r="F638" s="664" t="s">
        <v>2411</v>
      </c>
      <c r="G638" s="663" t="s">
        <v>554</v>
      </c>
      <c r="H638" s="663" t="s">
        <v>1016</v>
      </c>
      <c r="I638" s="663" t="s">
        <v>1017</v>
      </c>
      <c r="J638" s="663" t="s">
        <v>1018</v>
      </c>
      <c r="K638" s="663" t="s">
        <v>1019</v>
      </c>
      <c r="L638" s="665">
        <v>60.279953910840895</v>
      </c>
      <c r="M638" s="665">
        <v>295</v>
      </c>
      <c r="N638" s="666">
        <v>17782.586403698064</v>
      </c>
    </row>
    <row r="639" spans="1:14" ht="14.4" customHeight="1" x14ac:dyDescent="0.3">
      <c r="A639" s="661" t="s">
        <v>525</v>
      </c>
      <c r="B639" s="662" t="s">
        <v>2404</v>
      </c>
      <c r="C639" s="663" t="s">
        <v>541</v>
      </c>
      <c r="D639" s="664" t="s">
        <v>2408</v>
      </c>
      <c r="E639" s="663" t="s">
        <v>553</v>
      </c>
      <c r="F639" s="664" t="s">
        <v>2411</v>
      </c>
      <c r="G639" s="663" t="s">
        <v>554</v>
      </c>
      <c r="H639" s="663" t="s">
        <v>2236</v>
      </c>
      <c r="I639" s="663" t="s">
        <v>2237</v>
      </c>
      <c r="J639" s="663" t="s">
        <v>2238</v>
      </c>
      <c r="K639" s="663" t="s">
        <v>2239</v>
      </c>
      <c r="L639" s="665">
        <v>52.17</v>
      </c>
      <c r="M639" s="665">
        <v>2</v>
      </c>
      <c r="N639" s="666">
        <v>104.34</v>
      </c>
    </row>
    <row r="640" spans="1:14" ht="14.4" customHeight="1" x14ac:dyDescent="0.3">
      <c r="A640" s="661" t="s">
        <v>525</v>
      </c>
      <c r="B640" s="662" t="s">
        <v>2404</v>
      </c>
      <c r="C640" s="663" t="s">
        <v>541</v>
      </c>
      <c r="D640" s="664" t="s">
        <v>2408</v>
      </c>
      <c r="E640" s="663" t="s">
        <v>553</v>
      </c>
      <c r="F640" s="664" t="s">
        <v>2411</v>
      </c>
      <c r="G640" s="663" t="s">
        <v>554</v>
      </c>
      <c r="H640" s="663" t="s">
        <v>1040</v>
      </c>
      <c r="I640" s="663" t="s">
        <v>1041</v>
      </c>
      <c r="J640" s="663" t="s">
        <v>1042</v>
      </c>
      <c r="K640" s="663" t="s">
        <v>1043</v>
      </c>
      <c r="L640" s="665">
        <v>242.00005558442533</v>
      </c>
      <c r="M640" s="665">
        <v>118</v>
      </c>
      <c r="N640" s="666">
        <v>28556.006558962188</v>
      </c>
    </row>
    <row r="641" spans="1:14" ht="14.4" customHeight="1" x14ac:dyDescent="0.3">
      <c r="A641" s="661" t="s">
        <v>525</v>
      </c>
      <c r="B641" s="662" t="s">
        <v>2404</v>
      </c>
      <c r="C641" s="663" t="s">
        <v>541</v>
      </c>
      <c r="D641" s="664" t="s">
        <v>2408</v>
      </c>
      <c r="E641" s="663" t="s">
        <v>553</v>
      </c>
      <c r="F641" s="664" t="s">
        <v>2411</v>
      </c>
      <c r="G641" s="663" t="s">
        <v>554</v>
      </c>
      <c r="H641" s="663" t="s">
        <v>1136</v>
      </c>
      <c r="I641" s="663" t="s">
        <v>1137</v>
      </c>
      <c r="J641" s="663" t="s">
        <v>1138</v>
      </c>
      <c r="K641" s="663" t="s">
        <v>1139</v>
      </c>
      <c r="L641" s="665">
        <v>2866.38</v>
      </c>
      <c r="M641" s="665">
        <v>1</v>
      </c>
      <c r="N641" s="666">
        <v>2866.38</v>
      </c>
    </row>
    <row r="642" spans="1:14" ht="14.4" customHeight="1" x14ac:dyDescent="0.3">
      <c r="A642" s="661" t="s">
        <v>525</v>
      </c>
      <c r="B642" s="662" t="s">
        <v>2404</v>
      </c>
      <c r="C642" s="663" t="s">
        <v>541</v>
      </c>
      <c r="D642" s="664" t="s">
        <v>2408</v>
      </c>
      <c r="E642" s="663" t="s">
        <v>553</v>
      </c>
      <c r="F642" s="664" t="s">
        <v>2411</v>
      </c>
      <c r="G642" s="663" t="s">
        <v>554</v>
      </c>
      <c r="H642" s="663" t="s">
        <v>1147</v>
      </c>
      <c r="I642" s="663" t="s">
        <v>1148</v>
      </c>
      <c r="J642" s="663" t="s">
        <v>1149</v>
      </c>
      <c r="K642" s="663" t="s">
        <v>677</v>
      </c>
      <c r="L642" s="665">
        <v>41.2180605832487</v>
      </c>
      <c r="M642" s="665">
        <v>63</v>
      </c>
      <c r="N642" s="666">
        <v>2596.7378167446682</v>
      </c>
    </row>
    <row r="643" spans="1:14" ht="14.4" customHeight="1" x14ac:dyDescent="0.3">
      <c r="A643" s="661" t="s">
        <v>525</v>
      </c>
      <c r="B643" s="662" t="s">
        <v>2404</v>
      </c>
      <c r="C643" s="663" t="s">
        <v>541</v>
      </c>
      <c r="D643" s="664" t="s">
        <v>2408</v>
      </c>
      <c r="E643" s="663" t="s">
        <v>553</v>
      </c>
      <c r="F643" s="664" t="s">
        <v>2411</v>
      </c>
      <c r="G643" s="663" t="s">
        <v>554</v>
      </c>
      <c r="H643" s="663" t="s">
        <v>1154</v>
      </c>
      <c r="I643" s="663" t="s">
        <v>1155</v>
      </c>
      <c r="J643" s="663" t="s">
        <v>1156</v>
      </c>
      <c r="K643" s="663" t="s">
        <v>1157</v>
      </c>
      <c r="L643" s="665">
        <v>94.605059475666664</v>
      </c>
      <c r="M643" s="665">
        <v>20</v>
      </c>
      <c r="N643" s="666">
        <v>1892.1011895133333</v>
      </c>
    </row>
    <row r="644" spans="1:14" ht="14.4" customHeight="1" x14ac:dyDescent="0.3">
      <c r="A644" s="661" t="s">
        <v>525</v>
      </c>
      <c r="B644" s="662" t="s">
        <v>2404</v>
      </c>
      <c r="C644" s="663" t="s">
        <v>541</v>
      </c>
      <c r="D644" s="664" t="s">
        <v>2408</v>
      </c>
      <c r="E644" s="663" t="s">
        <v>553</v>
      </c>
      <c r="F644" s="664" t="s">
        <v>2411</v>
      </c>
      <c r="G644" s="663" t="s">
        <v>554</v>
      </c>
      <c r="H644" s="663" t="s">
        <v>1158</v>
      </c>
      <c r="I644" s="663" t="s">
        <v>1159</v>
      </c>
      <c r="J644" s="663" t="s">
        <v>1160</v>
      </c>
      <c r="K644" s="663" t="s">
        <v>1161</v>
      </c>
      <c r="L644" s="665">
        <v>254.98000000000002</v>
      </c>
      <c r="M644" s="665">
        <v>1</v>
      </c>
      <c r="N644" s="666">
        <v>254.98000000000002</v>
      </c>
    </row>
    <row r="645" spans="1:14" ht="14.4" customHeight="1" x14ac:dyDescent="0.3">
      <c r="A645" s="661" t="s">
        <v>525</v>
      </c>
      <c r="B645" s="662" t="s">
        <v>2404</v>
      </c>
      <c r="C645" s="663" t="s">
        <v>541</v>
      </c>
      <c r="D645" s="664" t="s">
        <v>2408</v>
      </c>
      <c r="E645" s="663" t="s">
        <v>553</v>
      </c>
      <c r="F645" s="664" t="s">
        <v>2411</v>
      </c>
      <c r="G645" s="663" t="s">
        <v>554</v>
      </c>
      <c r="H645" s="663" t="s">
        <v>1162</v>
      </c>
      <c r="I645" s="663" t="s">
        <v>1163</v>
      </c>
      <c r="J645" s="663" t="s">
        <v>1164</v>
      </c>
      <c r="K645" s="663" t="s">
        <v>1165</v>
      </c>
      <c r="L645" s="665">
        <v>915.0428571428572</v>
      </c>
      <c r="M645" s="665">
        <v>35</v>
      </c>
      <c r="N645" s="666">
        <v>32026.500000000004</v>
      </c>
    </row>
    <row r="646" spans="1:14" ht="14.4" customHeight="1" x14ac:dyDescent="0.3">
      <c r="A646" s="661" t="s">
        <v>525</v>
      </c>
      <c r="B646" s="662" t="s">
        <v>2404</v>
      </c>
      <c r="C646" s="663" t="s">
        <v>541</v>
      </c>
      <c r="D646" s="664" t="s">
        <v>2408</v>
      </c>
      <c r="E646" s="663" t="s">
        <v>553</v>
      </c>
      <c r="F646" s="664" t="s">
        <v>2411</v>
      </c>
      <c r="G646" s="663" t="s">
        <v>554</v>
      </c>
      <c r="H646" s="663" t="s">
        <v>1181</v>
      </c>
      <c r="I646" s="663" t="s">
        <v>1182</v>
      </c>
      <c r="J646" s="663" t="s">
        <v>1183</v>
      </c>
      <c r="K646" s="663" t="s">
        <v>1184</v>
      </c>
      <c r="L646" s="665">
        <v>1333.908361456278</v>
      </c>
      <c r="M646" s="665">
        <v>5</v>
      </c>
      <c r="N646" s="666">
        <v>6669.54180728139</v>
      </c>
    </row>
    <row r="647" spans="1:14" ht="14.4" customHeight="1" x14ac:dyDescent="0.3">
      <c r="A647" s="661" t="s">
        <v>525</v>
      </c>
      <c r="B647" s="662" t="s">
        <v>2404</v>
      </c>
      <c r="C647" s="663" t="s">
        <v>541</v>
      </c>
      <c r="D647" s="664" t="s">
        <v>2408</v>
      </c>
      <c r="E647" s="663" t="s">
        <v>553</v>
      </c>
      <c r="F647" s="664" t="s">
        <v>2411</v>
      </c>
      <c r="G647" s="663" t="s">
        <v>554</v>
      </c>
      <c r="H647" s="663" t="s">
        <v>2384</v>
      </c>
      <c r="I647" s="663" t="s">
        <v>598</v>
      </c>
      <c r="J647" s="663" t="s">
        <v>2385</v>
      </c>
      <c r="K647" s="663" t="s">
        <v>2386</v>
      </c>
      <c r="L647" s="665">
        <v>462.4</v>
      </c>
      <c r="M647" s="665">
        <v>1</v>
      </c>
      <c r="N647" s="666">
        <v>462.4</v>
      </c>
    </row>
    <row r="648" spans="1:14" ht="14.4" customHeight="1" x14ac:dyDescent="0.3">
      <c r="A648" s="661" t="s">
        <v>525</v>
      </c>
      <c r="B648" s="662" t="s">
        <v>2404</v>
      </c>
      <c r="C648" s="663" t="s">
        <v>541</v>
      </c>
      <c r="D648" s="664" t="s">
        <v>2408</v>
      </c>
      <c r="E648" s="663" t="s">
        <v>553</v>
      </c>
      <c r="F648" s="664" t="s">
        <v>2411</v>
      </c>
      <c r="G648" s="663" t="s">
        <v>554</v>
      </c>
      <c r="H648" s="663" t="s">
        <v>1204</v>
      </c>
      <c r="I648" s="663" t="s">
        <v>1205</v>
      </c>
      <c r="J648" s="663" t="s">
        <v>1206</v>
      </c>
      <c r="K648" s="663" t="s">
        <v>1019</v>
      </c>
      <c r="L648" s="665">
        <v>57.939948327832624</v>
      </c>
      <c r="M648" s="665">
        <v>155</v>
      </c>
      <c r="N648" s="666">
        <v>8980.6919908140571</v>
      </c>
    </row>
    <row r="649" spans="1:14" ht="14.4" customHeight="1" x14ac:dyDescent="0.3">
      <c r="A649" s="661" t="s">
        <v>525</v>
      </c>
      <c r="B649" s="662" t="s">
        <v>2404</v>
      </c>
      <c r="C649" s="663" t="s">
        <v>541</v>
      </c>
      <c r="D649" s="664" t="s">
        <v>2408</v>
      </c>
      <c r="E649" s="663" t="s">
        <v>553</v>
      </c>
      <c r="F649" s="664" t="s">
        <v>2411</v>
      </c>
      <c r="G649" s="663" t="s">
        <v>554</v>
      </c>
      <c r="H649" s="663" t="s">
        <v>1215</v>
      </c>
      <c r="I649" s="663" t="s">
        <v>1216</v>
      </c>
      <c r="J649" s="663" t="s">
        <v>1217</v>
      </c>
      <c r="K649" s="663" t="s">
        <v>1218</v>
      </c>
      <c r="L649" s="665">
        <v>58.830282444919838</v>
      </c>
      <c r="M649" s="665">
        <v>88</v>
      </c>
      <c r="N649" s="666">
        <v>5177.0648551529457</v>
      </c>
    </row>
    <row r="650" spans="1:14" ht="14.4" customHeight="1" x14ac:dyDescent="0.3">
      <c r="A650" s="661" t="s">
        <v>525</v>
      </c>
      <c r="B650" s="662" t="s">
        <v>2404</v>
      </c>
      <c r="C650" s="663" t="s">
        <v>541</v>
      </c>
      <c r="D650" s="664" t="s">
        <v>2408</v>
      </c>
      <c r="E650" s="663" t="s">
        <v>553</v>
      </c>
      <c r="F650" s="664" t="s">
        <v>2411</v>
      </c>
      <c r="G650" s="663" t="s">
        <v>554</v>
      </c>
      <c r="H650" s="663" t="s">
        <v>578</v>
      </c>
      <c r="I650" s="663" t="s">
        <v>579</v>
      </c>
      <c r="J650" s="663" t="s">
        <v>580</v>
      </c>
      <c r="K650" s="663" t="s">
        <v>581</v>
      </c>
      <c r="L650" s="665">
        <v>545.36894736842112</v>
      </c>
      <c r="M650" s="665">
        <v>19</v>
      </c>
      <c r="N650" s="666">
        <v>10362.01</v>
      </c>
    </row>
    <row r="651" spans="1:14" ht="14.4" customHeight="1" x14ac:dyDescent="0.3">
      <c r="A651" s="661" t="s">
        <v>525</v>
      </c>
      <c r="B651" s="662" t="s">
        <v>2404</v>
      </c>
      <c r="C651" s="663" t="s">
        <v>541</v>
      </c>
      <c r="D651" s="664" t="s">
        <v>2408</v>
      </c>
      <c r="E651" s="663" t="s">
        <v>553</v>
      </c>
      <c r="F651" s="664" t="s">
        <v>2411</v>
      </c>
      <c r="G651" s="663" t="s">
        <v>554</v>
      </c>
      <c r="H651" s="663" t="s">
        <v>582</v>
      </c>
      <c r="I651" s="663" t="s">
        <v>583</v>
      </c>
      <c r="J651" s="663" t="s">
        <v>580</v>
      </c>
      <c r="K651" s="663" t="s">
        <v>584</v>
      </c>
      <c r="L651" s="665">
        <v>312.84000000000009</v>
      </c>
      <c r="M651" s="665">
        <v>34</v>
      </c>
      <c r="N651" s="666">
        <v>10636.560000000003</v>
      </c>
    </row>
    <row r="652" spans="1:14" ht="14.4" customHeight="1" x14ac:dyDescent="0.3">
      <c r="A652" s="661" t="s">
        <v>525</v>
      </c>
      <c r="B652" s="662" t="s">
        <v>2404</v>
      </c>
      <c r="C652" s="663" t="s">
        <v>541</v>
      </c>
      <c r="D652" s="664" t="s">
        <v>2408</v>
      </c>
      <c r="E652" s="663" t="s">
        <v>553</v>
      </c>
      <c r="F652" s="664" t="s">
        <v>2411</v>
      </c>
      <c r="G652" s="663" t="s">
        <v>554</v>
      </c>
      <c r="H652" s="663" t="s">
        <v>1219</v>
      </c>
      <c r="I652" s="663" t="s">
        <v>1220</v>
      </c>
      <c r="J652" s="663" t="s">
        <v>580</v>
      </c>
      <c r="K652" s="663" t="s">
        <v>1221</v>
      </c>
      <c r="L652" s="665">
        <v>252.58760183751085</v>
      </c>
      <c r="M652" s="665">
        <v>15</v>
      </c>
      <c r="N652" s="666">
        <v>3788.8140275626629</v>
      </c>
    </row>
    <row r="653" spans="1:14" ht="14.4" customHeight="1" x14ac:dyDescent="0.3">
      <c r="A653" s="661" t="s">
        <v>525</v>
      </c>
      <c r="B653" s="662" t="s">
        <v>2404</v>
      </c>
      <c r="C653" s="663" t="s">
        <v>541</v>
      </c>
      <c r="D653" s="664" t="s">
        <v>2408</v>
      </c>
      <c r="E653" s="663" t="s">
        <v>553</v>
      </c>
      <c r="F653" s="664" t="s">
        <v>2411</v>
      </c>
      <c r="G653" s="663" t="s">
        <v>554</v>
      </c>
      <c r="H653" s="663" t="s">
        <v>585</v>
      </c>
      <c r="I653" s="663" t="s">
        <v>586</v>
      </c>
      <c r="J653" s="663" t="s">
        <v>587</v>
      </c>
      <c r="K653" s="663" t="s">
        <v>588</v>
      </c>
      <c r="L653" s="665">
        <v>48.043858893602355</v>
      </c>
      <c r="M653" s="665">
        <v>94</v>
      </c>
      <c r="N653" s="666">
        <v>4516.1227359986215</v>
      </c>
    </row>
    <row r="654" spans="1:14" ht="14.4" customHeight="1" x14ac:dyDescent="0.3">
      <c r="A654" s="661" t="s">
        <v>525</v>
      </c>
      <c r="B654" s="662" t="s">
        <v>2404</v>
      </c>
      <c r="C654" s="663" t="s">
        <v>541</v>
      </c>
      <c r="D654" s="664" t="s">
        <v>2408</v>
      </c>
      <c r="E654" s="663" t="s">
        <v>553</v>
      </c>
      <c r="F654" s="664" t="s">
        <v>2411</v>
      </c>
      <c r="G654" s="663" t="s">
        <v>554</v>
      </c>
      <c r="H654" s="663" t="s">
        <v>1269</v>
      </c>
      <c r="I654" s="663" t="s">
        <v>598</v>
      </c>
      <c r="J654" s="663" t="s">
        <v>1270</v>
      </c>
      <c r="K654" s="663" t="s">
        <v>1271</v>
      </c>
      <c r="L654" s="665">
        <v>23.700509193603253</v>
      </c>
      <c r="M654" s="665">
        <v>114</v>
      </c>
      <c r="N654" s="666">
        <v>2701.858048070771</v>
      </c>
    </row>
    <row r="655" spans="1:14" ht="14.4" customHeight="1" x14ac:dyDescent="0.3">
      <c r="A655" s="661" t="s">
        <v>525</v>
      </c>
      <c r="B655" s="662" t="s">
        <v>2404</v>
      </c>
      <c r="C655" s="663" t="s">
        <v>541</v>
      </c>
      <c r="D655" s="664" t="s">
        <v>2408</v>
      </c>
      <c r="E655" s="663" t="s">
        <v>553</v>
      </c>
      <c r="F655" s="664" t="s">
        <v>2411</v>
      </c>
      <c r="G655" s="663" t="s">
        <v>554</v>
      </c>
      <c r="H655" s="663" t="s">
        <v>1302</v>
      </c>
      <c r="I655" s="663" t="s">
        <v>1303</v>
      </c>
      <c r="J655" s="663" t="s">
        <v>1304</v>
      </c>
      <c r="K655" s="663" t="s">
        <v>1305</v>
      </c>
      <c r="L655" s="665">
        <v>105.96798408488065</v>
      </c>
      <c r="M655" s="665">
        <v>13</v>
      </c>
      <c r="N655" s="666">
        <v>1377.5837931034484</v>
      </c>
    </row>
    <row r="656" spans="1:14" ht="14.4" customHeight="1" x14ac:dyDescent="0.3">
      <c r="A656" s="661" t="s">
        <v>525</v>
      </c>
      <c r="B656" s="662" t="s">
        <v>2404</v>
      </c>
      <c r="C656" s="663" t="s">
        <v>541</v>
      </c>
      <c r="D656" s="664" t="s">
        <v>2408</v>
      </c>
      <c r="E656" s="663" t="s">
        <v>553</v>
      </c>
      <c r="F656" s="664" t="s">
        <v>2411</v>
      </c>
      <c r="G656" s="663" t="s">
        <v>554</v>
      </c>
      <c r="H656" s="663" t="s">
        <v>2248</v>
      </c>
      <c r="I656" s="663" t="s">
        <v>2249</v>
      </c>
      <c r="J656" s="663" t="s">
        <v>2250</v>
      </c>
      <c r="K656" s="663" t="s">
        <v>1221</v>
      </c>
      <c r="L656" s="665">
        <v>4503.1597641125845</v>
      </c>
      <c r="M656" s="665">
        <v>1</v>
      </c>
      <c r="N656" s="666">
        <v>4503.1597641125845</v>
      </c>
    </row>
    <row r="657" spans="1:14" ht="14.4" customHeight="1" x14ac:dyDescent="0.3">
      <c r="A657" s="661" t="s">
        <v>525</v>
      </c>
      <c r="B657" s="662" t="s">
        <v>2404</v>
      </c>
      <c r="C657" s="663" t="s">
        <v>541</v>
      </c>
      <c r="D657" s="664" t="s">
        <v>2408</v>
      </c>
      <c r="E657" s="663" t="s">
        <v>553</v>
      </c>
      <c r="F657" s="664" t="s">
        <v>2411</v>
      </c>
      <c r="G657" s="663" t="s">
        <v>554</v>
      </c>
      <c r="H657" s="663" t="s">
        <v>589</v>
      </c>
      <c r="I657" s="663" t="s">
        <v>590</v>
      </c>
      <c r="J657" s="663" t="s">
        <v>591</v>
      </c>
      <c r="K657" s="663" t="s">
        <v>592</v>
      </c>
      <c r="L657" s="665">
        <v>52.270097645176449</v>
      </c>
      <c r="M657" s="665">
        <v>8</v>
      </c>
      <c r="N657" s="666">
        <v>418.16078116141159</v>
      </c>
    </row>
    <row r="658" spans="1:14" ht="14.4" customHeight="1" x14ac:dyDescent="0.3">
      <c r="A658" s="661" t="s">
        <v>525</v>
      </c>
      <c r="B658" s="662" t="s">
        <v>2404</v>
      </c>
      <c r="C658" s="663" t="s">
        <v>541</v>
      </c>
      <c r="D658" s="664" t="s">
        <v>2408</v>
      </c>
      <c r="E658" s="663" t="s">
        <v>553</v>
      </c>
      <c r="F658" s="664" t="s">
        <v>2411</v>
      </c>
      <c r="G658" s="663" t="s">
        <v>554</v>
      </c>
      <c r="H658" s="663" t="s">
        <v>1381</v>
      </c>
      <c r="I658" s="663" t="s">
        <v>1382</v>
      </c>
      <c r="J658" s="663" t="s">
        <v>1383</v>
      </c>
      <c r="K658" s="663" t="s">
        <v>1384</v>
      </c>
      <c r="L658" s="665">
        <v>374.06000000000006</v>
      </c>
      <c r="M658" s="665">
        <v>4</v>
      </c>
      <c r="N658" s="666">
        <v>1496.2400000000002</v>
      </c>
    </row>
    <row r="659" spans="1:14" ht="14.4" customHeight="1" x14ac:dyDescent="0.3">
      <c r="A659" s="661" t="s">
        <v>525</v>
      </c>
      <c r="B659" s="662" t="s">
        <v>2404</v>
      </c>
      <c r="C659" s="663" t="s">
        <v>541</v>
      </c>
      <c r="D659" s="664" t="s">
        <v>2408</v>
      </c>
      <c r="E659" s="663" t="s">
        <v>553</v>
      </c>
      <c r="F659" s="664" t="s">
        <v>2411</v>
      </c>
      <c r="G659" s="663" t="s">
        <v>554</v>
      </c>
      <c r="H659" s="663" t="s">
        <v>1413</v>
      </c>
      <c r="I659" s="663" t="s">
        <v>1414</v>
      </c>
      <c r="J659" s="663" t="s">
        <v>1415</v>
      </c>
      <c r="K659" s="663" t="s">
        <v>1416</v>
      </c>
      <c r="L659" s="665">
        <v>325.15999999999991</v>
      </c>
      <c r="M659" s="665">
        <v>38</v>
      </c>
      <c r="N659" s="666">
        <v>12356.079999999996</v>
      </c>
    </row>
    <row r="660" spans="1:14" ht="14.4" customHeight="1" x14ac:dyDescent="0.3">
      <c r="A660" s="661" t="s">
        <v>525</v>
      </c>
      <c r="B660" s="662" t="s">
        <v>2404</v>
      </c>
      <c r="C660" s="663" t="s">
        <v>541</v>
      </c>
      <c r="D660" s="664" t="s">
        <v>2408</v>
      </c>
      <c r="E660" s="663" t="s">
        <v>553</v>
      </c>
      <c r="F660" s="664" t="s">
        <v>2411</v>
      </c>
      <c r="G660" s="663" t="s">
        <v>554</v>
      </c>
      <c r="H660" s="663" t="s">
        <v>593</v>
      </c>
      <c r="I660" s="663" t="s">
        <v>594</v>
      </c>
      <c r="J660" s="663" t="s">
        <v>595</v>
      </c>
      <c r="K660" s="663" t="s">
        <v>596</v>
      </c>
      <c r="L660" s="665">
        <v>275.31</v>
      </c>
      <c r="M660" s="665">
        <v>35</v>
      </c>
      <c r="N660" s="666">
        <v>9635.85</v>
      </c>
    </row>
    <row r="661" spans="1:14" ht="14.4" customHeight="1" x14ac:dyDescent="0.3">
      <c r="A661" s="661" t="s">
        <v>525</v>
      </c>
      <c r="B661" s="662" t="s">
        <v>2404</v>
      </c>
      <c r="C661" s="663" t="s">
        <v>541</v>
      </c>
      <c r="D661" s="664" t="s">
        <v>2408</v>
      </c>
      <c r="E661" s="663" t="s">
        <v>553</v>
      </c>
      <c r="F661" s="664" t="s">
        <v>2411</v>
      </c>
      <c r="G661" s="663" t="s">
        <v>554</v>
      </c>
      <c r="H661" s="663" t="s">
        <v>2257</v>
      </c>
      <c r="I661" s="663" t="s">
        <v>2258</v>
      </c>
      <c r="J661" s="663" t="s">
        <v>2259</v>
      </c>
      <c r="K661" s="663" t="s">
        <v>2260</v>
      </c>
      <c r="L661" s="665">
        <v>3652</v>
      </c>
      <c r="M661" s="665">
        <v>2</v>
      </c>
      <c r="N661" s="666">
        <v>7304</v>
      </c>
    </row>
    <row r="662" spans="1:14" ht="14.4" customHeight="1" x14ac:dyDescent="0.3">
      <c r="A662" s="661" t="s">
        <v>525</v>
      </c>
      <c r="B662" s="662" t="s">
        <v>2404</v>
      </c>
      <c r="C662" s="663" t="s">
        <v>541</v>
      </c>
      <c r="D662" s="664" t="s">
        <v>2408</v>
      </c>
      <c r="E662" s="663" t="s">
        <v>553</v>
      </c>
      <c r="F662" s="664" t="s">
        <v>2411</v>
      </c>
      <c r="G662" s="663" t="s">
        <v>554</v>
      </c>
      <c r="H662" s="663" t="s">
        <v>2261</v>
      </c>
      <c r="I662" s="663" t="s">
        <v>2261</v>
      </c>
      <c r="J662" s="663" t="s">
        <v>2262</v>
      </c>
      <c r="K662" s="663" t="s">
        <v>2263</v>
      </c>
      <c r="L662" s="665">
        <v>179.81</v>
      </c>
      <c r="M662" s="665">
        <v>83</v>
      </c>
      <c r="N662" s="666">
        <v>14924.23</v>
      </c>
    </row>
    <row r="663" spans="1:14" ht="14.4" customHeight="1" x14ac:dyDescent="0.3">
      <c r="A663" s="661" t="s">
        <v>525</v>
      </c>
      <c r="B663" s="662" t="s">
        <v>2404</v>
      </c>
      <c r="C663" s="663" t="s">
        <v>541</v>
      </c>
      <c r="D663" s="664" t="s">
        <v>2408</v>
      </c>
      <c r="E663" s="663" t="s">
        <v>553</v>
      </c>
      <c r="F663" s="664" t="s">
        <v>2411</v>
      </c>
      <c r="G663" s="663" t="s">
        <v>554</v>
      </c>
      <c r="H663" s="663" t="s">
        <v>2264</v>
      </c>
      <c r="I663" s="663" t="s">
        <v>2265</v>
      </c>
      <c r="J663" s="663" t="s">
        <v>2266</v>
      </c>
      <c r="K663" s="663" t="s">
        <v>1221</v>
      </c>
      <c r="L663" s="665">
        <v>2838</v>
      </c>
      <c r="M663" s="665">
        <v>2</v>
      </c>
      <c r="N663" s="666">
        <v>5676</v>
      </c>
    </row>
    <row r="664" spans="1:14" ht="14.4" customHeight="1" x14ac:dyDescent="0.3">
      <c r="A664" s="661" t="s">
        <v>525</v>
      </c>
      <c r="B664" s="662" t="s">
        <v>2404</v>
      </c>
      <c r="C664" s="663" t="s">
        <v>541</v>
      </c>
      <c r="D664" s="664" t="s">
        <v>2408</v>
      </c>
      <c r="E664" s="663" t="s">
        <v>553</v>
      </c>
      <c r="F664" s="664" t="s">
        <v>2411</v>
      </c>
      <c r="G664" s="663" t="s">
        <v>554</v>
      </c>
      <c r="H664" s="663" t="s">
        <v>2269</v>
      </c>
      <c r="I664" s="663" t="s">
        <v>2269</v>
      </c>
      <c r="J664" s="663" t="s">
        <v>2270</v>
      </c>
      <c r="K664" s="663" t="s">
        <v>2271</v>
      </c>
      <c r="L664" s="665">
        <v>667.93016936302172</v>
      </c>
      <c r="M664" s="665">
        <v>18</v>
      </c>
      <c r="N664" s="666">
        <v>12022.74304853439</v>
      </c>
    </row>
    <row r="665" spans="1:14" ht="14.4" customHeight="1" x14ac:dyDescent="0.3">
      <c r="A665" s="661" t="s">
        <v>525</v>
      </c>
      <c r="B665" s="662" t="s">
        <v>2404</v>
      </c>
      <c r="C665" s="663" t="s">
        <v>541</v>
      </c>
      <c r="D665" s="664" t="s">
        <v>2408</v>
      </c>
      <c r="E665" s="663" t="s">
        <v>553</v>
      </c>
      <c r="F665" s="664" t="s">
        <v>2411</v>
      </c>
      <c r="G665" s="663" t="s">
        <v>554</v>
      </c>
      <c r="H665" s="663" t="s">
        <v>1451</v>
      </c>
      <c r="I665" s="663" t="s">
        <v>1452</v>
      </c>
      <c r="J665" s="663" t="s">
        <v>1453</v>
      </c>
      <c r="K665" s="663" t="s">
        <v>1454</v>
      </c>
      <c r="L665" s="665">
        <v>38.502999999999986</v>
      </c>
      <c r="M665" s="665">
        <v>2</v>
      </c>
      <c r="N665" s="666">
        <v>77.005999999999972</v>
      </c>
    </row>
    <row r="666" spans="1:14" ht="14.4" customHeight="1" x14ac:dyDescent="0.3">
      <c r="A666" s="661" t="s">
        <v>525</v>
      </c>
      <c r="B666" s="662" t="s">
        <v>2404</v>
      </c>
      <c r="C666" s="663" t="s">
        <v>541</v>
      </c>
      <c r="D666" s="664" t="s">
        <v>2408</v>
      </c>
      <c r="E666" s="663" t="s">
        <v>553</v>
      </c>
      <c r="F666" s="664" t="s">
        <v>2411</v>
      </c>
      <c r="G666" s="663" t="s">
        <v>554</v>
      </c>
      <c r="H666" s="663" t="s">
        <v>1463</v>
      </c>
      <c r="I666" s="663" t="s">
        <v>1464</v>
      </c>
      <c r="J666" s="663" t="s">
        <v>1465</v>
      </c>
      <c r="K666" s="663" t="s">
        <v>1466</v>
      </c>
      <c r="L666" s="665">
        <v>539.38980056392336</v>
      </c>
      <c r="M666" s="665">
        <v>12</v>
      </c>
      <c r="N666" s="666">
        <v>6472.6776067670808</v>
      </c>
    </row>
    <row r="667" spans="1:14" ht="14.4" customHeight="1" x14ac:dyDescent="0.3">
      <c r="A667" s="661" t="s">
        <v>525</v>
      </c>
      <c r="B667" s="662" t="s">
        <v>2404</v>
      </c>
      <c r="C667" s="663" t="s">
        <v>541</v>
      </c>
      <c r="D667" s="664" t="s">
        <v>2408</v>
      </c>
      <c r="E667" s="663" t="s">
        <v>553</v>
      </c>
      <c r="F667" s="664" t="s">
        <v>2411</v>
      </c>
      <c r="G667" s="663" t="s">
        <v>554</v>
      </c>
      <c r="H667" s="663" t="s">
        <v>1488</v>
      </c>
      <c r="I667" s="663" t="s">
        <v>1489</v>
      </c>
      <c r="J667" s="663" t="s">
        <v>1490</v>
      </c>
      <c r="K667" s="663" t="s">
        <v>1388</v>
      </c>
      <c r="L667" s="665">
        <v>80.488333333333344</v>
      </c>
      <c r="M667" s="665">
        <v>12</v>
      </c>
      <c r="N667" s="666">
        <v>965.86000000000013</v>
      </c>
    </row>
    <row r="668" spans="1:14" ht="14.4" customHeight="1" x14ac:dyDescent="0.3">
      <c r="A668" s="661" t="s">
        <v>525</v>
      </c>
      <c r="B668" s="662" t="s">
        <v>2404</v>
      </c>
      <c r="C668" s="663" t="s">
        <v>541</v>
      </c>
      <c r="D668" s="664" t="s">
        <v>2408</v>
      </c>
      <c r="E668" s="663" t="s">
        <v>553</v>
      </c>
      <c r="F668" s="664" t="s">
        <v>2411</v>
      </c>
      <c r="G668" s="663" t="s">
        <v>554</v>
      </c>
      <c r="H668" s="663" t="s">
        <v>2275</v>
      </c>
      <c r="I668" s="663" t="s">
        <v>2276</v>
      </c>
      <c r="J668" s="663" t="s">
        <v>2277</v>
      </c>
      <c r="K668" s="663" t="s">
        <v>2278</v>
      </c>
      <c r="L668" s="665">
        <v>586.39023350604396</v>
      </c>
      <c r="M668" s="665">
        <v>21</v>
      </c>
      <c r="N668" s="666">
        <v>12314.194903626923</v>
      </c>
    </row>
    <row r="669" spans="1:14" ht="14.4" customHeight="1" x14ac:dyDescent="0.3">
      <c r="A669" s="661" t="s">
        <v>525</v>
      </c>
      <c r="B669" s="662" t="s">
        <v>2404</v>
      </c>
      <c r="C669" s="663" t="s">
        <v>541</v>
      </c>
      <c r="D669" s="664" t="s">
        <v>2408</v>
      </c>
      <c r="E669" s="663" t="s">
        <v>553</v>
      </c>
      <c r="F669" s="664" t="s">
        <v>2411</v>
      </c>
      <c r="G669" s="663" t="s">
        <v>554</v>
      </c>
      <c r="H669" s="663" t="s">
        <v>1491</v>
      </c>
      <c r="I669" s="663" t="s">
        <v>598</v>
      </c>
      <c r="J669" s="663" t="s">
        <v>1492</v>
      </c>
      <c r="K669" s="663" t="s">
        <v>1493</v>
      </c>
      <c r="L669" s="665">
        <v>64.742314613526574</v>
      </c>
      <c r="M669" s="665">
        <v>138</v>
      </c>
      <c r="N669" s="666">
        <v>8934.439416666668</v>
      </c>
    </row>
    <row r="670" spans="1:14" ht="14.4" customHeight="1" x14ac:dyDescent="0.3">
      <c r="A670" s="661" t="s">
        <v>525</v>
      </c>
      <c r="B670" s="662" t="s">
        <v>2404</v>
      </c>
      <c r="C670" s="663" t="s">
        <v>541</v>
      </c>
      <c r="D670" s="664" t="s">
        <v>2408</v>
      </c>
      <c r="E670" s="663" t="s">
        <v>553</v>
      </c>
      <c r="F670" s="664" t="s">
        <v>2411</v>
      </c>
      <c r="G670" s="663" t="s">
        <v>554</v>
      </c>
      <c r="H670" s="663" t="s">
        <v>2279</v>
      </c>
      <c r="I670" s="663" t="s">
        <v>2280</v>
      </c>
      <c r="J670" s="663" t="s">
        <v>2281</v>
      </c>
      <c r="K670" s="663"/>
      <c r="L670" s="665">
        <v>458.47993872410137</v>
      </c>
      <c r="M670" s="665">
        <v>455</v>
      </c>
      <c r="N670" s="666">
        <v>208608.37211946613</v>
      </c>
    </row>
    <row r="671" spans="1:14" ht="14.4" customHeight="1" x14ac:dyDescent="0.3">
      <c r="A671" s="661" t="s">
        <v>525</v>
      </c>
      <c r="B671" s="662" t="s">
        <v>2404</v>
      </c>
      <c r="C671" s="663" t="s">
        <v>541</v>
      </c>
      <c r="D671" s="664" t="s">
        <v>2408</v>
      </c>
      <c r="E671" s="663" t="s">
        <v>553</v>
      </c>
      <c r="F671" s="664" t="s">
        <v>2411</v>
      </c>
      <c r="G671" s="663" t="s">
        <v>554</v>
      </c>
      <c r="H671" s="663" t="s">
        <v>2282</v>
      </c>
      <c r="I671" s="663" t="s">
        <v>2283</v>
      </c>
      <c r="J671" s="663" t="s">
        <v>2284</v>
      </c>
      <c r="K671" s="663"/>
      <c r="L671" s="665">
        <v>24666.61543071541</v>
      </c>
      <c r="M671" s="665">
        <v>13</v>
      </c>
      <c r="N671" s="666">
        <v>320666.00059930031</v>
      </c>
    </row>
    <row r="672" spans="1:14" ht="14.4" customHeight="1" x14ac:dyDescent="0.3">
      <c r="A672" s="661" t="s">
        <v>525</v>
      </c>
      <c r="B672" s="662" t="s">
        <v>2404</v>
      </c>
      <c r="C672" s="663" t="s">
        <v>541</v>
      </c>
      <c r="D672" s="664" t="s">
        <v>2408</v>
      </c>
      <c r="E672" s="663" t="s">
        <v>553</v>
      </c>
      <c r="F672" s="664" t="s">
        <v>2411</v>
      </c>
      <c r="G672" s="663" t="s">
        <v>554</v>
      </c>
      <c r="H672" s="663" t="s">
        <v>2285</v>
      </c>
      <c r="I672" s="663" t="s">
        <v>2286</v>
      </c>
      <c r="J672" s="663" t="s">
        <v>2287</v>
      </c>
      <c r="K672" s="663" t="s">
        <v>2288</v>
      </c>
      <c r="L672" s="665">
        <v>2438.8621404866408</v>
      </c>
      <c r="M672" s="665">
        <v>3</v>
      </c>
      <c r="N672" s="666">
        <v>7316.5864214599223</v>
      </c>
    </row>
    <row r="673" spans="1:14" ht="14.4" customHeight="1" x14ac:dyDescent="0.3">
      <c r="A673" s="661" t="s">
        <v>525</v>
      </c>
      <c r="B673" s="662" t="s">
        <v>2404</v>
      </c>
      <c r="C673" s="663" t="s">
        <v>541</v>
      </c>
      <c r="D673" s="664" t="s">
        <v>2408</v>
      </c>
      <c r="E673" s="663" t="s">
        <v>553</v>
      </c>
      <c r="F673" s="664" t="s">
        <v>2411</v>
      </c>
      <c r="G673" s="663" t="s">
        <v>554</v>
      </c>
      <c r="H673" s="663" t="s">
        <v>1506</v>
      </c>
      <c r="I673" s="663" t="s">
        <v>1506</v>
      </c>
      <c r="J673" s="663" t="s">
        <v>1507</v>
      </c>
      <c r="K673" s="663" t="s">
        <v>1508</v>
      </c>
      <c r="L673" s="665">
        <v>1000.2810754351229</v>
      </c>
      <c r="M673" s="665">
        <v>88</v>
      </c>
      <c r="N673" s="666">
        <v>88024.734638290814</v>
      </c>
    </row>
    <row r="674" spans="1:14" ht="14.4" customHeight="1" x14ac:dyDescent="0.3">
      <c r="A674" s="661" t="s">
        <v>525</v>
      </c>
      <c r="B674" s="662" t="s">
        <v>2404</v>
      </c>
      <c r="C674" s="663" t="s">
        <v>541</v>
      </c>
      <c r="D674" s="664" t="s">
        <v>2408</v>
      </c>
      <c r="E674" s="663" t="s">
        <v>553</v>
      </c>
      <c r="F674" s="664" t="s">
        <v>2411</v>
      </c>
      <c r="G674" s="663" t="s">
        <v>554</v>
      </c>
      <c r="H674" s="663" t="s">
        <v>2289</v>
      </c>
      <c r="I674" s="663" t="s">
        <v>2290</v>
      </c>
      <c r="J674" s="663" t="s">
        <v>2291</v>
      </c>
      <c r="K674" s="663" t="s">
        <v>2292</v>
      </c>
      <c r="L674" s="665">
        <v>146.22999999999999</v>
      </c>
      <c r="M674" s="665">
        <v>10</v>
      </c>
      <c r="N674" s="666">
        <v>1462.3</v>
      </c>
    </row>
    <row r="675" spans="1:14" ht="14.4" customHeight="1" x14ac:dyDescent="0.3">
      <c r="A675" s="661" t="s">
        <v>525</v>
      </c>
      <c r="B675" s="662" t="s">
        <v>2404</v>
      </c>
      <c r="C675" s="663" t="s">
        <v>541</v>
      </c>
      <c r="D675" s="664" t="s">
        <v>2408</v>
      </c>
      <c r="E675" s="663" t="s">
        <v>553</v>
      </c>
      <c r="F675" s="664" t="s">
        <v>2411</v>
      </c>
      <c r="G675" s="663" t="s">
        <v>554</v>
      </c>
      <c r="H675" s="663" t="s">
        <v>2293</v>
      </c>
      <c r="I675" s="663" t="s">
        <v>2294</v>
      </c>
      <c r="J675" s="663" t="s">
        <v>2295</v>
      </c>
      <c r="K675" s="663" t="s">
        <v>2296</v>
      </c>
      <c r="L675" s="665">
        <v>586.1500000000002</v>
      </c>
      <c r="M675" s="665">
        <v>18</v>
      </c>
      <c r="N675" s="666">
        <v>10550.700000000004</v>
      </c>
    </row>
    <row r="676" spans="1:14" ht="14.4" customHeight="1" x14ac:dyDescent="0.3">
      <c r="A676" s="661" t="s">
        <v>525</v>
      </c>
      <c r="B676" s="662" t="s">
        <v>2404</v>
      </c>
      <c r="C676" s="663" t="s">
        <v>541</v>
      </c>
      <c r="D676" s="664" t="s">
        <v>2408</v>
      </c>
      <c r="E676" s="663" t="s">
        <v>553</v>
      </c>
      <c r="F676" s="664" t="s">
        <v>2411</v>
      </c>
      <c r="G676" s="663" t="s">
        <v>554</v>
      </c>
      <c r="H676" s="663" t="s">
        <v>2297</v>
      </c>
      <c r="I676" s="663" t="s">
        <v>2298</v>
      </c>
      <c r="J676" s="663" t="s">
        <v>2299</v>
      </c>
      <c r="K676" s="663" t="s">
        <v>2300</v>
      </c>
      <c r="L676" s="665">
        <v>84.385736480879956</v>
      </c>
      <c r="M676" s="665">
        <v>30</v>
      </c>
      <c r="N676" s="666">
        <v>2531.5720944263985</v>
      </c>
    </row>
    <row r="677" spans="1:14" ht="14.4" customHeight="1" x14ac:dyDescent="0.3">
      <c r="A677" s="661" t="s">
        <v>525</v>
      </c>
      <c r="B677" s="662" t="s">
        <v>2404</v>
      </c>
      <c r="C677" s="663" t="s">
        <v>541</v>
      </c>
      <c r="D677" s="664" t="s">
        <v>2408</v>
      </c>
      <c r="E677" s="663" t="s">
        <v>553</v>
      </c>
      <c r="F677" s="664" t="s">
        <v>2411</v>
      </c>
      <c r="G677" s="663" t="s">
        <v>554</v>
      </c>
      <c r="H677" s="663" t="s">
        <v>2301</v>
      </c>
      <c r="I677" s="663" t="s">
        <v>598</v>
      </c>
      <c r="J677" s="663" t="s">
        <v>2302</v>
      </c>
      <c r="K677" s="663"/>
      <c r="L677" s="665">
        <v>447.70000000000005</v>
      </c>
      <c r="M677" s="665">
        <v>65</v>
      </c>
      <c r="N677" s="666">
        <v>29100.500000000004</v>
      </c>
    </row>
    <row r="678" spans="1:14" ht="14.4" customHeight="1" x14ac:dyDescent="0.3">
      <c r="A678" s="661" t="s">
        <v>525</v>
      </c>
      <c r="B678" s="662" t="s">
        <v>2404</v>
      </c>
      <c r="C678" s="663" t="s">
        <v>541</v>
      </c>
      <c r="D678" s="664" t="s">
        <v>2408</v>
      </c>
      <c r="E678" s="663" t="s">
        <v>553</v>
      </c>
      <c r="F678" s="664" t="s">
        <v>2411</v>
      </c>
      <c r="G678" s="663" t="s">
        <v>554</v>
      </c>
      <c r="H678" s="663" t="s">
        <v>2303</v>
      </c>
      <c r="I678" s="663" t="s">
        <v>2304</v>
      </c>
      <c r="J678" s="663" t="s">
        <v>2305</v>
      </c>
      <c r="K678" s="663" t="s">
        <v>2306</v>
      </c>
      <c r="L678" s="665">
        <v>218.89999999999998</v>
      </c>
      <c r="M678" s="665">
        <v>21</v>
      </c>
      <c r="N678" s="666">
        <v>4596.8999999999996</v>
      </c>
    </row>
    <row r="679" spans="1:14" ht="14.4" customHeight="1" x14ac:dyDescent="0.3">
      <c r="A679" s="661" t="s">
        <v>525</v>
      </c>
      <c r="B679" s="662" t="s">
        <v>2404</v>
      </c>
      <c r="C679" s="663" t="s">
        <v>541</v>
      </c>
      <c r="D679" s="664" t="s">
        <v>2408</v>
      </c>
      <c r="E679" s="663" t="s">
        <v>553</v>
      </c>
      <c r="F679" s="664" t="s">
        <v>2411</v>
      </c>
      <c r="G679" s="663" t="s">
        <v>554</v>
      </c>
      <c r="H679" s="663" t="s">
        <v>1527</v>
      </c>
      <c r="I679" s="663" t="s">
        <v>1527</v>
      </c>
      <c r="J679" s="663" t="s">
        <v>1528</v>
      </c>
      <c r="K679" s="663" t="s">
        <v>1221</v>
      </c>
      <c r="L679" s="665">
        <v>390.15473979718701</v>
      </c>
      <c r="M679" s="665">
        <v>62.8</v>
      </c>
      <c r="N679" s="666">
        <v>24501.717659263344</v>
      </c>
    </row>
    <row r="680" spans="1:14" ht="14.4" customHeight="1" x14ac:dyDescent="0.3">
      <c r="A680" s="661" t="s">
        <v>525</v>
      </c>
      <c r="B680" s="662" t="s">
        <v>2404</v>
      </c>
      <c r="C680" s="663" t="s">
        <v>541</v>
      </c>
      <c r="D680" s="664" t="s">
        <v>2408</v>
      </c>
      <c r="E680" s="663" t="s">
        <v>553</v>
      </c>
      <c r="F680" s="664" t="s">
        <v>2411</v>
      </c>
      <c r="G680" s="663" t="s">
        <v>554</v>
      </c>
      <c r="H680" s="663" t="s">
        <v>1564</v>
      </c>
      <c r="I680" s="663" t="s">
        <v>1564</v>
      </c>
      <c r="J680" s="663" t="s">
        <v>1565</v>
      </c>
      <c r="K680" s="663" t="s">
        <v>1566</v>
      </c>
      <c r="L680" s="665">
        <v>247.5</v>
      </c>
      <c r="M680" s="665">
        <v>1</v>
      </c>
      <c r="N680" s="666">
        <v>247.5</v>
      </c>
    </row>
    <row r="681" spans="1:14" ht="14.4" customHeight="1" x14ac:dyDescent="0.3">
      <c r="A681" s="661" t="s">
        <v>525</v>
      </c>
      <c r="B681" s="662" t="s">
        <v>2404</v>
      </c>
      <c r="C681" s="663" t="s">
        <v>541</v>
      </c>
      <c r="D681" s="664" t="s">
        <v>2408</v>
      </c>
      <c r="E681" s="663" t="s">
        <v>553</v>
      </c>
      <c r="F681" s="664" t="s">
        <v>2411</v>
      </c>
      <c r="G681" s="663" t="s">
        <v>554</v>
      </c>
      <c r="H681" s="663" t="s">
        <v>2387</v>
      </c>
      <c r="I681" s="663" t="s">
        <v>2387</v>
      </c>
      <c r="J681" s="663" t="s">
        <v>1345</v>
      </c>
      <c r="K681" s="663" t="s">
        <v>2388</v>
      </c>
      <c r="L681" s="665">
        <v>406.99999103092478</v>
      </c>
      <c r="M681" s="665">
        <v>2</v>
      </c>
      <c r="N681" s="666">
        <v>813.99998206184955</v>
      </c>
    </row>
    <row r="682" spans="1:14" ht="14.4" customHeight="1" x14ac:dyDescent="0.3">
      <c r="A682" s="661" t="s">
        <v>525</v>
      </c>
      <c r="B682" s="662" t="s">
        <v>2404</v>
      </c>
      <c r="C682" s="663" t="s">
        <v>541</v>
      </c>
      <c r="D682" s="664" t="s">
        <v>2408</v>
      </c>
      <c r="E682" s="663" t="s">
        <v>553</v>
      </c>
      <c r="F682" s="664" t="s">
        <v>2411</v>
      </c>
      <c r="G682" s="663" t="s">
        <v>554</v>
      </c>
      <c r="H682" s="663" t="s">
        <v>2310</v>
      </c>
      <c r="I682" s="663" t="s">
        <v>598</v>
      </c>
      <c r="J682" s="663" t="s">
        <v>2311</v>
      </c>
      <c r="K682" s="663"/>
      <c r="L682" s="665">
        <v>57.734769923547702</v>
      </c>
      <c r="M682" s="665">
        <v>61</v>
      </c>
      <c r="N682" s="666">
        <v>3521.8209653364097</v>
      </c>
    </row>
    <row r="683" spans="1:14" ht="14.4" customHeight="1" x14ac:dyDescent="0.3">
      <c r="A683" s="661" t="s">
        <v>525</v>
      </c>
      <c r="B683" s="662" t="s">
        <v>2404</v>
      </c>
      <c r="C683" s="663" t="s">
        <v>541</v>
      </c>
      <c r="D683" s="664" t="s">
        <v>2408</v>
      </c>
      <c r="E683" s="663" t="s">
        <v>553</v>
      </c>
      <c r="F683" s="664" t="s">
        <v>2411</v>
      </c>
      <c r="G683" s="663" t="s">
        <v>554</v>
      </c>
      <c r="H683" s="663" t="s">
        <v>2312</v>
      </c>
      <c r="I683" s="663" t="s">
        <v>2312</v>
      </c>
      <c r="J683" s="663" t="s">
        <v>2313</v>
      </c>
      <c r="K683" s="663" t="s">
        <v>2314</v>
      </c>
      <c r="L683" s="665">
        <v>164.99985336113244</v>
      </c>
      <c r="M683" s="665">
        <v>111</v>
      </c>
      <c r="N683" s="666">
        <v>18314.983723085701</v>
      </c>
    </row>
    <row r="684" spans="1:14" ht="14.4" customHeight="1" x14ac:dyDescent="0.3">
      <c r="A684" s="661" t="s">
        <v>525</v>
      </c>
      <c r="B684" s="662" t="s">
        <v>2404</v>
      </c>
      <c r="C684" s="663" t="s">
        <v>541</v>
      </c>
      <c r="D684" s="664" t="s">
        <v>2408</v>
      </c>
      <c r="E684" s="663" t="s">
        <v>553</v>
      </c>
      <c r="F684" s="664" t="s">
        <v>2411</v>
      </c>
      <c r="G684" s="663" t="s">
        <v>554</v>
      </c>
      <c r="H684" s="663" t="s">
        <v>2315</v>
      </c>
      <c r="I684" s="663" t="s">
        <v>2315</v>
      </c>
      <c r="J684" s="663" t="s">
        <v>2316</v>
      </c>
      <c r="K684" s="663" t="s">
        <v>2317</v>
      </c>
      <c r="L684" s="665">
        <v>179.97520000003175</v>
      </c>
      <c r="M684" s="665">
        <v>10</v>
      </c>
      <c r="N684" s="666">
        <v>1799.7520000003174</v>
      </c>
    </row>
    <row r="685" spans="1:14" ht="14.4" customHeight="1" x14ac:dyDescent="0.3">
      <c r="A685" s="661" t="s">
        <v>525</v>
      </c>
      <c r="B685" s="662" t="s">
        <v>2404</v>
      </c>
      <c r="C685" s="663" t="s">
        <v>541</v>
      </c>
      <c r="D685" s="664" t="s">
        <v>2408</v>
      </c>
      <c r="E685" s="663" t="s">
        <v>553</v>
      </c>
      <c r="F685" s="664" t="s">
        <v>2411</v>
      </c>
      <c r="G685" s="663" t="s">
        <v>554</v>
      </c>
      <c r="H685" s="663" t="s">
        <v>1616</v>
      </c>
      <c r="I685" s="663" t="s">
        <v>1616</v>
      </c>
      <c r="J685" s="663" t="s">
        <v>1617</v>
      </c>
      <c r="K685" s="663" t="s">
        <v>1618</v>
      </c>
      <c r="L685" s="665">
        <v>151.56000000000006</v>
      </c>
      <c r="M685" s="665">
        <v>1</v>
      </c>
      <c r="N685" s="666">
        <v>151.56000000000006</v>
      </c>
    </row>
    <row r="686" spans="1:14" ht="14.4" customHeight="1" x14ac:dyDescent="0.3">
      <c r="A686" s="661" t="s">
        <v>525</v>
      </c>
      <c r="B686" s="662" t="s">
        <v>2404</v>
      </c>
      <c r="C686" s="663" t="s">
        <v>541</v>
      </c>
      <c r="D686" s="664" t="s">
        <v>2408</v>
      </c>
      <c r="E686" s="663" t="s">
        <v>553</v>
      </c>
      <c r="F686" s="664" t="s">
        <v>2411</v>
      </c>
      <c r="G686" s="663" t="s">
        <v>554</v>
      </c>
      <c r="H686" s="663" t="s">
        <v>2318</v>
      </c>
      <c r="I686" s="663" t="s">
        <v>2318</v>
      </c>
      <c r="J686" s="663" t="s">
        <v>2319</v>
      </c>
      <c r="K686" s="663" t="s">
        <v>2320</v>
      </c>
      <c r="L686" s="665">
        <v>590.70000000000005</v>
      </c>
      <c r="M686" s="665">
        <v>4</v>
      </c>
      <c r="N686" s="666">
        <v>2362.8000000000002</v>
      </c>
    </row>
    <row r="687" spans="1:14" ht="14.4" customHeight="1" x14ac:dyDescent="0.3">
      <c r="A687" s="661" t="s">
        <v>525</v>
      </c>
      <c r="B687" s="662" t="s">
        <v>2404</v>
      </c>
      <c r="C687" s="663" t="s">
        <v>541</v>
      </c>
      <c r="D687" s="664" t="s">
        <v>2408</v>
      </c>
      <c r="E687" s="663" t="s">
        <v>553</v>
      </c>
      <c r="F687" s="664" t="s">
        <v>2411</v>
      </c>
      <c r="G687" s="663" t="s">
        <v>554</v>
      </c>
      <c r="H687" s="663" t="s">
        <v>1629</v>
      </c>
      <c r="I687" s="663" t="s">
        <v>1629</v>
      </c>
      <c r="J687" s="663" t="s">
        <v>1630</v>
      </c>
      <c r="K687" s="663" t="s">
        <v>751</v>
      </c>
      <c r="L687" s="665">
        <v>62.209898017865235</v>
      </c>
      <c r="M687" s="665">
        <v>210</v>
      </c>
      <c r="N687" s="666">
        <v>13064.0785837517</v>
      </c>
    </row>
    <row r="688" spans="1:14" ht="14.4" customHeight="1" x14ac:dyDescent="0.3">
      <c r="A688" s="661" t="s">
        <v>525</v>
      </c>
      <c r="B688" s="662" t="s">
        <v>2404</v>
      </c>
      <c r="C688" s="663" t="s">
        <v>541</v>
      </c>
      <c r="D688" s="664" t="s">
        <v>2408</v>
      </c>
      <c r="E688" s="663" t="s">
        <v>553</v>
      </c>
      <c r="F688" s="664" t="s">
        <v>2411</v>
      </c>
      <c r="G688" s="663" t="s">
        <v>554</v>
      </c>
      <c r="H688" s="663" t="s">
        <v>1634</v>
      </c>
      <c r="I688" s="663" t="s">
        <v>1634</v>
      </c>
      <c r="J688" s="663" t="s">
        <v>1635</v>
      </c>
      <c r="K688" s="663" t="s">
        <v>1636</v>
      </c>
      <c r="L688" s="665">
        <v>199.97960128256619</v>
      </c>
      <c r="M688" s="665">
        <v>191</v>
      </c>
      <c r="N688" s="666">
        <v>38196.103844970145</v>
      </c>
    </row>
    <row r="689" spans="1:14" ht="14.4" customHeight="1" x14ac:dyDescent="0.3">
      <c r="A689" s="661" t="s">
        <v>525</v>
      </c>
      <c r="B689" s="662" t="s">
        <v>2404</v>
      </c>
      <c r="C689" s="663" t="s">
        <v>541</v>
      </c>
      <c r="D689" s="664" t="s">
        <v>2408</v>
      </c>
      <c r="E689" s="663" t="s">
        <v>553</v>
      </c>
      <c r="F689" s="664" t="s">
        <v>2411</v>
      </c>
      <c r="G689" s="663" t="s">
        <v>554</v>
      </c>
      <c r="H689" s="663" t="s">
        <v>2327</v>
      </c>
      <c r="I689" s="663" t="s">
        <v>2327</v>
      </c>
      <c r="J689" s="663" t="s">
        <v>2328</v>
      </c>
      <c r="K689" s="663" t="s">
        <v>2329</v>
      </c>
      <c r="L689" s="665">
        <v>264.9892476981903</v>
      </c>
      <c r="M689" s="665">
        <v>211</v>
      </c>
      <c r="N689" s="666">
        <v>55912.731264318158</v>
      </c>
    </row>
    <row r="690" spans="1:14" ht="14.4" customHeight="1" x14ac:dyDescent="0.3">
      <c r="A690" s="661" t="s">
        <v>525</v>
      </c>
      <c r="B690" s="662" t="s">
        <v>2404</v>
      </c>
      <c r="C690" s="663" t="s">
        <v>541</v>
      </c>
      <c r="D690" s="664" t="s">
        <v>2408</v>
      </c>
      <c r="E690" s="663" t="s">
        <v>553</v>
      </c>
      <c r="F690" s="664" t="s">
        <v>2411</v>
      </c>
      <c r="G690" s="663" t="s">
        <v>554</v>
      </c>
      <c r="H690" s="663" t="s">
        <v>2330</v>
      </c>
      <c r="I690" s="663" t="s">
        <v>2330</v>
      </c>
      <c r="J690" s="663" t="s">
        <v>2331</v>
      </c>
      <c r="K690" s="663" t="s">
        <v>2332</v>
      </c>
      <c r="L690" s="665">
        <v>220.30000137130304</v>
      </c>
      <c r="M690" s="665">
        <v>4</v>
      </c>
      <c r="N690" s="666">
        <v>881.20000548521216</v>
      </c>
    </row>
    <row r="691" spans="1:14" ht="14.4" customHeight="1" x14ac:dyDescent="0.3">
      <c r="A691" s="661" t="s">
        <v>525</v>
      </c>
      <c r="B691" s="662" t="s">
        <v>2404</v>
      </c>
      <c r="C691" s="663" t="s">
        <v>541</v>
      </c>
      <c r="D691" s="664" t="s">
        <v>2408</v>
      </c>
      <c r="E691" s="663" t="s">
        <v>553</v>
      </c>
      <c r="F691" s="664" t="s">
        <v>2411</v>
      </c>
      <c r="G691" s="663" t="s">
        <v>554</v>
      </c>
      <c r="H691" s="663" t="s">
        <v>2333</v>
      </c>
      <c r="I691" s="663" t="s">
        <v>2333</v>
      </c>
      <c r="J691" s="663" t="s">
        <v>2287</v>
      </c>
      <c r="K691" s="663" t="s">
        <v>2334</v>
      </c>
      <c r="L691" s="665">
        <v>14633.170000000006</v>
      </c>
      <c r="M691" s="665">
        <v>0.82336666666666669</v>
      </c>
      <c r="N691" s="666">
        <v>12048.464405666671</v>
      </c>
    </row>
    <row r="692" spans="1:14" ht="14.4" customHeight="1" x14ac:dyDescent="0.3">
      <c r="A692" s="661" t="s">
        <v>525</v>
      </c>
      <c r="B692" s="662" t="s">
        <v>2404</v>
      </c>
      <c r="C692" s="663" t="s">
        <v>541</v>
      </c>
      <c r="D692" s="664" t="s">
        <v>2408</v>
      </c>
      <c r="E692" s="663" t="s">
        <v>553</v>
      </c>
      <c r="F692" s="664" t="s">
        <v>2411</v>
      </c>
      <c r="G692" s="663" t="s">
        <v>554</v>
      </c>
      <c r="H692" s="663" t="s">
        <v>603</v>
      </c>
      <c r="I692" s="663" t="s">
        <v>603</v>
      </c>
      <c r="J692" s="663" t="s">
        <v>604</v>
      </c>
      <c r="K692" s="663" t="s">
        <v>605</v>
      </c>
      <c r="L692" s="665">
        <v>263.99962039102502</v>
      </c>
      <c r="M692" s="665">
        <v>97</v>
      </c>
      <c r="N692" s="666">
        <v>25607.963177929429</v>
      </c>
    </row>
    <row r="693" spans="1:14" ht="14.4" customHeight="1" x14ac:dyDescent="0.3">
      <c r="A693" s="661" t="s">
        <v>525</v>
      </c>
      <c r="B693" s="662" t="s">
        <v>2404</v>
      </c>
      <c r="C693" s="663" t="s">
        <v>541</v>
      </c>
      <c r="D693" s="664" t="s">
        <v>2408</v>
      </c>
      <c r="E693" s="663" t="s">
        <v>553</v>
      </c>
      <c r="F693" s="664" t="s">
        <v>2411</v>
      </c>
      <c r="G693" s="663" t="s">
        <v>606</v>
      </c>
      <c r="H693" s="663" t="s">
        <v>1757</v>
      </c>
      <c r="I693" s="663" t="s">
        <v>1758</v>
      </c>
      <c r="J693" s="663" t="s">
        <v>1718</v>
      </c>
      <c r="K693" s="663" t="s">
        <v>1759</v>
      </c>
      <c r="L693" s="665">
        <v>129.33000000000001</v>
      </c>
      <c r="M693" s="665">
        <v>7</v>
      </c>
      <c r="N693" s="666">
        <v>905.31000000000017</v>
      </c>
    </row>
    <row r="694" spans="1:14" ht="14.4" customHeight="1" x14ac:dyDescent="0.3">
      <c r="A694" s="661" t="s">
        <v>525</v>
      </c>
      <c r="B694" s="662" t="s">
        <v>2404</v>
      </c>
      <c r="C694" s="663" t="s">
        <v>541</v>
      </c>
      <c r="D694" s="664" t="s">
        <v>2408</v>
      </c>
      <c r="E694" s="663" t="s">
        <v>553</v>
      </c>
      <c r="F694" s="664" t="s">
        <v>2411</v>
      </c>
      <c r="G694" s="663" t="s">
        <v>606</v>
      </c>
      <c r="H694" s="663" t="s">
        <v>2338</v>
      </c>
      <c r="I694" s="663" t="s">
        <v>2339</v>
      </c>
      <c r="J694" s="663" t="s">
        <v>2340</v>
      </c>
      <c r="K694" s="663" t="s">
        <v>2341</v>
      </c>
      <c r="L694" s="665">
        <v>48.580000000000013</v>
      </c>
      <c r="M694" s="665">
        <v>2</v>
      </c>
      <c r="N694" s="666">
        <v>97.160000000000025</v>
      </c>
    </row>
    <row r="695" spans="1:14" ht="14.4" customHeight="1" x14ac:dyDescent="0.3">
      <c r="A695" s="661" t="s">
        <v>525</v>
      </c>
      <c r="B695" s="662" t="s">
        <v>2404</v>
      </c>
      <c r="C695" s="663" t="s">
        <v>541</v>
      </c>
      <c r="D695" s="664" t="s">
        <v>2408</v>
      </c>
      <c r="E695" s="663" t="s">
        <v>553</v>
      </c>
      <c r="F695" s="664" t="s">
        <v>2411</v>
      </c>
      <c r="G695" s="663" t="s">
        <v>606</v>
      </c>
      <c r="H695" s="663" t="s">
        <v>2342</v>
      </c>
      <c r="I695" s="663" t="s">
        <v>2343</v>
      </c>
      <c r="J695" s="663" t="s">
        <v>2344</v>
      </c>
      <c r="K695" s="663" t="s">
        <v>2345</v>
      </c>
      <c r="L695" s="665">
        <v>133.59754137162008</v>
      </c>
      <c r="M695" s="665">
        <v>36</v>
      </c>
      <c r="N695" s="666">
        <v>4809.5114893783229</v>
      </c>
    </row>
    <row r="696" spans="1:14" ht="14.4" customHeight="1" x14ac:dyDescent="0.3">
      <c r="A696" s="661" t="s">
        <v>525</v>
      </c>
      <c r="B696" s="662" t="s">
        <v>2404</v>
      </c>
      <c r="C696" s="663" t="s">
        <v>541</v>
      </c>
      <c r="D696" s="664" t="s">
        <v>2408</v>
      </c>
      <c r="E696" s="663" t="s">
        <v>553</v>
      </c>
      <c r="F696" s="664" t="s">
        <v>2411</v>
      </c>
      <c r="G696" s="663" t="s">
        <v>606</v>
      </c>
      <c r="H696" s="663" t="s">
        <v>2346</v>
      </c>
      <c r="I696" s="663" t="s">
        <v>2347</v>
      </c>
      <c r="J696" s="663" t="s">
        <v>2344</v>
      </c>
      <c r="K696" s="663" t="s">
        <v>2348</v>
      </c>
      <c r="L696" s="665">
        <v>159.64372420590394</v>
      </c>
      <c r="M696" s="665">
        <v>43</v>
      </c>
      <c r="N696" s="666">
        <v>6864.6801408538695</v>
      </c>
    </row>
    <row r="697" spans="1:14" ht="14.4" customHeight="1" x14ac:dyDescent="0.3">
      <c r="A697" s="661" t="s">
        <v>525</v>
      </c>
      <c r="B697" s="662" t="s">
        <v>2404</v>
      </c>
      <c r="C697" s="663" t="s">
        <v>541</v>
      </c>
      <c r="D697" s="664" t="s">
        <v>2408</v>
      </c>
      <c r="E697" s="663" t="s">
        <v>553</v>
      </c>
      <c r="F697" s="664" t="s">
        <v>2411</v>
      </c>
      <c r="G697" s="663" t="s">
        <v>606</v>
      </c>
      <c r="H697" s="663" t="s">
        <v>2349</v>
      </c>
      <c r="I697" s="663" t="s">
        <v>2350</v>
      </c>
      <c r="J697" s="663" t="s">
        <v>2351</v>
      </c>
      <c r="K697" s="663" t="s">
        <v>2352</v>
      </c>
      <c r="L697" s="665">
        <v>149.07054415811706</v>
      </c>
      <c r="M697" s="665">
        <v>100</v>
      </c>
      <c r="N697" s="666">
        <v>14907.054415811706</v>
      </c>
    </row>
    <row r="698" spans="1:14" ht="14.4" customHeight="1" x14ac:dyDescent="0.3">
      <c r="A698" s="661" t="s">
        <v>525</v>
      </c>
      <c r="B698" s="662" t="s">
        <v>2404</v>
      </c>
      <c r="C698" s="663" t="s">
        <v>541</v>
      </c>
      <c r="D698" s="664" t="s">
        <v>2408</v>
      </c>
      <c r="E698" s="663" t="s">
        <v>553</v>
      </c>
      <c r="F698" s="664" t="s">
        <v>2411</v>
      </c>
      <c r="G698" s="663" t="s">
        <v>606</v>
      </c>
      <c r="H698" s="663" t="s">
        <v>2353</v>
      </c>
      <c r="I698" s="663" t="s">
        <v>2354</v>
      </c>
      <c r="J698" s="663" t="s">
        <v>2355</v>
      </c>
      <c r="K698" s="663" t="s">
        <v>2356</v>
      </c>
      <c r="L698" s="665">
        <v>83.890248038224328</v>
      </c>
      <c r="M698" s="665">
        <v>30</v>
      </c>
      <c r="N698" s="666">
        <v>2516.7074411467297</v>
      </c>
    </row>
    <row r="699" spans="1:14" ht="14.4" customHeight="1" x14ac:dyDescent="0.3">
      <c r="A699" s="661" t="s">
        <v>525</v>
      </c>
      <c r="B699" s="662" t="s">
        <v>2404</v>
      </c>
      <c r="C699" s="663" t="s">
        <v>541</v>
      </c>
      <c r="D699" s="664" t="s">
        <v>2408</v>
      </c>
      <c r="E699" s="663" t="s">
        <v>553</v>
      </c>
      <c r="F699" s="664" t="s">
        <v>2411</v>
      </c>
      <c r="G699" s="663" t="s">
        <v>606</v>
      </c>
      <c r="H699" s="663" t="s">
        <v>2357</v>
      </c>
      <c r="I699" s="663" t="s">
        <v>2358</v>
      </c>
      <c r="J699" s="663" t="s">
        <v>1858</v>
      </c>
      <c r="K699" s="663" t="s">
        <v>2359</v>
      </c>
      <c r="L699" s="665">
        <v>108.41000000000001</v>
      </c>
      <c r="M699" s="665">
        <v>13</v>
      </c>
      <c r="N699" s="666">
        <v>1409.3300000000002</v>
      </c>
    </row>
    <row r="700" spans="1:14" ht="14.4" customHeight="1" x14ac:dyDescent="0.3">
      <c r="A700" s="661" t="s">
        <v>525</v>
      </c>
      <c r="B700" s="662" t="s">
        <v>2404</v>
      </c>
      <c r="C700" s="663" t="s">
        <v>541</v>
      </c>
      <c r="D700" s="664" t="s">
        <v>2408</v>
      </c>
      <c r="E700" s="663" t="s">
        <v>553</v>
      </c>
      <c r="F700" s="664" t="s">
        <v>2411</v>
      </c>
      <c r="G700" s="663" t="s">
        <v>606</v>
      </c>
      <c r="H700" s="663" t="s">
        <v>1856</v>
      </c>
      <c r="I700" s="663" t="s">
        <v>1857</v>
      </c>
      <c r="J700" s="663" t="s">
        <v>1858</v>
      </c>
      <c r="K700" s="663" t="s">
        <v>1859</v>
      </c>
      <c r="L700" s="665">
        <v>448.92000000000007</v>
      </c>
      <c r="M700" s="665">
        <v>18</v>
      </c>
      <c r="N700" s="666">
        <v>8080.5600000000013</v>
      </c>
    </row>
    <row r="701" spans="1:14" ht="14.4" customHeight="1" x14ac:dyDescent="0.3">
      <c r="A701" s="661" t="s">
        <v>525</v>
      </c>
      <c r="B701" s="662" t="s">
        <v>2404</v>
      </c>
      <c r="C701" s="663" t="s">
        <v>541</v>
      </c>
      <c r="D701" s="664" t="s">
        <v>2408</v>
      </c>
      <c r="E701" s="663" t="s">
        <v>553</v>
      </c>
      <c r="F701" s="664" t="s">
        <v>2411</v>
      </c>
      <c r="G701" s="663" t="s">
        <v>606</v>
      </c>
      <c r="H701" s="663" t="s">
        <v>2360</v>
      </c>
      <c r="I701" s="663" t="s">
        <v>2361</v>
      </c>
      <c r="J701" s="663" t="s">
        <v>2362</v>
      </c>
      <c r="K701" s="663" t="s">
        <v>2363</v>
      </c>
      <c r="L701" s="665">
        <v>298.93</v>
      </c>
      <c r="M701" s="665">
        <v>4</v>
      </c>
      <c r="N701" s="666">
        <v>1195.72</v>
      </c>
    </row>
    <row r="702" spans="1:14" ht="14.4" customHeight="1" x14ac:dyDescent="0.3">
      <c r="A702" s="661" t="s">
        <v>525</v>
      </c>
      <c r="B702" s="662" t="s">
        <v>2404</v>
      </c>
      <c r="C702" s="663" t="s">
        <v>541</v>
      </c>
      <c r="D702" s="664" t="s">
        <v>2408</v>
      </c>
      <c r="E702" s="663" t="s">
        <v>553</v>
      </c>
      <c r="F702" s="664" t="s">
        <v>2411</v>
      </c>
      <c r="G702" s="663" t="s">
        <v>606</v>
      </c>
      <c r="H702" s="663" t="s">
        <v>2364</v>
      </c>
      <c r="I702" s="663" t="s">
        <v>2364</v>
      </c>
      <c r="J702" s="663" t="s">
        <v>2365</v>
      </c>
      <c r="K702" s="663" t="s">
        <v>2366</v>
      </c>
      <c r="L702" s="665">
        <v>2420</v>
      </c>
      <c r="M702" s="665">
        <v>236</v>
      </c>
      <c r="N702" s="666">
        <v>571120</v>
      </c>
    </row>
    <row r="703" spans="1:14" ht="14.4" customHeight="1" x14ac:dyDescent="0.3">
      <c r="A703" s="661" t="s">
        <v>525</v>
      </c>
      <c r="B703" s="662" t="s">
        <v>2404</v>
      </c>
      <c r="C703" s="663" t="s">
        <v>541</v>
      </c>
      <c r="D703" s="664" t="s">
        <v>2408</v>
      </c>
      <c r="E703" s="663" t="s">
        <v>553</v>
      </c>
      <c r="F703" s="664" t="s">
        <v>2411</v>
      </c>
      <c r="G703" s="663" t="s">
        <v>606</v>
      </c>
      <c r="H703" s="663" t="s">
        <v>2367</v>
      </c>
      <c r="I703" s="663" t="s">
        <v>2368</v>
      </c>
      <c r="J703" s="663" t="s">
        <v>2369</v>
      </c>
      <c r="K703" s="663" t="s">
        <v>2370</v>
      </c>
      <c r="L703" s="665">
        <v>524.66</v>
      </c>
      <c r="M703" s="665">
        <v>3</v>
      </c>
      <c r="N703" s="666">
        <v>1573.98</v>
      </c>
    </row>
    <row r="704" spans="1:14" ht="14.4" customHeight="1" x14ac:dyDescent="0.3">
      <c r="A704" s="661" t="s">
        <v>525</v>
      </c>
      <c r="B704" s="662" t="s">
        <v>2404</v>
      </c>
      <c r="C704" s="663" t="s">
        <v>541</v>
      </c>
      <c r="D704" s="664" t="s">
        <v>2408</v>
      </c>
      <c r="E704" s="663" t="s">
        <v>553</v>
      </c>
      <c r="F704" s="664" t="s">
        <v>2411</v>
      </c>
      <c r="G704" s="663" t="s">
        <v>606</v>
      </c>
      <c r="H704" s="663" t="s">
        <v>2371</v>
      </c>
      <c r="I704" s="663" t="s">
        <v>2371</v>
      </c>
      <c r="J704" s="663" t="s">
        <v>2372</v>
      </c>
      <c r="K704" s="663" t="s">
        <v>2373</v>
      </c>
      <c r="L704" s="665">
        <v>273.89999999999998</v>
      </c>
      <c r="M704" s="665">
        <v>26</v>
      </c>
      <c r="N704" s="666">
        <v>7121.4</v>
      </c>
    </row>
    <row r="705" spans="1:14" ht="14.4" customHeight="1" x14ac:dyDescent="0.3">
      <c r="A705" s="661" t="s">
        <v>525</v>
      </c>
      <c r="B705" s="662" t="s">
        <v>2404</v>
      </c>
      <c r="C705" s="663" t="s">
        <v>541</v>
      </c>
      <c r="D705" s="664" t="s">
        <v>2408</v>
      </c>
      <c r="E705" s="663" t="s">
        <v>553</v>
      </c>
      <c r="F705" s="664" t="s">
        <v>2411</v>
      </c>
      <c r="G705" s="663" t="s">
        <v>606</v>
      </c>
      <c r="H705" s="663" t="s">
        <v>2374</v>
      </c>
      <c r="I705" s="663" t="s">
        <v>2374</v>
      </c>
      <c r="J705" s="663" t="s">
        <v>2375</v>
      </c>
      <c r="K705" s="663" t="s">
        <v>2376</v>
      </c>
      <c r="L705" s="665">
        <v>57.698622109504441</v>
      </c>
      <c r="M705" s="665">
        <v>13</v>
      </c>
      <c r="N705" s="666">
        <v>750.08208742355771</v>
      </c>
    </row>
    <row r="706" spans="1:14" ht="14.4" customHeight="1" x14ac:dyDescent="0.3">
      <c r="A706" s="661" t="s">
        <v>525</v>
      </c>
      <c r="B706" s="662" t="s">
        <v>2404</v>
      </c>
      <c r="C706" s="663" t="s">
        <v>544</v>
      </c>
      <c r="D706" s="664" t="s">
        <v>2409</v>
      </c>
      <c r="E706" s="663" t="s">
        <v>553</v>
      </c>
      <c r="F706" s="664" t="s">
        <v>2411</v>
      </c>
      <c r="G706" s="663" t="s">
        <v>554</v>
      </c>
      <c r="H706" s="663" t="s">
        <v>647</v>
      </c>
      <c r="I706" s="663" t="s">
        <v>648</v>
      </c>
      <c r="J706" s="663" t="s">
        <v>649</v>
      </c>
      <c r="K706" s="663" t="s">
        <v>650</v>
      </c>
      <c r="L706" s="665">
        <v>87.03</v>
      </c>
      <c r="M706" s="665">
        <v>2</v>
      </c>
      <c r="N706" s="666">
        <v>174.06</v>
      </c>
    </row>
    <row r="707" spans="1:14" ht="14.4" customHeight="1" x14ac:dyDescent="0.3">
      <c r="A707" s="661" t="s">
        <v>525</v>
      </c>
      <c r="B707" s="662" t="s">
        <v>2404</v>
      </c>
      <c r="C707" s="663" t="s">
        <v>544</v>
      </c>
      <c r="D707" s="664" t="s">
        <v>2409</v>
      </c>
      <c r="E707" s="663" t="s">
        <v>553</v>
      </c>
      <c r="F707" s="664" t="s">
        <v>2411</v>
      </c>
      <c r="G707" s="663" t="s">
        <v>554</v>
      </c>
      <c r="H707" s="663" t="s">
        <v>559</v>
      </c>
      <c r="I707" s="663" t="s">
        <v>560</v>
      </c>
      <c r="J707" s="663" t="s">
        <v>561</v>
      </c>
      <c r="K707" s="663" t="s">
        <v>562</v>
      </c>
      <c r="L707" s="665">
        <v>167.60882449788784</v>
      </c>
      <c r="M707" s="665">
        <v>4</v>
      </c>
      <c r="N707" s="666">
        <v>670.43529799155135</v>
      </c>
    </row>
    <row r="708" spans="1:14" ht="14.4" customHeight="1" x14ac:dyDescent="0.3">
      <c r="A708" s="661" t="s">
        <v>525</v>
      </c>
      <c r="B708" s="662" t="s">
        <v>2404</v>
      </c>
      <c r="C708" s="663" t="s">
        <v>544</v>
      </c>
      <c r="D708" s="664" t="s">
        <v>2409</v>
      </c>
      <c r="E708" s="663" t="s">
        <v>553</v>
      </c>
      <c r="F708" s="664" t="s">
        <v>2411</v>
      </c>
      <c r="G708" s="663" t="s">
        <v>554</v>
      </c>
      <c r="H708" s="663" t="s">
        <v>670</v>
      </c>
      <c r="I708" s="663" t="s">
        <v>671</v>
      </c>
      <c r="J708" s="663" t="s">
        <v>672</v>
      </c>
      <c r="K708" s="663" t="s">
        <v>673</v>
      </c>
      <c r="L708" s="665">
        <v>78.24730761393252</v>
      </c>
      <c r="M708" s="665">
        <v>1</v>
      </c>
      <c r="N708" s="666">
        <v>78.24730761393252</v>
      </c>
    </row>
    <row r="709" spans="1:14" ht="14.4" customHeight="1" x14ac:dyDescent="0.3">
      <c r="A709" s="661" t="s">
        <v>525</v>
      </c>
      <c r="B709" s="662" t="s">
        <v>2404</v>
      </c>
      <c r="C709" s="663" t="s">
        <v>544</v>
      </c>
      <c r="D709" s="664" t="s">
        <v>2409</v>
      </c>
      <c r="E709" s="663" t="s">
        <v>553</v>
      </c>
      <c r="F709" s="664" t="s">
        <v>2411</v>
      </c>
      <c r="G709" s="663" t="s">
        <v>554</v>
      </c>
      <c r="H709" s="663" t="s">
        <v>690</v>
      </c>
      <c r="I709" s="663" t="s">
        <v>691</v>
      </c>
      <c r="J709" s="663" t="s">
        <v>692</v>
      </c>
      <c r="K709" s="663" t="s">
        <v>693</v>
      </c>
      <c r="L709" s="665">
        <v>27.75</v>
      </c>
      <c r="M709" s="665">
        <v>1</v>
      </c>
      <c r="N709" s="666">
        <v>27.75</v>
      </c>
    </row>
    <row r="710" spans="1:14" ht="14.4" customHeight="1" x14ac:dyDescent="0.3">
      <c r="A710" s="661" t="s">
        <v>525</v>
      </c>
      <c r="B710" s="662" t="s">
        <v>2404</v>
      </c>
      <c r="C710" s="663" t="s">
        <v>544</v>
      </c>
      <c r="D710" s="664" t="s">
        <v>2409</v>
      </c>
      <c r="E710" s="663" t="s">
        <v>553</v>
      </c>
      <c r="F710" s="664" t="s">
        <v>2411</v>
      </c>
      <c r="G710" s="663" t="s">
        <v>554</v>
      </c>
      <c r="H710" s="663" t="s">
        <v>563</v>
      </c>
      <c r="I710" s="663" t="s">
        <v>564</v>
      </c>
      <c r="J710" s="663" t="s">
        <v>565</v>
      </c>
      <c r="K710" s="663" t="s">
        <v>566</v>
      </c>
      <c r="L710" s="665">
        <v>56.880139175173738</v>
      </c>
      <c r="M710" s="665">
        <v>30</v>
      </c>
      <c r="N710" s="666">
        <v>1706.4041752552121</v>
      </c>
    </row>
    <row r="711" spans="1:14" ht="14.4" customHeight="1" x14ac:dyDescent="0.3">
      <c r="A711" s="661" t="s">
        <v>525</v>
      </c>
      <c r="B711" s="662" t="s">
        <v>2404</v>
      </c>
      <c r="C711" s="663" t="s">
        <v>544</v>
      </c>
      <c r="D711" s="664" t="s">
        <v>2409</v>
      </c>
      <c r="E711" s="663" t="s">
        <v>553</v>
      </c>
      <c r="F711" s="664" t="s">
        <v>2411</v>
      </c>
      <c r="G711" s="663" t="s">
        <v>554</v>
      </c>
      <c r="H711" s="663" t="s">
        <v>2389</v>
      </c>
      <c r="I711" s="663" t="s">
        <v>2390</v>
      </c>
      <c r="J711" s="663" t="s">
        <v>2391</v>
      </c>
      <c r="K711" s="663" t="s">
        <v>2392</v>
      </c>
      <c r="L711" s="665">
        <v>104.86852902683012</v>
      </c>
      <c r="M711" s="665">
        <v>3</v>
      </c>
      <c r="N711" s="666">
        <v>314.60558708049035</v>
      </c>
    </row>
    <row r="712" spans="1:14" ht="14.4" customHeight="1" x14ac:dyDescent="0.3">
      <c r="A712" s="661" t="s">
        <v>525</v>
      </c>
      <c r="B712" s="662" t="s">
        <v>2404</v>
      </c>
      <c r="C712" s="663" t="s">
        <v>544</v>
      </c>
      <c r="D712" s="664" t="s">
        <v>2409</v>
      </c>
      <c r="E712" s="663" t="s">
        <v>553</v>
      </c>
      <c r="F712" s="664" t="s">
        <v>2411</v>
      </c>
      <c r="G712" s="663" t="s">
        <v>554</v>
      </c>
      <c r="H712" s="663" t="s">
        <v>729</v>
      </c>
      <c r="I712" s="663" t="s">
        <v>730</v>
      </c>
      <c r="J712" s="663" t="s">
        <v>731</v>
      </c>
      <c r="K712" s="663" t="s">
        <v>732</v>
      </c>
      <c r="L712" s="665">
        <v>239.8</v>
      </c>
      <c r="M712" s="665">
        <v>1</v>
      </c>
      <c r="N712" s="666">
        <v>239.8</v>
      </c>
    </row>
    <row r="713" spans="1:14" ht="14.4" customHeight="1" x14ac:dyDescent="0.3">
      <c r="A713" s="661" t="s">
        <v>525</v>
      </c>
      <c r="B713" s="662" t="s">
        <v>2404</v>
      </c>
      <c r="C713" s="663" t="s">
        <v>544</v>
      </c>
      <c r="D713" s="664" t="s">
        <v>2409</v>
      </c>
      <c r="E713" s="663" t="s">
        <v>553</v>
      </c>
      <c r="F713" s="664" t="s">
        <v>2411</v>
      </c>
      <c r="G713" s="663" t="s">
        <v>554</v>
      </c>
      <c r="H713" s="663" t="s">
        <v>895</v>
      </c>
      <c r="I713" s="663" t="s">
        <v>896</v>
      </c>
      <c r="J713" s="663" t="s">
        <v>897</v>
      </c>
      <c r="K713" s="663" t="s">
        <v>898</v>
      </c>
      <c r="L713" s="665">
        <v>40.43</v>
      </c>
      <c r="M713" s="665">
        <v>1</v>
      </c>
      <c r="N713" s="666">
        <v>40.43</v>
      </c>
    </row>
    <row r="714" spans="1:14" ht="14.4" customHeight="1" x14ac:dyDescent="0.3">
      <c r="A714" s="661" t="s">
        <v>525</v>
      </c>
      <c r="B714" s="662" t="s">
        <v>2404</v>
      </c>
      <c r="C714" s="663" t="s">
        <v>544</v>
      </c>
      <c r="D714" s="664" t="s">
        <v>2409</v>
      </c>
      <c r="E714" s="663" t="s">
        <v>553</v>
      </c>
      <c r="F714" s="664" t="s">
        <v>2411</v>
      </c>
      <c r="G714" s="663" t="s">
        <v>554</v>
      </c>
      <c r="H714" s="663" t="s">
        <v>929</v>
      </c>
      <c r="I714" s="663" t="s">
        <v>598</v>
      </c>
      <c r="J714" s="663" t="s">
        <v>930</v>
      </c>
      <c r="K714" s="663"/>
      <c r="L714" s="665">
        <v>100.67999999999998</v>
      </c>
      <c r="M714" s="665">
        <v>1</v>
      </c>
      <c r="N714" s="666">
        <v>100.67999999999998</v>
      </c>
    </row>
    <row r="715" spans="1:14" ht="14.4" customHeight="1" x14ac:dyDescent="0.3">
      <c r="A715" s="661" t="s">
        <v>525</v>
      </c>
      <c r="B715" s="662" t="s">
        <v>2404</v>
      </c>
      <c r="C715" s="663" t="s">
        <v>544</v>
      </c>
      <c r="D715" s="664" t="s">
        <v>2409</v>
      </c>
      <c r="E715" s="663" t="s">
        <v>553</v>
      </c>
      <c r="F715" s="664" t="s">
        <v>2411</v>
      </c>
      <c r="G715" s="663" t="s">
        <v>554</v>
      </c>
      <c r="H715" s="663" t="s">
        <v>2381</v>
      </c>
      <c r="I715" s="663" t="s">
        <v>2382</v>
      </c>
      <c r="J715" s="663" t="s">
        <v>951</v>
      </c>
      <c r="K715" s="663" t="s">
        <v>2383</v>
      </c>
      <c r="L715" s="665">
        <v>87.57</v>
      </c>
      <c r="M715" s="665">
        <v>1</v>
      </c>
      <c r="N715" s="666">
        <v>87.57</v>
      </c>
    </row>
    <row r="716" spans="1:14" ht="14.4" customHeight="1" x14ac:dyDescent="0.3">
      <c r="A716" s="661" t="s">
        <v>525</v>
      </c>
      <c r="B716" s="662" t="s">
        <v>2404</v>
      </c>
      <c r="C716" s="663" t="s">
        <v>544</v>
      </c>
      <c r="D716" s="664" t="s">
        <v>2409</v>
      </c>
      <c r="E716" s="663" t="s">
        <v>553</v>
      </c>
      <c r="F716" s="664" t="s">
        <v>2411</v>
      </c>
      <c r="G716" s="663" t="s">
        <v>554</v>
      </c>
      <c r="H716" s="663" t="s">
        <v>574</v>
      </c>
      <c r="I716" s="663" t="s">
        <v>575</v>
      </c>
      <c r="J716" s="663" t="s">
        <v>576</v>
      </c>
      <c r="K716" s="663" t="s">
        <v>577</v>
      </c>
      <c r="L716" s="665">
        <v>1592.8000011926056</v>
      </c>
      <c r="M716" s="665">
        <v>26</v>
      </c>
      <c r="N716" s="666">
        <v>41412.800031007748</v>
      </c>
    </row>
    <row r="717" spans="1:14" ht="14.4" customHeight="1" x14ac:dyDescent="0.3">
      <c r="A717" s="661" t="s">
        <v>525</v>
      </c>
      <c r="B717" s="662" t="s">
        <v>2404</v>
      </c>
      <c r="C717" s="663" t="s">
        <v>544</v>
      </c>
      <c r="D717" s="664" t="s">
        <v>2409</v>
      </c>
      <c r="E717" s="663" t="s">
        <v>553</v>
      </c>
      <c r="F717" s="664" t="s">
        <v>2411</v>
      </c>
      <c r="G717" s="663" t="s">
        <v>554</v>
      </c>
      <c r="H717" s="663" t="s">
        <v>1173</v>
      </c>
      <c r="I717" s="663" t="s">
        <v>1174</v>
      </c>
      <c r="J717" s="663" t="s">
        <v>1175</v>
      </c>
      <c r="K717" s="663" t="s">
        <v>1176</v>
      </c>
      <c r="L717" s="665">
        <v>78.529999999999987</v>
      </c>
      <c r="M717" s="665">
        <v>1</v>
      </c>
      <c r="N717" s="666">
        <v>78.529999999999987</v>
      </c>
    </row>
    <row r="718" spans="1:14" ht="14.4" customHeight="1" x14ac:dyDescent="0.3">
      <c r="A718" s="661" t="s">
        <v>525</v>
      </c>
      <c r="B718" s="662" t="s">
        <v>2404</v>
      </c>
      <c r="C718" s="663" t="s">
        <v>544</v>
      </c>
      <c r="D718" s="664" t="s">
        <v>2409</v>
      </c>
      <c r="E718" s="663" t="s">
        <v>553</v>
      </c>
      <c r="F718" s="664" t="s">
        <v>2411</v>
      </c>
      <c r="G718" s="663" t="s">
        <v>554</v>
      </c>
      <c r="H718" s="663" t="s">
        <v>1197</v>
      </c>
      <c r="I718" s="663" t="s">
        <v>598</v>
      </c>
      <c r="J718" s="663" t="s">
        <v>1198</v>
      </c>
      <c r="K718" s="663"/>
      <c r="L718" s="665">
        <v>69.550000000000026</v>
      </c>
      <c r="M718" s="665">
        <v>1</v>
      </c>
      <c r="N718" s="666">
        <v>69.550000000000026</v>
      </c>
    </row>
    <row r="719" spans="1:14" ht="14.4" customHeight="1" x14ac:dyDescent="0.3">
      <c r="A719" s="661" t="s">
        <v>525</v>
      </c>
      <c r="B719" s="662" t="s">
        <v>2404</v>
      </c>
      <c r="C719" s="663" t="s">
        <v>544</v>
      </c>
      <c r="D719" s="664" t="s">
        <v>2409</v>
      </c>
      <c r="E719" s="663" t="s">
        <v>553</v>
      </c>
      <c r="F719" s="664" t="s">
        <v>2411</v>
      </c>
      <c r="G719" s="663" t="s">
        <v>554</v>
      </c>
      <c r="H719" s="663" t="s">
        <v>1204</v>
      </c>
      <c r="I719" s="663" t="s">
        <v>1205</v>
      </c>
      <c r="J719" s="663" t="s">
        <v>1206</v>
      </c>
      <c r="K719" s="663" t="s">
        <v>1019</v>
      </c>
      <c r="L719" s="665">
        <v>57.940000000000026</v>
      </c>
      <c r="M719" s="665">
        <v>1</v>
      </c>
      <c r="N719" s="666">
        <v>57.940000000000026</v>
      </c>
    </row>
    <row r="720" spans="1:14" ht="14.4" customHeight="1" x14ac:dyDescent="0.3">
      <c r="A720" s="661" t="s">
        <v>525</v>
      </c>
      <c r="B720" s="662" t="s">
        <v>2404</v>
      </c>
      <c r="C720" s="663" t="s">
        <v>544</v>
      </c>
      <c r="D720" s="664" t="s">
        <v>2409</v>
      </c>
      <c r="E720" s="663" t="s">
        <v>553</v>
      </c>
      <c r="F720" s="664" t="s">
        <v>2411</v>
      </c>
      <c r="G720" s="663" t="s">
        <v>554</v>
      </c>
      <c r="H720" s="663" t="s">
        <v>578</v>
      </c>
      <c r="I720" s="663" t="s">
        <v>579</v>
      </c>
      <c r="J720" s="663" t="s">
        <v>580</v>
      </c>
      <c r="K720" s="663" t="s">
        <v>581</v>
      </c>
      <c r="L720" s="665">
        <v>536.06999999999982</v>
      </c>
      <c r="M720" s="665">
        <v>11</v>
      </c>
      <c r="N720" s="666">
        <v>5896.7699999999986</v>
      </c>
    </row>
    <row r="721" spans="1:14" ht="14.4" customHeight="1" x14ac:dyDescent="0.3">
      <c r="A721" s="661" t="s">
        <v>525</v>
      </c>
      <c r="B721" s="662" t="s">
        <v>2404</v>
      </c>
      <c r="C721" s="663" t="s">
        <v>544</v>
      </c>
      <c r="D721" s="664" t="s">
        <v>2409</v>
      </c>
      <c r="E721" s="663" t="s">
        <v>553</v>
      </c>
      <c r="F721" s="664" t="s">
        <v>2411</v>
      </c>
      <c r="G721" s="663" t="s">
        <v>554</v>
      </c>
      <c r="H721" s="663" t="s">
        <v>582</v>
      </c>
      <c r="I721" s="663" t="s">
        <v>583</v>
      </c>
      <c r="J721" s="663" t="s">
        <v>580</v>
      </c>
      <c r="K721" s="663" t="s">
        <v>584</v>
      </c>
      <c r="L721" s="665">
        <v>312.84000000000003</v>
      </c>
      <c r="M721" s="665">
        <v>6</v>
      </c>
      <c r="N721" s="666">
        <v>1877.0400000000002</v>
      </c>
    </row>
    <row r="722" spans="1:14" ht="14.4" customHeight="1" x14ac:dyDescent="0.3">
      <c r="A722" s="661" t="s">
        <v>525</v>
      </c>
      <c r="B722" s="662" t="s">
        <v>2404</v>
      </c>
      <c r="C722" s="663" t="s">
        <v>544</v>
      </c>
      <c r="D722" s="664" t="s">
        <v>2409</v>
      </c>
      <c r="E722" s="663" t="s">
        <v>553</v>
      </c>
      <c r="F722" s="664" t="s">
        <v>2411</v>
      </c>
      <c r="G722" s="663" t="s">
        <v>554</v>
      </c>
      <c r="H722" s="663" t="s">
        <v>1219</v>
      </c>
      <c r="I722" s="663" t="s">
        <v>1220</v>
      </c>
      <c r="J722" s="663" t="s">
        <v>580</v>
      </c>
      <c r="K722" s="663" t="s">
        <v>1221</v>
      </c>
      <c r="L722" s="665">
        <v>252.40192955580935</v>
      </c>
      <c r="M722" s="665">
        <v>28</v>
      </c>
      <c r="N722" s="666">
        <v>7067.2540275626616</v>
      </c>
    </row>
    <row r="723" spans="1:14" ht="14.4" customHeight="1" x14ac:dyDescent="0.3">
      <c r="A723" s="661" t="s">
        <v>525</v>
      </c>
      <c r="B723" s="662" t="s">
        <v>2404</v>
      </c>
      <c r="C723" s="663" t="s">
        <v>544</v>
      </c>
      <c r="D723" s="664" t="s">
        <v>2409</v>
      </c>
      <c r="E723" s="663" t="s">
        <v>553</v>
      </c>
      <c r="F723" s="664" t="s">
        <v>2411</v>
      </c>
      <c r="G723" s="663" t="s">
        <v>554</v>
      </c>
      <c r="H723" s="663" t="s">
        <v>585</v>
      </c>
      <c r="I723" s="663" t="s">
        <v>586</v>
      </c>
      <c r="J723" s="663" t="s">
        <v>587</v>
      </c>
      <c r="K723" s="663" t="s">
        <v>588</v>
      </c>
      <c r="L723" s="665">
        <v>47.821904761904761</v>
      </c>
      <c r="M723" s="665">
        <v>21</v>
      </c>
      <c r="N723" s="666">
        <v>1004.26</v>
      </c>
    </row>
    <row r="724" spans="1:14" ht="14.4" customHeight="1" x14ac:dyDescent="0.3">
      <c r="A724" s="661" t="s">
        <v>525</v>
      </c>
      <c r="B724" s="662" t="s">
        <v>2404</v>
      </c>
      <c r="C724" s="663" t="s">
        <v>544</v>
      </c>
      <c r="D724" s="664" t="s">
        <v>2409</v>
      </c>
      <c r="E724" s="663" t="s">
        <v>553</v>
      </c>
      <c r="F724" s="664" t="s">
        <v>2411</v>
      </c>
      <c r="G724" s="663" t="s">
        <v>554</v>
      </c>
      <c r="H724" s="663" t="s">
        <v>1298</v>
      </c>
      <c r="I724" s="663" t="s">
        <v>1299</v>
      </c>
      <c r="J724" s="663" t="s">
        <v>1300</v>
      </c>
      <c r="K724" s="663" t="s">
        <v>1301</v>
      </c>
      <c r="L724" s="665">
        <v>112.49980269388614</v>
      </c>
      <c r="M724" s="665">
        <v>130</v>
      </c>
      <c r="N724" s="666">
        <v>14624.974350205199</v>
      </c>
    </row>
    <row r="725" spans="1:14" ht="14.4" customHeight="1" x14ac:dyDescent="0.3">
      <c r="A725" s="661" t="s">
        <v>525</v>
      </c>
      <c r="B725" s="662" t="s">
        <v>2404</v>
      </c>
      <c r="C725" s="663" t="s">
        <v>544</v>
      </c>
      <c r="D725" s="664" t="s">
        <v>2409</v>
      </c>
      <c r="E725" s="663" t="s">
        <v>553</v>
      </c>
      <c r="F725" s="664" t="s">
        <v>2411</v>
      </c>
      <c r="G725" s="663" t="s">
        <v>554</v>
      </c>
      <c r="H725" s="663" t="s">
        <v>1302</v>
      </c>
      <c r="I725" s="663" t="s">
        <v>1303</v>
      </c>
      <c r="J725" s="663" t="s">
        <v>1304</v>
      </c>
      <c r="K725" s="663" t="s">
        <v>1305</v>
      </c>
      <c r="L725" s="665">
        <v>105.02926018808776</v>
      </c>
      <c r="M725" s="665">
        <v>11</v>
      </c>
      <c r="N725" s="666">
        <v>1155.3218620689654</v>
      </c>
    </row>
    <row r="726" spans="1:14" ht="14.4" customHeight="1" x14ac:dyDescent="0.3">
      <c r="A726" s="661" t="s">
        <v>525</v>
      </c>
      <c r="B726" s="662" t="s">
        <v>2404</v>
      </c>
      <c r="C726" s="663" t="s">
        <v>544</v>
      </c>
      <c r="D726" s="664" t="s">
        <v>2409</v>
      </c>
      <c r="E726" s="663" t="s">
        <v>553</v>
      </c>
      <c r="F726" s="664" t="s">
        <v>2411</v>
      </c>
      <c r="G726" s="663" t="s">
        <v>554</v>
      </c>
      <c r="H726" s="663" t="s">
        <v>2393</v>
      </c>
      <c r="I726" s="663" t="s">
        <v>2394</v>
      </c>
      <c r="J726" s="663" t="s">
        <v>2395</v>
      </c>
      <c r="K726" s="663" t="s">
        <v>2396</v>
      </c>
      <c r="L726" s="665">
        <v>50.790000000000013</v>
      </c>
      <c r="M726" s="665">
        <v>1</v>
      </c>
      <c r="N726" s="666">
        <v>50.790000000000013</v>
      </c>
    </row>
    <row r="727" spans="1:14" ht="14.4" customHeight="1" x14ac:dyDescent="0.3">
      <c r="A727" s="661" t="s">
        <v>525</v>
      </c>
      <c r="B727" s="662" t="s">
        <v>2404</v>
      </c>
      <c r="C727" s="663" t="s">
        <v>544</v>
      </c>
      <c r="D727" s="664" t="s">
        <v>2409</v>
      </c>
      <c r="E727" s="663" t="s">
        <v>553</v>
      </c>
      <c r="F727" s="664" t="s">
        <v>2411</v>
      </c>
      <c r="G727" s="663" t="s">
        <v>554</v>
      </c>
      <c r="H727" s="663" t="s">
        <v>589</v>
      </c>
      <c r="I727" s="663" t="s">
        <v>590</v>
      </c>
      <c r="J727" s="663" t="s">
        <v>591</v>
      </c>
      <c r="K727" s="663" t="s">
        <v>592</v>
      </c>
      <c r="L727" s="665">
        <v>52.270097645176449</v>
      </c>
      <c r="M727" s="665">
        <v>2</v>
      </c>
      <c r="N727" s="666">
        <v>104.5401952903529</v>
      </c>
    </row>
    <row r="728" spans="1:14" ht="14.4" customHeight="1" x14ac:dyDescent="0.3">
      <c r="A728" s="661" t="s">
        <v>525</v>
      </c>
      <c r="B728" s="662" t="s">
        <v>2404</v>
      </c>
      <c r="C728" s="663" t="s">
        <v>544</v>
      </c>
      <c r="D728" s="664" t="s">
        <v>2409</v>
      </c>
      <c r="E728" s="663" t="s">
        <v>553</v>
      </c>
      <c r="F728" s="664" t="s">
        <v>2411</v>
      </c>
      <c r="G728" s="663" t="s">
        <v>554</v>
      </c>
      <c r="H728" s="663" t="s">
        <v>1413</v>
      </c>
      <c r="I728" s="663" t="s">
        <v>1414</v>
      </c>
      <c r="J728" s="663" t="s">
        <v>1415</v>
      </c>
      <c r="K728" s="663" t="s">
        <v>1416</v>
      </c>
      <c r="L728" s="665">
        <v>325.15981825767591</v>
      </c>
      <c r="M728" s="665">
        <v>36</v>
      </c>
      <c r="N728" s="666">
        <v>11705.753457276332</v>
      </c>
    </row>
    <row r="729" spans="1:14" ht="14.4" customHeight="1" x14ac:dyDescent="0.3">
      <c r="A729" s="661" t="s">
        <v>525</v>
      </c>
      <c r="B729" s="662" t="s">
        <v>2404</v>
      </c>
      <c r="C729" s="663" t="s">
        <v>544</v>
      </c>
      <c r="D729" s="664" t="s">
        <v>2409</v>
      </c>
      <c r="E729" s="663" t="s">
        <v>553</v>
      </c>
      <c r="F729" s="664" t="s">
        <v>2411</v>
      </c>
      <c r="G729" s="663" t="s">
        <v>554</v>
      </c>
      <c r="H729" s="663" t="s">
        <v>593</v>
      </c>
      <c r="I729" s="663" t="s">
        <v>594</v>
      </c>
      <c r="J729" s="663" t="s">
        <v>595</v>
      </c>
      <c r="K729" s="663" t="s">
        <v>596</v>
      </c>
      <c r="L729" s="665">
        <v>275.30998374346524</v>
      </c>
      <c r="M729" s="665">
        <v>6</v>
      </c>
      <c r="N729" s="666">
        <v>1651.8599024607915</v>
      </c>
    </row>
    <row r="730" spans="1:14" ht="14.4" customHeight="1" x14ac:dyDescent="0.3">
      <c r="A730" s="661" t="s">
        <v>525</v>
      </c>
      <c r="B730" s="662" t="s">
        <v>2404</v>
      </c>
      <c r="C730" s="663" t="s">
        <v>544</v>
      </c>
      <c r="D730" s="664" t="s">
        <v>2409</v>
      </c>
      <c r="E730" s="663" t="s">
        <v>553</v>
      </c>
      <c r="F730" s="664" t="s">
        <v>2411</v>
      </c>
      <c r="G730" s="663" t="s">
        <v>554</v>
      </c>
      <c r="H730" s="663" t="s">
        <v>1459</v>
      </c>
      <c r="I730" s="663" t="s">
        <v>1460</v>
      </c>
      <c r="J730" s="663" t="s">
        <v>1461</v>
      </c>
      <c r="K730" s="663" t="s">
        <v>1462</v>
      </c>
      <c r="L730" s="665">
        <v>581.77378873338932</v>
      </c>
      <c r="M730" s="665">
        <v>3</v>
      </c>
      <c r="N730" s="666">
        <v>1745.3213662001681</v>
      </c>
    </row>
    <row r="731" spans="1:14" ht="14.4" customHeight="1" x14ac:dyDescent="0.3">
      <c r="A731" s="661" t="s">
        <v>525</v>
      </c>
      <c r="B731" s="662" t="s">
        <v>2404</v>
      </c>
      <c r="C731" s="663" t="s">
        <v>544</v>
      </c>
      <c r="D731" s="664" t="s">
        <v>2409</v>
      </c>
      <c r="E731" s="663" t="s">
        <v>553</v>
      </c>
      <c r="F731" s="664" t="s">
        <v>2411</v>
      </c>
      <c r="G731" s="663" t="s">
        <v>554</v>
      </c>
      <c r="H731" s="663" t="s">
        <v>1527</v>
      </c>
      <c r="I731" s="663" t="s">
        <v>1527</v>
      </c>
      <c r="J731" s="663" t="s">
        <v>1528</v>
      </c>
      <c r="K731" s="663" t="s">
        <v>1221</v>
      </c>
      <c r="L731" s="665">
        <v>394.33026592633433</v>
      </c>
      <c r="M731" s="665">
        <v>20</v>
      </c>
      <c r="N731" s="666">
        <v>7886.6053185266865</v>
      </c>
    </row>
    <row r="732" spans="1:14" ht="14.4" customHeight="1" x14ac:dyDescent="0.3">
      <c r="A732" s="661" t="s">
        <v>525</v>
      </c>
      <c r="B732" s="662" t="s">
        <v>2404</v>
      </c>
      <c r="C732" s="663" t="s">
        <v>544</v>
      </c>
      <c r="D732" s="664" t="s">
        <v>2409</v>
      </c>
      <c r="E732" s="663" t="s">
        <v>553</v>
      </c>
      <c r="F732" s="664" t="s">
        <v>2411</v>
      </c>
      <c r="G732" s="663" t="s">
        <v>554</v>
      </c>
      <c r="H732" s="663" t="s">
        <v>2310</v>
      </c>
      <c r="I732" s="663" t="s">
        <v>598</v>
      </c>
      <c r="J732" s="663" t="s">
        <v>2311</v>
      </c>
      <c r="K732" s="663"/>
      <c r="L732" s="665">
        <v>58.180000000000028</v>
      </c>
      <c r="M732" s="665">
        <v>2</v>
      </c>
      <c r="N732" s="666">
        <v>116.36000000000006</v>
      </c>
    </row>
    <row r="733" spans="1:14" ht="14.4" customHeight="1" x14ac:dyDescent="0.3">
      <c r="A733" s="661" t="s">
        <v>525</v>
      </c>
      <c r="B733" s="662" t="s">
        <v>2404</v>
      </c>
      <c r="C733" s="663" t="s">
        <v>544</v>
      </c>
      <c r="D733" s="664" t="s">
        <v>2409</v>
      </c>
      <c r="E733" s="663" t="s">
        <v>553</v>
      </c>
      <c r="F733" s="664" t="s">
        <v>2411</v>
      </c>
      <c r="G733" s="663" t="s">
        <v>554</v>
      </c>
      <c r="H733" s="663" t="s">
        <v>1606</v>
      </c>
      <c r="I733" s="663" t="s">
        <v>598</v>
      </c>
      <c r="J733" s="663" t="s">
        <v>1607</v>
      </c>
      <c r="K733" s="663"/>
      <c r="L733" s="665">
        <v>71.830000000000013</v>
      </c>
      <c r="M733" s="665">
        <v>1</v>
      </c>
      <c r="N733" s="666">
        <v>71.830000000000013</v>
      </c>
    </row>
    <row r="734" spans="1:14" ht="14.4" customHeight="1" x14ac:dyDescent="0.3">
      <c r="A734" s="661" t="s">
        <v>525</v>
      </c>
      <c r="B734" s="662" t="s">
        <v>2404</v>
      </c>
      <c r="C734" s="663" t="s">
        <v>544</v>
      </c>
      <c r="D734" s="664" t="s">
        <v>2409</v>
      </c>
      <c r="E734" s="663" t="s">
        <v>553</v>
      </c>
      <c r="F734" s="664" t="s">
        <v>2411</v>
      </c>
      <c r="G734" s="663" t="s">
        <v>554</v>
      </c>
      <c r="H734" s="663" t="s">
        <v>1634</v>
      </c>
      <c r="I734" s="663" t="s">
        <v>1634</v>
      </c>
      <c r="J734" s="663" t="s">
        <v>1635</v>
      </c>
      <c r="K734" s="663" t="s">
        <v>1636</v>
      </c>
      <c r="L734" s="665">
        <v>199.98</v>
      </c>
      <c r="M734" s="665">
        <v>1</v>
      </c>
      <c r="N734" s="666">
        <v>199.98</v>
      </c>
    </row>
    <row r="735" spans="1:14" ht="14.4" customHeight="1" x14ac:dyDescent="0.3">
      <c r="A735" s="661" t="s">
        <v>525</v>
      </c>
      <c r="B735" s="662" t="s">
        <v>2404</v>
      </c>
      <c r="C735" s="663" t="s">
        <v>544</v>
      </c>
      <c r="D735" s="664" t="s">
        <v>2409</v>
      </c>
      <c r="E735" s="663" t="s">
        <v>553</v>
      </c>
      <c r="F735" s="664" t="s">
        <v>2411</v>
      </c>
      <c r="G735" s="663" t="s">
        <v>554</v>
      </c>
      <c r="H735" s="663" t="s">
        <v>2327</v>
      </c>
      <c r="I735" s="663" t="s">
        <v>2327</v>
      </c>
      <c r="J735" s="663" t="s">
        <v>2328</v>
      </c>
      <c r="K735" s="663" t="s">
        <v>2329</v>
      </c>
      <c r="L735" s="665">
        <v>264.98999777560442</v>
      </c>
      <c r="M735" s="665">
        <v>9</v>
      </c>
      <c r="N735" s="666">
        <v>2384.9099799804399</v>
      </c>
    </row>
    <row r="736" spans="1:14" ht="14.4" customHeight="1" x14ac:dyDescent="0.3">
      <c r="A736" s="661" t="s">
        <v>525</v>
      </c>
      <c r="B736" s="662" t="s">
        <v>2404</v>
      </c>
      <c r="C736" s="663" t="s">
        <v>544</v>
      </c>
      <c r="D736" s="664" t="s">
        <v>2409</v>
      </c>
      <c r="E736" s="663" t="s">
        <v>553</v>
      </c>
      <c r="F736" s="664" t="s">
        <v>2411</v>
      </c>
      <c r="G736" s="663" t="s">
        <v>554</v>
      </c>
      <c r="H736" s="663" t="s">
        <v>603</v>
      </c>
      <c r="I736" s="663" t="s">
        <v>603</v>
      </c>
      <c r="J736" s="663" t="s">
        <v>604</v>
      </c>
      <c r="K736" s="663" t="s">
        <v>605</v>
      </c>
      <c r="L736" s="665">
        <v>264</v>
      </c>
      <c r="M736" s="665">
        <v>12</v>
      </c>
      <c r="N736" s="666">
        <v>3168</v>
      </c>
    </row>
    <row r="737" spans="1:14" ht="14.4" customHeight="1" x14ac:dyDescent="0.3">
      <c r="A737" s="661" t="s">
        <v>525</v>
      </c>
      <c r="B737" s="662" t="s">
        <v>2404</v>
      </c>
      <c r="C737" s="663" t="s">
        <v>544</v>
      </c>
      <c r="D737" s="664" t="s">
        <v>2409</v>
      </c>
      <c r="E737" s="663" t="s">
        <v>553</v>
      </c>
      <c r="F737" s="664" t="s">
        <v>2411</v>
      </c>
      <c r="G737" s="663" t="s">
        <v>606</v>
      </c>
      <c r="H737" s="663" t="s">
        <v>2397</v>
      </c>
      <c r="I737" s="663" t="s">
        <v>2398</v>
      </c>
      <c r="J737" s="663" t="s">
        <v>2399</v>
      </c>
      <c r="K737" s="663" t="s">
        <v>2400</v>
      </c>
      <c r="L737" s="665">
        <v>75.91893509790161</v>
      </c>
      <c r="M737" s="665">
        <v>1</v>
      </c>
      <c r="N737" s="666">
        <v>75.91893509790161</v>
      </c>
    </row>
    <row r="738" spans="1:14" ht="14.4" customHeight="1" x14ac:dyDescent="0.3">
      <c r="A738" s="661" t="s">
        <v>525</v>
      </c>
      <c r="B738" s="662" t="s">
        <v>2404</v>
      </c>
      <c r="C738" s="663" t="s">
        <v>544</v>
      </c>
      <c r="D738" s="664" t="s">
        <v>2409</v>
      </c>
      <c r="E738" s="663" t="s">
        <v>553</v>
      </c>
      <c r="F738" s="664" t="s">
        <v>2411</v>
      </c>
      <c r="G738" s="663" t="s">
        <v>606</v>
      </c>
      <c r="H738" s="663" t="s">
        <v>2338</v>
      </c>
      <c r="I738" s="663" t="s">
        <v>2339</v>
      </c>
      <c r="J738" s="663" t="s">
        <v>2340</v>
      </c>
      <c r="K738" s="663" t="s">
        <v>2341</v>
      </c>
      <c r="L738" s="665">
        <v>46.989999999999995</v>
      </c>
      <c r="M738" s="665">
        <v>2</v>
      </c>
      <c r="N738" s="666">
        <v>93.97999999999999</v>
      </c>
    </row>
    <row r="739" spans="1:14" ht="14.4" customHeight="1" x14ac:dyDescent="0.3">
      <c r="A739" s="661" t="s">
        <v>525</v>
      </c>
      <c r="B739" s="662" t="s">
        <v>2404</v>
      </c>
      <c r="C739" s="663" t="s">
        <v>544</v>
      </c>
      <c r="D739" s="664" t="s">
        <v>2409</v>
      </c>
      <c r="E739" s="663" t="s">
        <v>553</v>
      </c>
      <c r="F739" s="664" t="s">
        <v>2411</v>
      </c>
      <c r="G739" s="663" t="s">
        <v>606</v>
      </c>
      <c r="H739" s="663" t="s">
        <v>2374</v>
      </c>
      <c r="I739" s="663" t="s">
        <v>2374</v>
      </c>
      <c r="J739" s="663" t="s">
        <v>2375</v>
      </c>
      <c r="K739" s="663" t="s">
        <v>2376</v>
      </c>
      <c r="L739" s="665">
        <v>57.698750000000004</v>
      </c>
      <c r="M739" s="665">
        <v>8</v>
      </c>
      <c r="N739" s="666">
        <v>461.59000000000003</v>
      </c>
    </row>
    <row r="740" spans="1:14" ht="14.4" customHeight="1" x14ac:dyDescent="0.3">
      <c r="A740" s="661" t="s">
        <v>525</v>
      </c>
      <c r="B740" s="662" t="s">
        <v>2404</v>
      </c>
      <c r="C740" s="663" t="s">
        <v>547</v>
      </c>
      <c r="D740" s="664" t="s">
        <v>2410</v>
      </c>
      <c r="E740" s="663" t="s">
        <v>553</v>
      </c>
      <c r="F740" s="664" t="s">
        <v>2411</v>
      </c>
      <c r="G740" s="663"/>
      <c r="H740" s="663" t="s">
        <v>623</v>
      </c>
      <c r="I740" s="663" t="s">
        <v>624</v>
      </c>
      <c r="J740" s="663" t="s">
        <v>625</v>
      </c>
      <c r="K740" s="663" t="s">
        <v>626</v>
      </c>
      <c r="L740" s="665">
        <v>150.03</v>
      </c>
      <c r="M740" s="665">
        <v>1</v>
      </c>
      <c r="N740" s="666">
        <v>150.03</v>
      </c>
    </row>
    <row r="741" spans="1:14" ht="14.4" customHeight="1" x14ac:dyDescent="0.3">
      <c r="A741" s="661" t="s">
        <v>525</v>
      </c>
      <c r="B741" s="662" t="s">
        <v>2404</v>
      </c>
      <c r="C741" s="663" t="s">
        <v>547</v>
      </c>
      <c r="D741" s="664" t="s">
        <v>2410</v>
      </c>
      <c r="E741" s="663" t="s">
        <v>553</v>
      </c>
      <c r="F741" s="664" t="s">
        <v>2411</v>
      </c>
      <c r="G741" s="663"/>
      <c r="H741" s="663" t="s">
        <v>2377</v>
      </c>
      <c r="I741" s="663" t="s">
        <v>2378</v>
      </c>
      <c r="J741" s="663" t="s">
        <v>2379</v>
      </c>
      <c r="K741" s="663" t="s">
        <v>2380</v>
      </c>
      <c r="L741" s="665">
        <v>3553.2200000000003</v>
      </c>
      <c r="M741" s="665">
        <v>57</v>
      </c>
      <c r="N741" s="666">
        <v>202533.54</v>
      </c>
    </row>
    <row r="742" spans="1:14" ht="14.4" customHeight="1" x14ac:dyDescent="0.3">
      <c r="A742" s="661" t="s">
        <v>525</v>
      </c>
      <c r="B742" s="662" t="s">
        <v>2404</v>
      </c>
      <c r="C742" s="663" t="s">
        <v>547</v>
      </c>
      <c r="D742" s="664" t="s">
        <v>2410</v>
      </c>
      <c r="E742" s="663" t="s">
        <v>553</v>
      </c>
      <c r="F742" s="664" t="s">
        <v>2411</v>
      </c>
      <c r="G742" s="663" t="s">
        <v>554</v>
      </c>
      <c r="H742" s="663" t="s">
        <v>647</v>
      </c>
      <c r="I742" s="663" t="s">
        <v>648</v>
      </c>
      <c r="J742" s="663" t="s">
        <v>649</v>
      </c>
      <c r="K742" s="663" t="s">
        <v>650</v>
      </c>
      <c r="L742" s="665">
        <v>87.029999999999987</v>
      </c>
      <c r="M742" s="665">
        <v>4</v>
      </c>
      <c r="N742" s="666">
        <v>348.11999999999995</v>
      </c>
    </row>
    <row r="743" spans="1:14" ht="14.4" customHeight="1" x14ac:dyDescent="0.3">
      <c r="A743" s="661" t="s">
        <v>525</v>
      </c>
      <c r="B743" s="662" t="s">
        <v>2404</v>
      </c>
      <c r="C743" s="663" t="s">
        <v>547</v>
      </c>
      <c r="D743" s="664" t="s">
        <v>2410</v>
      </c>
      <c r="E743" s="663" t="s">
        <v>553</v>
      </c>
      <c r="F743" s="664" t="s">
        <v>2411</v>
      </c>
      <c r="G743" s="663" t="s">
        <v>554</v>
      </c>
      <c r="H743" s="663" t="s">
        <v>559</v>
      </c>
      <c r="I743" s="663" t="s">
        <v>560</v>
      </c>
      <c r="J743" s="663" t="s">
        <v>561</v>
      </c>
      <c r="K743" s="663" t="s">
        <v>562</v>
      </c>
      <c r="L743" s="665">
        <v>167.61</v>
      </c>
      <c r="M743" s="665">
        <v>6</v>
      </c>
      <c r="N743" s="666">
        <v>1005.6600000000001</v>
      </c>
    </row>
    <row r="744" spans="1:14" ht="14.4" customHeight="1" x14ac:dyDescent="0.3">
      <c r="A744" s="661" t="s">
        <v>525</v>
      </c>
      <c r="B744" s="662" t="s">
        <v>2404</v>
      </c>
      <c r="C744" s="663" t="s">
        <v>547</v>
      </c>
      <c r="D744" s="664" t="s">
        <v>2410</v>
      </c>
      <c r="E744" s="663" t="s">
        <v>553</v>
      </c>
      <c r="F744" s="664" t="s">
        <v>2411</v>
      </c>
      <c r="G744" s="663" t="s">
        <v>554</v>
      </c>
      <c r="H744" s="663" t="s">
        <v>658</v>
      </c>
      <c r="I744" s="663" t="s">
        <v>659</v>
      </c>
      <c r="J744" s="663" t="s">
        <v>660</v>
      </c>
      <c r="K744" s="663" t="s">
        <v>661</v>
      </c>
      <c r="L744" s="665">
        <v>64.540007941152652</v>
      </c>
      <c r="M744" s="665">
        <v>26</v>
      </c>
      <c r="N744" s="666">
        <v>1678.040206469969</v>
      </c>
    </row>
    <row r="745" spans="1:14" ht="14.4" customHeight="1" x14ac:dyDescent="0.3">
      <c r="A745" s="661" t="s">
        <v>525</v>
      </c>
      <c r="B745" s="662" t="s">
        <v>2404</v>
      </c>
      <c r="C745" s="663" t="s">
        <v>547</v>
      </c>
      <c r="D745" s="664" t="s">
        <v>2410</v>
      </c>
      <c r="E745" s="663" t="s">
        <v>553</v>
      </c>
      <c r="F745" s="664" t="s">
        <v>2411</v>
      </c>
      <c r="G745" s="663" t="s">
        <v>554</v>
      </c>
      <c r="H745" s="663" t="s">
        <v>563</v>
      </c>
      <c r="I745" s="663" t="s">
        <v>564</v>
      </c>
      <c r="J745" s="663" t="s">
        <v>565</v>
      </c>
      <c r="K745" s="663" t="s">
        <v>566</v>
      </c>
      <c r="L745" s="665">
        <v>56.978302469685119</v>
      </c>
      <c r="M745" s="665">
        <v>26</v>
      </c>
      <c r="N745" s="666">
        <v>1481.4358642118132</v>
      </c>
    </row>
    <row r="746" spans="1:14" ht="14.4" customHeight="1" x14ac:dyDescent="0.3">
      <c r="A746" s="661" t="s">
        <v>525</v>
      </c>
      <c r="B746" s="662" t="s">
        <v>2404</v>
      </c>
      <c r="C746" s="663" t="s">
        <v>547</v>
      </c>
      <c r="D746" s="664" t="s">
        <v>2410</v>
      </c>
      <c r="E746" s="663" t="s">
        <v>553</v>
      </c>
      <c r="F746" s="664" t="s">
        <v>2411</v>
      </c>
      <c r="G746" s="663" t="s">
        <v>554</v>
      </c>
      <c r="H746" s="663" t="s">
        <v>570</v>
      </c>
      <c r="I746" s="663" t="s">
        <v>571</v>
      </c>
      <c r="J746" s="663" t="s">
        <v>572</v>
      </c>
      <c r="K746" s="663" t="s">
        <v>573</v>
      </c>
      <c r="L746" s="665">
        <v>60.669773960652691</v>
      </c>
      <c r="M746" s="665">
        <v>15</v>
      </c>
      <c r="N746" s="666">
        <v>910.04660940979034</v>
      </c>
    </row>
    <row r="747" spans="1:14" ht="14.4" customHeight="1" x14ac:dyDescent="0.3">
      <c r="A747" s="661" t="s">
        <v>525</v>
      </c>
      <c r="B747" s="662" t="s">
        <v>2404</v>
      </c>
      <c r="C747" s="663" t="s">
        <v>547</v>
      </c>
      <c r="D747" s="664" t="s">
        <v>2410</v>
      </c>
      <c r="E747" s="663" t="s">
        <v>553</v>
      </c>
      <c r="F747" s="664" t="s">
        <v>2411</v>
      </c>
      <c r="G747" s="663" t="s">
        <v>554</v>
      </c>
      <c r="H747" s="663" t="s">
        <v>1013</v>
      </c>
      <c r="I747" s="663" t="s">
        <v>1014</v>
      </c>
      <c r="J747" s="663" t="s">
        <v>1015</v>
      </c>
      <c r="K747" s="663" t="s">
        <v>650</v>
      </c>
      <c r="L747" s="665">
        <v>125.70000000000006</v>
      </c>
      <c r="M747" s="665">
        <v>2</v>
      </c>
      <c r="N747" s="666">
        <v>251.40000000000012</v>
      </c>
    </row>
    <row r="748" spans="1:14" ht="14.4" customHeight="1" x14ac:dyDescent="0.3">
      <c r="A748" s="661" t="s">
        <v>525</v>
      </c>
      <c r="B748" s="662" t="s">
        <v>2404</v>
      </c>
      <c r="C748" s="663" t="s">
        <v>547</v>
      </c>
      <c r="D748" s="664" t="s">
        <v>2410</v>
      </c>
      <c r="E748" s="663" t="s">
        <v>553</v>
      </c>
      <c r="F748" s="664" t="s">
        <v>2411</v>
      </c>
      <c r="G748" s="663" t="s">
        <v>554</v>
      </c>
      <c r="H748" s="663" t="s">
        <v>1016</v>
      </c>
      <c r="I748" s="663" t="s">
        <v>1017</v>
      </c>
      <c r="J748" s="663" t="s">
        <v>1018</v>
      </c>
      <c r="K748" s="663" t="s">
        <v>1019</v>
      </c>
      <c r="L748" s="665">
        <v>60.27999999999998</v>
      </c>
      <c r="M748" s="665">
        <v>4</v>
      </c>
      <c r="N748" s="666">
        <v>241.11999999999992</v>
      </c>
    </row>
    <row r="749" spans="1:14" ht="14.4" customHeight="1" x14ac:dyDescent="0.3">
      <c r="A749" s="661" t="s">
        <v>525</v>
      </c>
      <c r="B749" s="662" t="s">
        <v>2404</v>
      </c>
      <c r="C749" s="663" t="s">
        <v>547</v>
      </c>
      <c r="D749" s="664" t="s">
        <v>2410</v>
      </c>
      <c r="E749" s="663" t="s">
        <v>553</v>
      </c>
      <c r="F749" s="664" t="s">
        <v>2411</v>
      </c>
      <c r="G749" s="663" t="s">
        <v>554</v>
      </c>
      <c r="H749" s="663" t="s">
        <v>1147</v>
      </c>
      <c r="I749" s="663" t="s">
        <v>1148</v>
      </c>
      <c r="J749" s="663" t="s">
        <v>1149</v>
      </c>
      <c r="K749" s="663" t="s">
        <v>677</v>
      </c>
      <c r="L749" s="665">
        <v>40.779873461778678</v>
      </c>
      <c r="M749" s="665">
        <v>12</v>
      </c>
      <c r="N749" s="666">
        <v>489.35848154134413</v>
      </c>
    </row>
    <row r="750" spans="1:14" ht="14.4" customHeight="1" x14ac:dyDescent="0.3">
      <c r="A750" s="661" t="s">
        <v>525</v>
      </c>
      <c r="B750" s="662" t="s">
        <v>2404</v>
      </c>
      <c r="C750" s="663" t="s">
        <v>547</v>
      </c>
      <c r="D750" s="664" t="s">
        <v>2410</v>
      </c>
      <c r="E750" s="663" t="s">
        <v>553</v>
      </c>
      <c r="F750" s="664" t="s">
        <v>2411</v>
      </c>
      <c r="G750" s="663" t="s">
        <v>554</v>
      </c>
      <c r="H750" s="663" t="s">
        <v>1162</v>
      </c>
      <c r="I750" s="663" t="s">
        <v>1163</v>
      </c>
      <c r="J750" s="663" t="s">
        <v>1164</v>
      </c>
      <c r="K750" s="663" t="s">
        <v>1165</v>
      </c>
      <c r="L750" s="665">
        <v>913.27500000000009</v>
      </c>
      <c r="M750" s="665">
        <v>4</v>
      </c>
      <c r="N750" s="666">
        <v>3653.1000000000004</v>
      </c>
    </row>
    <row r="751" spans="1:14" ht="14.4" customHeight="1" x14ac:dyDescent="0.3">
      <c r="A751" s="661" t="s">
        <v>525</v>
      </c>
      <c r="B751" s="662" t="s">
        <v>2404</v>
      </c>
      <c r="C751" s="663" t="s">
        <v>547</v>
      </c>
      <c r="D751" s="664" t="s">
        <v>2410</v>
      </c>
      <c r="E751" s="663" t="s">
        <v>553</v>
      </c>
      <c r="F751" s="664" t="s">
        <v>2411</v>
      </c>
      <c r="G751" s="663" t="s">
        <v>554</v>
      </c>
      <c r="H751" s="663" t="s">
        <v>2384</v>
      </c>
      <c r="I751" s="663" t="s">
        <v>598</v>
      </c>
      <c r="J751" s="663" t="s">
        <v>2385</v>
      </c>
      <c r="K751" s="663" t="s">
        <v>2386</v>
      </c>
      <c r="L751" s="665">
        <v>436.61666666666662</v>
      </c>
      <c r="M751" s="665">
        <v>3</v>
      </c>
      <c r="N751" s="666">
        <v>1309.8499999999999</v>
      </c>
    </row>
    <row r="752" spans="1:14" ht="14.4" customHeight="1" x14ac:dyDescent="0.3">
      <c r="A752" s="661" t="s">
        <v>525</v>
      </c>
      <c r="B752" s="662" t="s">
        <v>2404</v>
      </c>
      <c r="C752" s="663" t="s">
        <v>547</v>
      </c>
      <c r="D752" s="664" t="s">
        <v>2410</v>
      </c>
      <c r="E752" s="663" t="s">
        <v>553</v>
      </c>
      <c r="F752" s="664" t="s">
        <v>2411</v>
      </c>
      <c r="G752" s="663" t="s">
        <v>554</v>
      </c>
      <c r="H752" s="663" t="s">
        <v>1204</v>
      </c>
      <c r="I752" s="663" t="s">
        <v>1205</v>
      </c>
      <c r="J752" s="663" t="s">
        <v>1206</v>
      </c>
      <c r="K752" s="663" t="s">
        <v>1019</v>
      </c>
      <c r="L752" s="665">
        <v>57.940007213501076</v>
      </c>
      <c r="M752" s="665">
        <v>22</v>
      </c>
      <c r="N752" s="666">
        <v>1274.6801586970237</v>
      </c>
    </row>
    <row r="753" spans="1:14" ht="14.4" customHeight="1" x14ac:dyDescent="0.3">
      <c r="A753" s="661" t="s">
        <v>525</v>
      </c>
      <c r="B753" s="662" t="s">
        <v>2404</v>
      </c>
      <c r="C753" s="663" t="s">
        <v>547</v>
      </c>
      <c r="D753" s="664" t="s">
        <v>2410</v>
      </c>
      <c r="E753" s="663" t="s">
        <v>553</v>
      </c>
      <c r="F753" s="664" t="s">
        <v>2411</v>
      </c>
      <c r="G753" s="663" t="s">
        <v>554</v>
      </c>
      <c r="H753" s="663" t="s">
        <v>2244</v>
      </c>
      <c r="I753" s="663" t="s">
        <v>2245</v>
      </c>
      <c r="J753" s="663" t="s">
        <v>2246</v>
      </c>
      <c r="K753" s="663" t="s">
        <v>2247</v>
      </c>
      <c r="L753" s="665">
        <v>54.23</v>
      </c>
      <c r="M753" s="665">
        <v>6</v>
      </c>
      <c r="N753" s="666">
        <v>325.38</v>
      </c>
    </row>
    <row r="754" spans="1:14" ht="14.4" customHeight="1" x14ac:dyDescent="0.3">
      <c r="A754" s="661" t="s">
        <v>525</v>
      </c>
      <c r="B754" s="662" t="s">
        <v>2404</v>
      </c>
      <c r="C754" s="663" t="s">
        <v>547</v>
      </c>
      <c r="D754" s="664" t="s">
        <v>2410</v>
      </c>
      <c r="E754" s="663" t="s">
        <v>553</v>
      </c>
      <c r="F754" s="664" t="s">
        <v>2411</v>
      </c>
      <c r="G754" s="663" t="s">
        <v>554</v>
      </c>
      <c r="H754" s="663" t="s">
        <v>1215</v>
      </c>
      <c r="I754" s="663" t="s">
        <v>1216</v>
      </c>
      <c r="J754" s="663" t="s">
        <v>1217</v>
      </c>
      <c r="K754" s="663" t="s">
        <v>1218</v>
      </c>
      <c r="L754" s="665">
        <v>58.86999999999999</v>
      </c>
      <c r="M754" s="665">
        <v>2</v>
      </c>
      <c r="N754" s="666">
        <v>117.73999999999998</v>
      </c>
    </row>
    <row r="755" spans="1:14" ht="14.4" customHeight="1" x14ac:dyDescent="0.3">
      <c r="A755" s="661" t="s">
        <v>525</v>
      </c>
      <c r="B755" s="662" t="s">
        <v>2404</v>
      </c>
      <c r="C755" s="663" t="s">
        <v>547</v>
      </c>
      <c r="D755" s="664" t="s">
        <v>2410</v>
      </c>
      <c r="E755" s="663" t="s">
        <v>553</v>
      </c>
      <c r="F755" s="664" t="s">
        <v>2411</v>
      </c>
      <c r="G755" s="663" t="s">
        <v>554</v>
      </c>
      <c r="H755" s="663" t="s">
        <v>578</v>
      </c>
      <c r="I755" s="663" t="s">
        <v>579</v>
      </c>
      <c r="J755" s="663" t="s">
        <v>580</v>
      </c>
      <c r="K755" s="663" t="s">
        <v>581</v>
      </c>
      <c r="L755" s="665">
        <v>537.87000000000012</v>
      </c>
      <c r="M755" s="665">
        <v>4</v>
      </c>
      <c r="N755" s="666">
        <v>2151.4800000000005</v>
      </c>
    </row>
    <row r="756" spans="1:14" ht="14.4" customHeight="1" x14ac:dyDescent="0.3">
      <c r="A756" s="661" t="s">
        <v>525</v>
      </c>
      <c r="B756" s="662" t="s">
        <v>2404</v>
      </c>
      <c r="C756" s="663" t="s">
        <v>547</v>
      </c>
      <c r="D756" s="664" t="s">
        <v>2410</v>
      </c>
      <c r="E756" s="663" t="s">
        <v>553</v>
      </c>
      <c r="F756" s="664" t="s">
        <v>2411</v>
      </c>
      <c r="G756" s="663" t="s">
        <v>554</v>
      </c>
      <c r="H756" s="663" t="s">
        <v>582</v>
      </c>
      <c r="I756" s="663" t="s">
        <v>583</v>
      </c>
      <c r="J756" s="663" t="s">
        <v>580</v>
      </c>
      <c r="K756" s="663" t="s">
        <v>584</v>
      </c>
      <c r="L756" s="665">
        <v>312.83999999999997</v>
      </c>
      <c r="M756" s="665">
        <v>4</v>
      </c>
      <c r="N756" s="666">
        <v>1251.3599999999999</v>
      </c>
    </row>
    <row r="757" spans="1:14" ht="14.4" customHeight="1" x14ac:dyDescent="0.3">
      <c r="A757" s="661" t="s">
        <v>525</v>
      </c>
      <c r="B757" s="662" t="s">
        <v>2404</v>
      </c>
      <c r="C757" s="663" t="s">
        <v>547</v>
      </c>
      <c r="D757" s="664" t="s">
        <v>2410</v>
      </c>
      <c r="E757" s="663" t="s">
        <v>553</v>
      </c>
      <c r="F757" s="664" t="s">
        <v>2411</v>
      </c>
      <c r="G757" s="663" t="s">
        <v>554</v>
      </c>
      <c r="H757" s="663" t="s">
        <v>1269</v>
      </c>
      <c r="I757" s="663" t="s">
        <v>598</v>
      </c>
      <c r="J757" s="663" t="s">
        <v>1270</v>
      </c>
      <c r="K757" s="663" t="s">
        <v>1271</v>
      </c>
      <c r="L757" s="665">
        <v>23.7</v>
      </c>
      <c r="M757" s="665">
        <v>6</v>
      </c>
      <c r="N757" s="666">
        <v>142.19999999999999</v>
      </c>
    </row>
    <row r="758" spans="1:14" ht="14.4" customHeight="1" x14ac:dyDescent="0.3">
      <c r="A758" s="661" t="s">
        <v>525</v>
      </c>
      <c r="B758" s="662" t="s">
        <v>2404</v>
      </c>
      <c r="C758" s="663" t="s">
        <v>547</v>
      </c>
      <c r="D758" s="664" t="s">
        <v>2410</v>
      </c>
      <c r="E758" s="663" t="s">
        <v>553</v>
      </c>
      <c r="F758" s="664" t="s">
        <v>2411</v>
      </c>
      <c r="G758" s="663" t="s">
        <v>554</v>
      </c>
      <c r="H758" s="663" t="s">
        <v>2251</v>
      </c>
      <c r="I758" s="663" t="s">
        <v>2252</v>
      </c>
      <c r="J758" s="663" t="s">
        <v>2253</v>
      </c>
      <c r="K758" s="663" t="s">
        <v>2254</v>
      </c>
      <c r="L758" s="665">
        <v>566.53865990486304</v>
      </c>
      <c r="M758" s="665">
        <v>3</v>
      </c>
      <c r="N758" s="666">
        <v>1699.615979714589</v>
      </c>
    </row>
    <row r="759" spans="1:14" ht="14.4" customHeight="1" x14ac:dyDescent="0.3">
      <c r="A759" s="661" t="s">
        <v>525</v>
      </c>
      <c r="B759" s="662" t="s">
        <v>2404</v>
      </c>
      <c r="C759" s="663" t="s">
        <v>547</v>
      </c>
      <c r="D759" s="664" t="s">
        <v>2410</v>
      </c>
      <c r="E759" s="663" t="s">
        <v>553</v>
      </c>
      <c r="F759" s="664" t="s">
        <v>2411</v>
      </c>
      <c r="G759" s="663" t="s">
        <v>554</v>
      </c>
      <c r="H759" s="663" t="s">
        <v>1413</v>
      </c>
      <c r="I759" s="663" t="s">
        <v>1414</v>
      </c>
      <c r="J759" s="663" t="s">
        <v>1415</v>
      </c>
      <c r="K759" s="663" t="s">
        <v>1416</v>
      </c>
      <c r="L759" s="665">
        <v>325.15999999999997</v>
      </c>
      <c r="M759" s="665">
        <v>4</v>
      </c>
      <c r="N759" s="666">
        <v>1300.6399999999999</v>
      </c>
    </row>
    <row r="760" spans="1:14" ht="14.4" customHeight="1" x14ac:dyDescent="0.3">
      <c r="A760" s="661" t="s">
        <v>525</v>
      </c>
      <c r="B760" s="662" t="s">
        <v>2404</v>
      </c>
      <c r="C760" s="663" t="s">
        <v>547</v>
      </c>
      <c r="D760" s="664" t="s">
        <v>2410</v>
      </c>
      <c r="E760" s="663" t="s">
        <v>553</v>
      </c>
      <c r="F760" s="664" t="s">
        <v>2411</v>
      </c>
      <c r="G760" s="663" t="s">
        <v>554</v>
      </c>
      <c r="H760" s="663" t="s">
        <v>593</v>
      </c>
      <c r="I760" s="663" t="s">
        <v>594</v>
      </c>
      <c r="J760" s="663" t="s">
        <v>595</v>
      </c>
      <c r="K760" s="663" t="s">
        <v>596</v>
      </c>
      <c r="L760" s="665">
        <v>275.31</v>
      </c>
      <c r="M760" s="665">
        <v>2</v>
      </c>
      <c r="N760" s="666">
        <v>550.62</v>
      </c>
    </row>
    <row r="761" spans="1:14" ht="14.4" customHeight="1" x14ac:dyDescent="0.3">
      <c r="A761" s="661" t="s">
        <v>525</v>
      </c>
      <c r="B761" s="662" t="s">
        <v>2404</v>
      </c>
      <c r="C761" s="663" t="s">
        <v>547</v>
      </c>
      <c r="D761" s="664" t="s">
        <v>2410</v>
      </c>
      <c r="E761" s="663" t="s">
        <v>553</v>
      </c>
      <c r="F761" s="664" t="s">
        <v>2411</v>
      </c>
      <c r="G761" s="663" t="s">
        <v>554</v>
      </c>
      <c r="H761" s="663" t="s">
        <v>1431</v>
      </c>
      <c r="I761" s="663" t="s">
        <v>598</v>
      </c>
      <c r="J761" s="663" t="s">
        <v>1432</v>
      </c>
      <c r="K761" s="663"/>
      <c r="L761" s="665">
        <v>33.299999999999997</v>
      </c>
      <c r="M761" s="665">
        <v>2</v>
      </c>
      <c r="N761" s="666">
        <v>66.599999999999994</v>
      </c>
    </row>
    <row r="762" spans="1:14" ht="14.4" customHeight="1" x14ac:dyDescent="0.3">
      <c r="A762" s="661" t="s">
        <v>525</v>
      </c>
      <c r="B762" s="662" t="s">
        <v>2404</v>
      </c>
      <c r="C762" s="663" t="s">
        <v>547</v>
      </c>
      <c r="D762" s="664" t="s">
        <v>2410</v>
      </c>
      <c r="E762" s="663" t="s">
        <v>553</v>
      </c>
      <c r="F762" s="664" t="s">
        <v>2411</v>
      </c>
      <c r="G762" s="663" t="s">
        <v>554</v>
      </c>
      <c r="H762" s="663" t="s">
        <v>2267</v>
      </c>
      <c r="I762" s="663" t="s">
        <v>2268</v>
      </c>
      <c r="J762" s="663" t="s">
        <v>1528</v>
      </c>
      <c r="K762" s="663" t="s">
        <v>732</v>
      </c>
      <c r="L762" s="665">
        <v>246.5</v>
      </c>
      <c r="M762" s="665">
        <v>15</v>
      </c>
      <c r="N762" s="666">
        <v>3697.5</v>
      </c>
    </row>
    <row r="763" spans="1:14" ht="14.4" customHeight="1" x14ac:dyDescent="0.3">
      <c r="A763" s="661" t="s">
        <v>525</v>
      </c>
      <c r="B763" s="662" t="s">
        <v>2404</v>
      </c>
      <c r="C763" s="663" t="s">
        <v>547</v>
      </c>
      <c r="D763" s="664" t="s">
        <v>2410</v>
      </c>
      <c r="E763" s="663" t="s">
        <v>553</v>
      </c>
      <c r="F763" s="664" t="s">
        <v>2411</v>
      </c>
      <c r="G763" s="663" t="s">
        <v>554</v>
      </c>
      <c r="H763" s="663" t="s">
        <v>2269</v>
      </c>
      <c r="I763" s="663" t="s">
        <v>2269</v>
      </c>
      <c r="J763" s="663" t="s">
        <v>2270</v>
      </c>
      <c r="K763" s="663" t="s">
        <v>2271</v>
      </c>
      <c r="L763" s="665">
        <v>667.92967866680851</v>
      </c>
      <c r="M763" s="665">
        <v>15</v>
      </c>
      <c r="N763" s="666">
        <v>10018.945180002127</v>
      </c>
    </row>
    <row r="764" spans="1:14" ht="14.4" customHeight="1" x14ac:dyDescent="0.3">
      <c r="A764" s="661" t="s">
        <v>525</v>
      </c>
      <c r="B764" s="662" t="s">
        <v>2404</v>
      </c>
      <c r="C764" s="663" t="s">
        <v>547</v>
      </c>
      <c r="D764" s="664" t="s">
        <v>2410</v>
      </c>
      <c r="E764" s="663" t="s">
        <v>553</v>
      </c>
      <c r="F764" s="664" t="s">
        <v>2411</v>
      </c>
      <c r="G764" s="663" t="s">
        <v>554</v>
      </c>
      <c r="H764" s="663" t="s">
        <v>1463</v>
      </c>
      <c r="I764" s="663" t="s">
        <v>1464</v>
      </c>
      <c r="J764" s="663" t="s">
        <v>1465</v>
      </c>
      <c r="K764" s="663" t="s">
        <v>1466</v>
      </c>
      <c r="L764" s="665">
        <v>539.39000000000033</v>
      </c>
      <c r="M764" s="665">
        <v>2</v>
      </c>
      <c r="N764" s="666">
        <v>1078.7800000000007</v>
      </c>
    </row>
    <row r="765" spans="1:14" ht="14.4" customHeight="1" x14ac:dyDescent="0.3">
      <c r="A765" s="661" t="s">
        <v>525</v>
      </c>
      <c r="B765" s="662" t="s">
        <v>2404</v>
      </c>
      <c r="C765" s="663" t="s">
        <v>547</v>
      </c>
      <c r="D765" s="664" t="s">
        <v>2410</v>
      </c>
      <c r="E765" s="663" t="s">
        <v>553</v>
      </c>
      <c r="F765" s="664" t="s">
        <v>2411</v>
      </c>
      <c r="G765" s="663" t="s">
        <v>554</v>
      </c>
      <c r="H765" s="663" t="s">
        <v>1491</v>
      </c>
      <c r="I765" s="663" t="s">
        <v>598</v>
      </c>
      <c r="J765" s="663" t="s">
        <v>1492</v>
      </c>
      <c r="K765" s="663" t="s">
        <v>1493</v>
      </c>
      <c r="L765" s="665">
        <v>65.904444444444451</v>
      </c>
      <c r="M765" s="665">
        <v>6</v>
      </c>
      <c r="N765" s="666">
        <v>395.42666666666673</v>
      </c>
    </row>
    <row r="766" spans="1:14" ht="14.4" customHeight="1" x14ac:dyDescent="0.3">
      <c r="A766" s="661" t="s">
        <v>525</v>
      </c>
      <c r="B766" s="662" t="s">
        <v>2404</v>
      </c>
      <c r="C766" s="663" t="s">
        <v>547</v>
      </c>
      <c r="D766" s="664" t="s">
        <v>2410</v>
      </c>
      <c r="E766" s="663" t="s">
        <v>553</v>
      </c>
      <c r="F766" s="664" t="s">
        <v>2411</v>
      </c>
      <c r="G766" s="663" t="s">
        <v>554</v>
      </c>
      <c r="H766" s="663" t="s">
        <v>1506</v>
      </c>
      <c r="I766" s="663" t="s">
        <v>1506</v>
      </c>
      <c r="J766" s="663" t="s">
        <v>1507</v>
      </c>
      <c r="K766" s="663" t="s">
        <v>1508</v>
      </c>
      <c r="L766" s="665">
        <v>966.20892599197657</v>
      </c>
      <c r="M766" s="665">
        <v>14</v>
      </c>
      <c r="N766" s="666">
        <v>13526.924963887672</v>
      </c>
    </row>
    <row r="767" spans="1:14" ht="14.4" customHeight="1" x14ac:dyDescent="0.3">
      <c r="A767" s="661" t="s">
        <v>525</v>
      </c>
      <c r="B767" s="662" t="s">
        <v>2404</v>
      </c>
      <c r="C767" s="663" t="s">
        <v>547</v>
      </c>
      <c r="D767" s="664" t="s">
        <v>2410</v>
      </c>
      <c r="E767" s="663" t="s">
        <v>553</v>
      </c>
      <c r="F767" s="664" t="s">
        <v>2411</v>
      </c>
      <c r="G767" s="663" t="s">
        <v>554</v>
      </c>
      <c r="H767" s="663" t="s">
        <v>2297</v>
      </c>
      <c r="I767" s="663" t="s">
        <v>2298</v>
      </c>
      <c r="J767" s="663" t="s">
        <v>2299</v>
      </c>
      <c r="K767" s="663" t="s">
        <v>2300</v>
      </c>
      <c r="L767" s="665">
        <v>84.379999999999981</v>
      </c>
      <c r="M767" s="665">
        <v>2</v>
      </c>
      <c r="N767" s="666">
        <v>168.75999999999996</v>
      </c>
    </row>
    <row r="768" spans="1:14" ht="14.4" customHeight="1" x14ac:dyDescent="0.3">
      <c r="A768" s="661" t="s">
        <v>525</v>
      </c>
      <c r="B768" s="662" t="s">
        <v>2404</v>
      </c>
      <c r="C768" s="663" t="s">
        <v>547</v>
      </c>
      <c r="D768" s="664" t="s">
        <v>2410</v>
      </c>
      <c r="E768" s="663" t="s">
        <v>553</v>
      </c>
      <c r="F768" s="664" t="s">
        <v>2411</v>
      </c>
      <c r="G768" s="663" t="s">
        <v>554</v>
      </c>
      <c r="H768" s="663" t="s">
        <v>2301</v>
      </c>
      <c r="I768" s="663" t="s">
        <v>598</v>
      </c>
      <c r="J768" s="663" t="s">
        <v>2302</v>
      </c>
      <c r="K768" s="663"/>
      <c r="L768" s="665">
        <v>447.7</v>
      </c>
      <c r="M768" s="665">
        <v>4</v>
      </c>
      <c r="N768" s="666">
        <v>1790.8</v>
      </c>
    </row>
    <row r="769" spans="1:14" ht="14.4" customHeight="1" x14ac:dyDescent="0.3">
      <c r="A769" s="661" t="s">
        <v>525</v>
      </c>
      <c r="B769" s="662" t="s">
        <v>2404</v>
      </c>
      <c r="C769" s="663" t="s">
        <v>547</v>
      </c>
      <c r="D769" s="664" t="s">
        <v>2410</v>
      </c>
      <c r="E769" s="663" t="s">
        <v>553</v>
      </c>
      <c r="F769" s="664" t="s">
        <v>2411</v>
      </c>
      <c r="G769" s="663" t="s">
        <v>554</v>
      </c>
      <c r="H769" s="663" t="s">
        <v>2303</v>
      </c>
      <c r="I769" s="663" t="s">
        <v>2304</v>
      </c>
      <c r="J769" s="663" t="s">
        <v>2305</v>
      </c>
      <c r="K769" s="663" t="s">
        <v>2306</v>
      </c>
      <c r="L769" s="665">
        <v>218.90000000000003</v>
      </c>
      <c r="M769" s="665">
        <v>15</v>
      </c>
      <c r="N769" s="666">
        <v>3283.5000000000005</v>
      </c>
    </row>
    <row r="770" spans="1:14" ht="14.4" customHeight="1" x14ac:dyDescent="0.3">
      <c r="A770" s="661" t="s">
        <v>525</v>
      </c>
      <c r="B770" s="662" t="s">
        <v>2404</v>
      </c>
      <c r="C770" s="663" t="s">
        <v>547</v>
      </c>
      <c r="D770" s="664" t="s">
        <v>2410</v>
      </c>
      <c r="E770" s="663" t="s">
        <v>553</v>
      </c>
      <c r="F770" s="664" t="s">
        <v>2411</v>
      </c>
      <c r="G770" s="663" t="s">
        <v>554</v>
      </c>
      <c r="H770" s="663" t="s">
        <v>1527</v>
      </c>
      <c r="I770" s="663" t="s">
        <v>1527</v>
      </c>
      <c r="J770" s="663" t="s">
        <v>1528</v>
      </c>
      <c r="K770" s="663" t="s">
        <v>1221</v>
      </c>
      <c r="L770" s="665">
        <v>389.32517728422289</v>
      </c>
      <c r="M770" s="665">
        <v>15</v>
      </c>
      <c r="N770" s="666">
        <v>5839.877659263343</v>
      </c>
    </row>
    <row r="771" spans="1:14" ht="14.4" customHeight="1" x14ac:dyDescent="0.3">
      <c r="A771" s="661" t="s">
        <v>525</v>
      </c>
      <c r="B771" s="662" t="s">
        <v>2404</v>
      </c>
      <c r="C771" s="663" t="s">
        <v>547</v>
      </c>
      <c r="D771" s="664" t="s">
        <v>2410</v>
      </c>
      <c r="E771" s="663" t="s">
        <v>553</v>
      </c>
      <c r="F771" s="664" t="s">
        <v>2411</v>
      </c>
      <c r="G771" s="663" t="s">
        <v>554</v>
      </c>
      <c r="H771" s="663" t="s">
        <v>1564</v>
      </c>
      <c r="I771" s="663" t="s">
        <v>1564</v>
      </c>
      <c r="J771" s="663" t="s">
        <v>1565</v>
      </c>
      <c r="K771" s="663" t="s">
        <v>1566</v>
      </c>
      <c r="L771" s="665">
        <v>247.5</v>
      </c>
      <c r="M771" s="665">
        <v>5</v>
      </c>
      <c r="N771" s="666">
        <v>1237.5</v>
      </c>
    </row>
    <row r="772" spans="1:14" ht="14.4" customHeight="1" x14ac:dyDescent="0.3">
      <c r="A772" s="661" t="s">
        <v>525</v>
      </c>
      <c r="B772" s="662" t="s">
        <v>2404</v>
      </c>
      <c r="C772" s="663" t="s">
        <v>547</v>
      </c>
      <c r="D772" s="664" t="s">
        <v>2410</v>
      </c>
      <c r="E772" s="663" t="s">
        <v>553</v>
      </c>
      <c r="F772" s="664" t="s">
        <v>2411</v>
      </c>
      <c r="G772" s="663" t="s">
        <v>554</v>
      </c>
      <c r="H772" s="663" t="s">
        <v>2387</v>
      </c>
      <c r="I772" s="663" t="s">
        <v>2387</v>
      </c>
      <c r="J772" s="663" t="s">
        <v>1345</v>
      </c>
      <c r="K772" s="663" t="s">
        <v>2388</v>
      </c>
      <c r="L772" s="665">
        <v>418</v>
      </c>
      <c r="M772" s="665">
        <v>1</v>
      </c>
      <c r="N772" s="666">
        <v>418</v>
      </c>
    </row>
    <row r="773" spans="1:14" ht="14.4" customHeight="1" x14ac:dyDescent="0.3">
      <c r="A773" s="661" t="s">
        <v>525</v>
      </c>
      <c r="B773" s="662" t="s">
        <v>2404</v>
      </c>
      <c r="C773" s="663" t="s">
        <v>547</v>
      </c>
      <c r="D773" s="664" t="s">
        <v>2410</v>
      </c>
      <c r="E773" s="663" t="s">
        <v>553</v>
      </c>
      <c r="F773" s="664" t="s">
        <v>2411</v>
      </c>
      <c r="G773" s="663" t="s">
        <v>554</v>
      </c>
      <c r="H773" s="663" t="s">
        <v>2310</v>
      </c>
      <c r="I773" s="663" t="s">
        <v>598</v>
      </c>
      <c r="J773" s="663" t="s">
        <v>2311</v>
      </c>
      <c r="K773" s="663"/>
      <c r="L773" s="665">
        <v>58.180000000000014</v>
      </c>
      <c r="M773" s="665">
        <v>2</v>
      </c>
      <c r="N773" s="666">
        <v>116.36000000000003</v>
      </c>
    </row>
    <row r="774" spans="1:14" ht="14.4" customHeight="1" x14ac:dyDescent="0.3">
      <c r="A774" s="661" t="s">
        <v>525</v>
      </c>
      <c r="B774" s="662" t="s">
        <v>2404</v>
      </c>
      <c r="C774" s="663" t="s">
        <v>547</v>
      </c>
      <c r="D774" s="664" t="s">
        <v>2410</v>
      </c>
      <c r="E774" s="663" t="s">
        <v>553</v>
      </c>
      <c r="F774" s="664" t="s">
        <v>2411</v>
      </c>
      <c r="G774" s="663" t="s">
        <v>554</v>
      </c>
      <c r="H774" s="663" t="s">
        <v>2312</v>
      </c>
      <c r="I774" s="663" t="s">
        <v>2312</v>
      </c>
      <c r="J774" s="663" t="s">
        <v>2313</v>
      </c>
      <c r="K774" s="663" t="s">
        <v>2314</v>
      </c>
      <c r="L774" s="665">
        <v>165</v>
      </c>
      <c r="M774" s="665">
        <v>11</v>
      </c>
      <c r="N774" s="666">
        <v>1815</v>
      </c>
    </row>
    <row r="775" spans="1:14" ht="14.4" customHeight="1" x14ac:dyDescent="0.3">
      <c r="A775" s="661" t="s">
        <v>525</v>
      </c>
      <c r="B775" s="662" t="s">
        <v>2404</v>
      </c>
      <c r="C775" s="663" t="s">
        <v>547</v>
      </c>
      <c r="D775" s="664" t="s">
        <v>2410</v>
      </c>
      <c r="E775" s="663" t="s">
        <v>553</v>
      </c>
      <c r="F775" s="664" t="s">
        <v>2411</v>
      </c>
      <c r="G775" s="663" t="s">
        <v>554</v>
      </c>
      <c r="H775" s="663" t="s">
        <v>2401</v>
      </c>
      <c r="I775" s="663" t="s">
        <v>2401</v>
      </c>
      <c r="J775" s="663" t="s">
        <v>2402</v>
      </c>
      <c r="K775" s="663" t="s">
        <v>2403</v>
      </c>
      <c r="L775" s="665">
        <v>48.580000000000013</v>
      </c>
      <c r="M775" s="665">
        <v>4</v>
      </c>
      <c r="N775" s="666">
        <v>194.32000000000005</v>
      </c>
    </row>
    <row r="776" spans="1:14" ht="14.4" customHeight="1" x14ac:dyDescent="0.3">
      <c r="A776" s="661" t="s">
        <v>525</v>
      </c>
      <c r="B776" s="662" t="s">
        <v>2404</v>
      </c>
      <c r="C776" s="663" t="s">
        <v>547</v>
      </c>
      <c r="D776" s="664" t="s">
        <v>2410</v>
      </c>
      <c r="E776" s="663" t="s">
        <v>553</v>
      </c>
      <c r="F776" s="664" t="s">
        <v>2411</v>
      </c>
      <c r="G776" s="663" t="s">
        <v>554</v>
      </c>
      <c r="H776" s="663" t="s">
        <v>1629</v>
      </c>
      <c r="I776" s="663" t="s">
        <v>1629</v>
      </c>
      <c r="J776" s="663" t="s">
        <v>1630</v>
      </c>
      <c r="K776" s="663" t="s">
        <v>751</v>
      </c>
      <c r="L776" s="665">
        <v>62.21</v>
      </c>
      <c r="M776" s="665">
        <v>3</v>
      </c>
      <c r="N776" s="666">
        <v>186.63</v>
      </c>
    </row>
    <row r="777" spans="1:14" ht="14.4" customHeight="1" x14ac:dyDescent="0.3">
      <c r="A777" s="661" t="s">
        <v>525</v>
      </c>
      <c r="B777" s="662" t="s">
        <v>2404</v>
      </c>
      <c r="C777" s="663" t="s">
        <v>547</v>
      </c>
      <c r="D777" s="664" t="s">
        <v>2410</v>
      </c>
      <c r="E777" s="663" t="s">
        <v>553</v>
      </c>
      <c r="F777" s="664" t="s">
        <v>2411</v>
      </c>
      <c r="G777" s="663" t="s">
        <v>554</v>
      </c>
      <c r="H777" s="663" t="s">
        <v>2327</v>
      </c>
      <c r="I777" s="663" t="s">
        <v>2327</v>
      </c>
      <c r="J777" s="663" t="s">
        <v>2328</v>
      </c>
      <c r="K777" s="663" t="s">
        <v>2329</v>
      </c>
      <c r="L777" s="665">
        <v>264.99</v>
      </c>
      <c r="M777" s="665">
        <v>2</v>
      </c>
      <c r="N777" s="666">
        <v>529.98</v>
      </c>
    </row>
    <row r="778" spans="1:14" ht="14.4" customHeight="1" x14ac:dyDescent="0.3">
      <c r="A778" s="661" t="s">
        <v>525</v>
      </c>
      <c r="B778" s="662" t="s">
        <v>2404</v>
      </c>
      <c r="C778" s="663" t="s">
        <v>547</v>
      </c>
      <c r="D778" s="664" t="s">
        <v>2410</v>
      </c>
      <c r="E778" s="663" t="s">
        <v>553</v>
      </c>
      <c r="F778" s="664" t="s">
        <v>2411</v>
      </c>
      <c r="G778" s="663" t="s">
        <v>554</v>
      </c>
      <c r="H778" s="663" t="s">
        <v>603</v>
      </c>
      <c r="I778" s="663" t="s">
        <v>603</v>
      </c>
      <c r="J778" s="663" t="s">
        <v>604</v>
      </c>
      <c r="K778" s="663" t="s">
        <v>605</v>
      </c>
      <c r="L778" s="665">
        <v>264</v>
      </c>
      <c r="M778" s="665">
        <v>50</v>
      </c>
      <c r="N778" s="666">
        <v>13200</v>
      </c>
    </row>
    <row r="779" spans="1:14" ht="14.4" customHeight="1" x14ac:dyDescent="0.3">
      <c r="A779" s="661" t="s">
        <v>525</v>
      </c>
      <c r="B779" s="662" t="s">
        <v>2404</v>
      </c>
      <c r="C779" s="663" t="s">
        <v>547</v>
      </c>
      <c r="D779" s="664" t="s">
        <v>2410</v>
      </c>
      <c r="E779" s="663" t="s">
        <v>553</v>
      </c>
      <c r="F779" s="664" t="s">
        <v>2411</v>
      </c>
      <c r="G779" s="663" t="s">
        <v>606</v>
      </c>
      <c r="H779" s="663" t="s">
        <v>2346</v>
      </c>
      <c r="I779" s="663" t="s">
        <v>2347</v>
      </c>
      <c r="J779" s="663" t="s">
        <v>2344</v>
      </c>
      <c r="K779" s="663" t="s">
        <v>2348</v>
      </c>
      <c r="L779" s="665">
        <v>170.24</v>
      </c>
      <c r="M779" s="665">
        <v>1</v>
      </c>
      <c r="N779" s="666">
        <v>170.24</v>
      </c>
    </row>
    <row r="780" spans="1:14" ht="14.4" customHeight="1" thickBot="1" x14ac:dyDescent="0.35">
      <c r="A780" s="667" t="s">
        <v>525</v>
      </c>
      <c r="B780" s="668" t="s">
        <v>2404</v>
      </c>
      <c r="C780" s="669" t="s">
        <v>547</v>
      </c>
      <c r="D780" s="670" t="s">
        <v>2410</v>
      </c>
      <c r="E780" s="669" t="s">
        <v>553</v>
      </c>
      <c r="F780" s="670" t="s">
        <v>2411</v>
      </c>
      <c r="G780" s="669" t="s">
        <v>606</v>
      </c>
      <c r="H780" s="669" t="s">
        <v>2371</v>
      </c>
      <c r="I780" s="669" t="s">
        <v>2371</v>
      </c>
      <c r="J780" s="669" t="s">
        <v>2372</v>
      </c>
      <c r="K780" s="669" t="s">
        <v>2373</v>
      </c>
      <c r="L780" s="671">
        <v>273.89999999999998</v>
      </c>
      <c r="M780" s="671">
        <v>2</v>
      </c>
      <c r="N780" s="672">
        <v>547.79999999999995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2418</v>
      </c>
      <c r="B5" s="659">
        <v>202683.57</v>
      </c>
      <c r="C5" s="677">
        <v>0.99646984111876002</v>
      </c>
      <c r="D5" s="659">
        <v>718.04</v>
      </c>
      <c r="E5" s="677">
        <v>3.5301588812399268E-3</v>
      </c>
      <c r="F5" s="660">
        <v>203401.61000000002</v>
      </c>
    </row>
    <row r="6" spans="1:6" ht="14.4" customHeight="1" x14ac:dyDescent="0.3">
      <c r="A6" s="688" t="s">
        <v>2419</v>
      </c>
      <c r="B6" s="665">
        <v>50942.389517817574</v>
      </c>
      <c r="C6" s="678">
        <v>2.1317176384606205E-2</v>
      </c>
      <c r="D6" s="665">
        <v>2338792.0011308733</v>
      </c>
      <c r="E6" s="678">
        <v>0.97868282361539372</v>
      </c>
      <c r="F6" s="666">
        <v>2389734.390648691</v>
      </c>
    </row>
    <row r="7" spans="1:6" ht="14.4" customHeight="1" x14ac:dyDescent="0.3">
      <c r="A7" s="688" t="s">
        <v>2420</v>
      </c>
      <c r="B7" s="665">
        <v>18376.865091943055</v>
      </c>
      <c r="C7" s="678">
        <v>3.0151111853653732E-2</v>
      </c>
      <c r="D7" s="665">
        <v>591115.2551701538</v>
      </c>
      <c r="E7" s="678">
        <v>0.96984888814634629</v>
      </c>
      <c r="F7" s="666">
        <v>609492.12026209687</v>
      </c>
    </row>
    <row r="8" spans="1:6" ht="14.4" customHeight="1" x14ac:dyDescent="0.3">
      <c r="A8" s="688" t="s">
        <v>2421</v>
      </c>
      <c r="B8" s="665">
        <v>714.3399999999998</v>
      </c>
      <c r="C8" s="678">
        <v>9.6707056999091351E-4</v>
      </c>
      <c r="D8" s="665">
        <v>737949.43714990513</v>
      </c>
      <c r="E8" s="678">
        <v>0.9990329294300091</v>
      </c>
      <c r="F8" s="666">
        <v>738663.7771499051</v>
      </c>
    </row>
    <row r="9" spans="1:6" ht="14.4" customHeight="1" x14ac:dyDescent="0.3">
      <c r="A9" s="688" t="s">
        <v>2422</v>
      </c>
      <c r="B9" s="665"/>
      <c r="C9" s="678">
        <v>0</v>
      </c>
      <c r="D9" s="665">
        <v>2707.3484229295495</v>
      </c>
      <c r="E9" s="678">
        <v>1</v>
      </c>
      <c r="F9" s="666">
        <v>2707.3484229295495</v>
      </c>
    </row>
    <row r="10" spans="1:6" ht="14.4" customHeight="1" thickBot="1" x14ac:dyDescent="0.35">
      <c r="A10" s="689" t="s">
        <v>2423</v>
      </c>
      <c r="B10" s="680"/>
      <c r="C10" s="681">
        <v>0</v>
      </c>
      <c r="D10" s="680">
        <v>631.48893509790162</v>
      </c>
      <c r="E10" s="681">
        <v>1</v>
      </c>
      <c r="F10" s="682">
        <v>631.48893509790162</v>
      </c>
    </row>
    <row r="11" spans="1:6" ht="14.4" customHeight="1" thickBot="1" x14ac:dyDescent="0.35">
      <c r="A11" s="683" t="s">
        <v>3</v>
      </c>
      <c r="B11" s="684">
        <v>272717.16460976063</v>
      </c>
      <c r="C11" s="685">
        <v>6.9136297641510885E-2</v>
      </c>
      <c r="D11" s="684">
        <v>3671913.5708089601</v>
      </c>
      <c r="E11" s="685">
        <v>0.93086370235848914</v>
      </c>
      <c r="F11" s="686">
        <v>3944630.7354187206</v>
      </c>
    </row>
    <row r="12" spans="1:6" ht="14.4" customHeight="1" thickBot="1" x14ac:dyDescent="0.35"/>
    <row r="13" spans="1:6" ht="14.4" customHeight="1" x14ac:dyDescent="0.3">
      <c r="A13" s="687" t="s">
        <v>2424</v>
      </c>
      <c r="B13" s="659">
        <v>220299.63509194308</v>
      </c>
      <c r="C13" s="677">
        <v>0.17813511772853782</v>
      </c>
      <c r="D13" s="659">
        <v>1016400</v>
      </c>
      <c r="E13" s="677">
        <v>0.82186488227146204</v>
      </c>
      <c r="F13" s="660">
        <v>1236699.6350919432</v>
      </c>
    </row>
    <row r="14" spans="1:6" ht="14.4" customHeight="1" x14ac:dyDescent="0.3">
      <c r="A14" s="688" t="s">
        <v>2425</v>
      </c>
      <c r="B14" s="665">
        <v>29878.920000000002</v>
      </c>
      <c r="C14" s="678">
        <v>0.16562831012080872</v>
      </c>
      <c r="D14" s="665">
        <v>150518.50105806923</v>
      </c>
      <c r="E14" s="678">
        <v>0.83437168987919119</v>
      </c>
      <c r="F14" s="666">
        <v>180397.42105806925</v>
      </c>
    </row>
    <row r="15" spans="1:6" ht="14.4" customHeight="1" x14ac:dyDescent="0.3">
      <c r="A15" s="688" t="s">
        <v>2426</v>
      </c>
      <c r="B15" s="665">
        <v>7847.9495178175785</v>
      </c>
      <c r="C15" s="678">
        <v>1</v>
      </c>
      <c r="D15" s="665"/>
      <c r="E15" s="678">
        <v>0</v>
      </c>
      <c r="F15" s="666">
        <v>7847.9495178175785</v>
      </c>
    </row>
    <row r="16" spans="1:6" ht="14.4" customHeight="1" x14ac:dyDescent="0.3">
      <c r="A16" s="688" t="s">
        <v>2427</v>
      </c>
      <c r="B16" s="665">
        <v>5065.83</v>
      </c>
      <c r="C16" s="678">
        <v>1</v>
      </c>
      <c r="D16" s="665"/>
      <c r="E16" s="678">
        <v>0</v>
      </c>
      <c r="F16" s="666">
        <v>5065.83</v>
      </c>
    </row>
    <row r="17" spans="1:6" ht="14.4" customHeight="1" x14ac:dyDescent="0.3">
      <c r="A17" s="688" t="s">
        <v>2428</v>
      </c>
      <c r="B17" s="665">
        <v>3787.29</v>
      </c>
      <c r="C17" s="678">
        <v>1</v>
      </c>
      <c r="D17" s="665"/>
      <c r="E17" s="678">
        <v>0</v>
      </c>
      <c r="F17" s="666">
        <v>3787.29</v>
      </c>
    </row>
    <row r="18" spans="1:6" ht="14.4" customHeight="1" x14ac:dyDescent="0.3">
      <c r="A18" s="688" t="s">
        <v>2429</v>
      </c>
      <c r="B18" s="665">
        <v>2321.4480000000003</v>
      </c>
      <c r="C18" s="678">
        <v>0.78356123196431116</v>
      </c>
      <c r="D18" s="665">
        <v>641.24069017467559</v>
      </c>
      <c r="E18" s="678">
        <v>0.2164387680356889</v>
      </c>
      <c r="F18" s="666">
        <v>2962.6886901746757</v>
      </c>
    </row>
    <row r="19" spans="1:6" ht="14.4" customHeight="1" x14ac:dyDescent="0.3">
      <c r="A19" s="688" t="s">
        <v>2430</v>
      </c>
      <c r="B19" s="665">
        <v>1889.4199999999998</v>
      </c>
      <c r="C19" s="678">
        <v>2.851177540062156E-2</v>
      </c>
      <c r="D19" s="665">
        <v>64378.638493432511</v>
      </c>
      <c r="E19" s="678">
        <v>0.97148822459937834</v>
      </c>
      <c r="F19" s="666">
        <v>66268.058493432516</v>
      </c>
    </row>
    <row r="20" spans="1:6" ht="14.4" customHeight="1" x14ac:dyDescent="0.3">
      <c r="A20" s="688" t="s">
        <v>2431</v>
      </c>
      <c r="B20" s="665">
        <v>1472.672</v>
      </c>
      <c r="C20" s="678">
        <v>0.69063916875983655</v>
      </c>
      <c r="D20" s="665">
        <v>659.66000000000008</v>
      </c>
      <c r="E20" s="678">
        <v>0.30936083124016334</v>
      </c>
      <c r="F20" s="666">
        <v>2132.3320000000003</v>
      </c>
    </row>
    <row r="21" spans="1:6" ht="14.4" customHeight="1" x14ac:dyDescent="0.3">
      <c r="A21" s="688" t="s">
        <v>2432</v>
      </c>
      <c r="B21" s="665">
        <v>154</v>
      </c>
      <c r="C21" s="678">
        <v>1</v>
      </c>
      <c r="D21" s="665"/>
      <c r="E21" s="678">
        <v>0</v>
      </c>
      <c r="F21" s="666">
        <v>154</v>
      </c>
    </row>
    <row r="22" spans="1:6" ht="14.4" customHeight="1" x14ac:dyDescent="0.3">
      <c r="A22" s="688" t="s">
        <v>2433</v>
      </c>
      <c r="B22" s="665"/>
      <c r="C22" s="678">
        <v>0</v>
      </c>
      <c r="D22" s="665">
        <v>12943.149999999998</v>
      </c>
      <c r="E22" s="678">
        <v>1</v>
      </c>
      <c r="F22" s="666">
        <v>12943.149999999998</v>
      </c>
    </row>
    <row r="23" spans="1:6" ht="14.4" customHeight="1" x14ac:dyDescent="0.3">
      <c r="A23" s="688" t="s">
        <v>2434</v>
      </c>
      <c r="B23" s="665"/>
      <c r="C23" s="678">
        <v>0</v>
      </c>
      <c r="D23" s="665">
        <v>420.24000000000007</v>
      </c>
      <c r="E23" s="678">
        <v>1</v>
      </c>
      <c r="F23" s="666">
        <v>420.24000000000007</v>
      </c>
    </row>
    <row r="24" spans="1:6" ht="14.4" customHeight="1" x14ac:dyDescent="0.3">
      <c r="A24" s="688" t="s">
        <v>2435</v>
      </c>
      <c r="B24" s="665"/>
      <c r="C24" s="678">
        <v>0</v>
      </c>
      <c r="D24" s="665">
        <v>60.000000000000028</v>
      </c>
      <c r="E24" s="678">
        <v>1</v>
      </c>
      <c r="F24" s="666">
        <v>60.000000000000028</v>
      </c>
    </row>
    <row r="25" spans="1:6" ht="14.4" customHeight="1" x14ac:dyDescent="0.3">
      <c r="A25" s="688" t="s">
        <v>2436</v>
      </c>
      <c r="B25" s="665"/>
      <c r="C25" s="678">
        <v>0</v>
      </c>
      <c r="D25" s="665">
        <v>263.71000000000004</v>
      </c>
      <c r="E25" s="678">
        <v>1</v>
      </c>
      <c r="F25" s="666">
        <v>263.71000000000004</v>
      </c>
    </row>
    <row r="26" spans="1:6" ht="14.4" customHeight="1" x14ac:dyDescent="0.3">
      <c r="A26" s="688" t="s">
        <v>2437</v>
      </c>
      <c r="B26" s="665"/>
      <c r="C26" s="678">
        <v>0</v>
      </c>
      <c r="D26" s="665">
        <v>14987.908747229778</v>
      </c>
      <c r="E26" s="678">
        <v>1</v>
      </c>
      <c r="F26" s="666">
        <v>14987.908747229778</v>
      </c>
    </row>
    <row r="27" spans="1:6" ht="14.4" customHeight="1" x14ac:dyDescent="0.3">
      <c r="A27" s="688" t="s">
        <v>2438</v>
      </c>
      <c r="B27" s="665"/>
      <c r="C27" s="678">
        <v>0</v>
      </c>
      <c r="D27" s="665">
        <v>14.88</v>
      </c>
      <c r="E27" s="678">
        <v>1</v>
      </c>
      <c r="F27" s="666">
        <v>14.88</v>
      </c>
    </row>
    <row r="28" spans="1:6" ht="14.4" customHeight="1" x14ac:dyDescent="0.3">
      <c r="A28" s="688" t="s">
        <v>2439</v>
      </c>
      <c r="B28" s="665"/>
      <c r="C28" s="678">
        <v>0</v>
      </c>
      <c r="D28" s="665">
        <v>2989.2832650508017</v>
      </c>
      <c r="E28" s="678">
        <v>1</v>
      </c>
      <c r="F28" s="666">
        <v>2989.2832650508017</v>
      </c>
    </row>
    <row r="29" spans="1:6" ht="14.4" customHeight="1" x14ac:dyDescent="0.3">
      <c r="A29" s="688" t="s">
        <v>2440</v>
      </c>
      <c r="B29" s="665"/>
      <c r="C29" s="678">
        <v>0</v>
      </c>
      <c r="D29" s="665">
        <v>117.88941231734567</v>
      </c>
      <c r="E29" s="678">
        <v>1</v>
      </c>
      <c r="F29" s="666">
        <v>117.88941231734567</v>
      </c>
    </row>
    <row r="30" spans="1:6" ht="14.4" customHeight="1" x14ac:dyDescent="0.3">
      <c r="A30" s="688" t="s">
        <v>2441</v>
      </c>
      <c r="B30" s="665"/>
      <c r="C30" s="678">
        <v>0</v>
      </c>
      <c r="D30" s="665">
        <v>108511.28979856055</v>
      </c>
      <c r="E30" s="678">
        <v>1</v>
      </c>
      <c r="F30" s="666">
        <v>108511.28979856055</v>
      </c>
    </row>
    <row r="31" spans="1:6" ht="14.4" customHeight="1" x14ac:dyDescent="0.3">
      <c r="A31" s="688" t="s">
        <v>2442</v>
      </c>
      <c r="B31" s="665"/>
      <c r="C31" s="678">
        <v>0</v>
      </c>
      <c r="D31" s="665">
        <v>254.25</v>
      </c>
      <c r="E31" s="678">
        <v>1</v>
      </c>
      <c r="F31" s="666">
        <v>254.25</v>
      </c>
    </row>
    <row r="32" spans="1:6" ht="14.4" customHeight="1" x14ac:dyDescent="0.3">
      <c r="A32" s="688" t="s">
        <v>2443</v>
      </c>
      <c r="B32" s="665"/>
      <c r="C32" s="678">
        <v>0</v>
      </c>
      <c r="D32" s="665">
        <v>653.91999999999996</v>
      </c>
      <c r="E32" s="678">
        <v>1</v>
      </c>
      <c r="F32" s="666">
        <v>653.91999999999996</v>
      </c>
    </row>
    <row r="33" spans="1:6" ht="14.4" customHeight="1" x14ac:dyDescent="0.3">
      <c r="A33" s="688" t="s">
        <v>2444</v>
      </c>
      <c r="B33" s="665"/>
      <c r="C33" s="678">
        <v>0</v>
      </c>
      <c r="D33" s="665">
        <v>820.66000000000008</v>
      </c>
      <c r="E33" s="678">
        <v>1</v>
      </c>
      <c r="F33" s="666">
        <v>820.66000000000008</v>
      </c>
    </row>
    <row r="34" spans="1:6" ht="14.4" customHeight="1" x14ac:dyDescent="0.3">
      <c r="A34" s="688" t="s">
        <v>2445</v>
      </c>
      <c r="B34" s="665"/>
      <c r="C34" s="678">
        <v>0</v>
      </c>
      <c r="D34" s="665">
        <v>16178.293636363636</v>
      </c>
      <c r="E34" s="678">
        <v>1</v>
      </c>
      <c r="F34" s="666">
        <v>16178.293636363636</v>
      </c>
    </row>
    <row r="35" spans="1:6" ht="14.4" customHeight="1" x14ac:dyDescent="0.3">
      <c r="A35" s="688" t="s">
        <v>2446</v>
      </c>
      <c r="B35" s="665"/>
      <c r="C35" s="678">
        <v>0</v>
      </c>
      <c r="D35" s="665">
        <v>82.070000000000064</v>
      </c>
      <c r="E35" s="678">
        <v>1</v>
      </c>
      <c r="F35" s="666">
        <v>82.070000000000064</v>
      </c>
    </row>
    <row r="36" spans="1:6" ht="14.4" customHeight="1" x14ac:dyDescent="0.3">
      <c r="A36" s="688" t="s">
        <v>2447</v>
      </c>
      <c r="B36" s="665"/>
      <c r="C36" s="678">
        <v>0</v>
      </c>
      <c r="D36" s="665">
        <v>85553.642558475403</v>
      </c>
      <c r="E36" s="678">
        <v>1</v>
      </c>
      <c r="F36" s="666">
        <v>85553.642558475403</v>
      </c>
    </row>
    <row r="37" spans="1:6" ht="14.4" customHeight="1" x14ac:dyDescent="0.3">
      <c r="A37" s="688" t="s">
        <v>2448</v>
      </c>
      <c r="B37" s="665"/>
      <c r="C37" s="678">
        <v>0</v>
      </c>
      <c r="D37" s="665">
        <v>19250</v>
      </c>
      <c r="E37" s="678">
        <v>1</v>
      </c>
      <c r="F37" s="666">
        <v>19250</v>
      </c>
    </row>
    <row r="38" spans="1:6" ht="14.4" customHeight="1" x14ac:dyDescent="0.3">
      <c r="A38" s="688" t="s">
        <v>2449</v>
      </c>
      <c r="B38" s="665"/>
      <c r="C38" s="678">
        <v>0</v>
      </c>
      <c r="D38" s="665">
        <v>158.12</v>
      </c>
      <c r="E38" s="678">
        <v>1</v>
      </c>
      <c r="F38" s="666">
        <v>158.12</v>
      </c>
    </row>
    <row r="39" spans="1:6" ht="14.4" customHeight="1" x14ac:dyDescent="0.3">
      <c r="A39" s="688" t="s">
        <v>2450</v>
      </c>
      <c r="B39" s="665"/>
      <c r="C39" s="678">
        <v>0</v>
      </c>
      <c r="D39" s="665">
        <v>14012.793569657293</v>
      </c>
      <c r="E39" s="678">
        <v>1</v>
      </c>
      <c r="F39" s="666">
        <v>14012.793569657293</v>
      </c>
    </row>
    <row r="40" spans="1:6" ht="14.4" customHeight="1" x14ac:dyDescent="0.3">
      <c r="A40" s="688" t="s">
        <v>2451</v>
      </c>
      <c r="B40" s="665"/>
      <c r="C40" s="678">
        <v>0</v>
      </c>
      <c r="D40" s="665">
        <v>38.29999999999999</v>
      </c>
      <c r="E40" s="678">
        <v>1</v>
      </c>
      <c r="F40" s="666">
        <v>38.29999999999999</v>
      </c>
    </row>
    <row r="41" spans="1:6" ht="14.4" customHeight="1" x14ac:dyDescent="0.3">
      <c r="A41" s="688" t="s">
        <v>2452</v>
      </c>
      <c r="B41" s="665"/>
      <c r="C41" s="678">
        <v>0</v>
      </c>
      <c r="D41" s="665">
        <v>1215.990859615169</v>
      </c>
      <c r="E41" s="678">
        <v>1</v>
      </c>
      <c r="F41" s="666">
        <v>1215.990859615169</v>
      </c>
    </row>
    <row r="42" spans="1:6" ht="14.4" customHeight="1" x14ac:dyDescent="0.3">
      <c r="A42" s="688" t="s">
        <v>2453</v>
      </c>
      <c r="B42" s="665"/>
      <c r="C42" s="678">
        <v>0</v>
      </c>
      <c r="D42" s="665">
        <v>59399.990261594256</v>
      </c>
      <c r="E42" s="678">
        <v>1</v>
      </c>
      <c r="F42" s="666">
        <v>59399.990261594256</v>
      </c>
    </row>
    <row r="43" spans="1:6" ht="14.4" customHeight="1" x14ac:dyDescent="0.3">
      <c r="A43" s="688" t="s">
        <v>2454</v>
      </c>
      <c r="B43" s="665"/>
      <c r="C43" s="678">
        <v>0</v>
      </c>
      <c r="D43" s="665">
        <v>317451.42</v>
      </c>
      <c r="E43" s="678">
        <v>1</v>
      </c>
      <c r="F43" s="666">
        <v>317451.42</v>
      </c>
    </row>
    <row r="44" spans="1:6" ht="14.4" customHeight="1" x14ac:dyDescent="0.3">
      <c r="A44" s="688" t="s">
        <v>2455</v>
      </c>
      <c r="B44" s="665"/>
      <c r="C44" s="678">
        <v>0</v>
      </c>
      <c r="D44" s="665">
        <v>44507.034800057001</v>
      </c>
      <c r="E44" s="678">
        <v>1</v>
      </c>
      <c r="F44" s="666">
        <v>44507.034800057001</v>
      </c>
    </row>
    <row r="45" spans="1:6" ht="14.4" customHeight="1" x14ac:dyDescent="0.3">
      <c r="A45" s="688" t="s">
        <v>2456</v>
      </c>
      <c r="B45" s="665"/>
      <c r="C45" s="678">
        <v>0</v>
      </c>
      <c r="D45" s="665">
        <v>1155.0000000000005</v>
      </c>
      <c r="E45" s="678">
        <v>1</v>
      </c>
      <c r="F45" s="666">
        <v>1155.0000000000005</v>
      </c>
    </row>
    <row r="46" spans="1:6" ht="14.4" customHeight="1" x14ac:dyDescent="0.3">
      <c r="A46" s="688" t="s">
        <v>2457</v>
      </c>
      <c r="B46" s="665"/>
      <c r="C46" s="678">
        <v>0</v>
      </c>
      <c r="D46" s="665">
        <v>5760.8099999999995</v>
      </c>
      <c r="E46" s="678">
        <v>1</v>
      </c>
      <c r="F46" s="666">
        <v>5760.8099999999995</v>
      </c>
    </row>
    <row r="47" spans="1:6" ht="14.4" customHeight="1" x14ac:dyDescent="0.3">
      <c r="A47" s="688" t="s">
        <v>2458</v>
      </c>
      <c r="B47" s="665"/>
      <c r="C47" s="678">
        <v>0</v>
      </c>
      <c r="D47" s="665">
        <v>18029.311435464573</v>
      </c>
      <c r="E47" s="678">
        <v>1</v>
      </c>
      <c r="F47" s="666">
        <v>18029.311435464573</v>
      </c>
    </row>
    <row r="48" spans="1:6" ht="14.4" customHeight="1" x14ac:dyDescent="0.3">
      <c r="A48" s="688" t="s">
        <v>2459</v>
      </c>
      <c r="B48" s="665"/>
      <c r="C48" s="678">
        <v>0</v>
      </c>
      <c r="D48" s="665">
        <v>14971</v>
      </c>
      <c r="E48" s="678">
        <v>1</v>
      </c>
      <c r="F48" s="666">
        <v>14971</v>
      </c>
    </row>
    <row r="49" spans="1:6" ht="14.4" customHeight="1" x14ac:dyDescent="0.3">
      <c r="A49" s="688" t="s">
        <v>2460</v>
      </c>
      <c r="B49" s="665"/>
      <c r="C49" s="678">
        <v>0</v>
      </c>
      <c r="D49" s="665">
        <v>8628.1296409747047</v>
      </c>
      <c r="E49" s="678">
        <v>1</v>
      </c>
      <c r="F49" s="666">
        <v>8628.1296409747047</v>
      </c>
    </row>
    <row r="50" spans="1:6" ht="14.4" customHeight="1" x14ac:dyDescent="0.3">
      <c r="A50" s="688" t="s">
        <v>2461</v>
      </c>
      <c r="B50" s="665"/>
      <c r="C50" s="678">
        <v>0</v>
      </c>
      <c r="D50" s="665">
        <v>10626</v>
      </c>
      <c r="E50" s="678">
        <v>1</v>
      </c>
      <c r="F50" s="666">
        <v>10626</v>
      </c>
    </row>
    <row r="51" spans="1:6" ht="14.4" customHeight="1" x14ac:dyDescent="0.3">
      <c r="A51" s="688" t="s">
        <v>2462</v>
      </c>
      <c r="B51" s="665"/>
      <c r="C51" s="678">
        <v>0</v>
      </c>
      <c r="D51" s="665">
        <v>31878</v>
      </c>
      <c r="E51" s="678">
        <v>1</v>
      </c>
      <c r="F51" s="666">
        <v>31878</v>
      </c>
    </row>
    <row r="52" spans="1:6" ht="14.4" customHeight="1" x14ac:dyDescent="0.3">
      <c r="A52" s="688" t="s">
        <v>2463</v>
      </c>
      <c r="B52" s="665"/>
      <c r="C52" s="678">
        <v>0</v>
      </c>
      <c r="D52" s="665">
        <v>785422.40376431565</v>
      </c>
      <c r="E52" s="678">
        <v>1</v>
      </c>
      <c r="F52" s="666">
        <v>785422.40376431565</v>
      </c>
    </row>
    <row r="53" spans="1:6" ht="14.4" customHeight="1" x14ac:dyDescent="0.3">
      <c r="A53" s="688" t="s">
        <v>2464</v>
      </c>
      <c r="B53" s="665"/>
      <c r="C53" s="678">
        <v>0</v>
      </c>
      <c r="D53" s="665">
        <v>483.52872709365283</v>
      </c>
      <c r="E53" s="678">
        <v>1</v>
      </c>
      <c r="F53" s="666">
        <v>483.52872709365283</v>
      </c>
    </row>
    <row r="54" spans="1:6" ht="14.4" customHeight="1" x14ac:dyDescent="0.3">
      <c r="A54" s="688" t="s">
        <v>2465</v>
      </c>
      <c r="B54" s="665"/>
      <c r="C54" s="678">
        <v>0</v>
      </c>
      <c r="D54" s="665">
        <v>3802.9199999999996</v>
      </c>
      <c r="E54" s="678">
        <v>1</v>
      </c>
      <c r="F54" s="666">
        <v>3802.9199999999996</v>
      </c>
    </row>
    <row r="55" spans="1:6" ht="14.4" customHeight="1" x14ac:dyDescent="0.3">
      <c r="A55" s="688" t="s">
        <v>2466</v>
      </c>
      <c r="B55" s="665"/>
      <c r="C55" s="678">
        <v>0</v>
      </c>
      <c r="D55" s="665">
        <v>1846.79579868991</v>
      </c>
      <c r="E55" s="678">
        <v>1</v>
      </c>
      <c r="F55" s="666">
        <v>1846.79579868991</v>
      </c>
    </row>
    <row r="56" spans="1:6" ht="14.4" customHeight="1" x14ac:dyDescent="0.3">
      <c r="A56" s="688" t="s">
        <v>2467</v>
      </c>
      <c r="B56" s="665"/>
      <c r="C56" s="678">
        <v>0</v>
      </c>
      <c r="D56" s="665">
        <v>16872.399999999998</v>
      </c>
      <c r="E56" s="678">
        <v>1</v>
      </c>
      <c r="F56" s="666">
        <v>16872.399999999998</v>
      </c>
    </row>
    <row r="57" spans="1:6" ht="14.4" customHeight="1" x14ac:dyDescent="0.3">
      <c r="A57" s="688" t="s">
        <v>2468</v>
      </c>
      <c r="B57" s="665"/>
      <c r="C57" s="678">
        <v>0</v>
      </c>
      <c r="D57" s="665">
        <v>104.50000000000011</v>
      </c>
      <c r="E57" s="678">
        <v>1</v>
      </c>
      <c r="F57" s="666">
        <v>104.50000000000011</v>
      </c>
    </row>
    <row r="58" spans="1:6" ht="14.4" customHeight="1" x14ac:dyDescent="0.3">
      <c r="A58" s="688" t="s">
        <v>2469</v>
      </c>
      <c r="B58" s="665"/>
      <c r="C58" s="678">
        <v>0</v>
      </c>
      <c r="D58" s="665">
        <v>514130.92227883061</v>
      </c>
      <c r="E58" s="678">
        <v>1</v>
      </c>
      <c r="F58" s="666">
        <v>514130.92227883061</v>
      </c>
    </row>
    <row r="59" spans="1:6" ht="14.4" customHeight="1" x14ac:dyDescent="0.3">
      <c r="A59" s="688" t="s">
        <v>2470</v>
      </c>
      <c r="B59" s="665"/>
      <c r="C59" s="678">
        <v>0</v>
      </c>
      <c r="D59" s="665">
        <v>99.97970793625116</v>
      </c>
      <c r="E59" s="678">
        <v>1</v>
      </c>
      <c r="F59" s="666">
        <v>99.97970793625116</v>
      </c>
    </row>
    <row r="60" spans="1:6" ht="14.4" customHeight="1" x14ac:dyDescent="0.3">
      <c r="A60" s="688" t="s">
        <v>2471</v>
      </c>
      <c r="B60" s="665"/>
      <c r="C60" s="678">
        <v>0</v>
      </c>
      <c r="D60" s="665">
        <v>116241.7883443582</v>
      </c>
      <c r="E60" s="678">
        <v>1</v>
      </c>
      <c r="F60" s="666">
        <v>116241.7883443582</v>
      </c>
    </row>
    <row r="61" spans="1:6" ht="14.4" customHeight="1" x14ac:dyDescent="0.3">
      <c r="A61" s="688" t="s">
        <v>2472</v>
      </c>
      <c r="B61" s="665"/>
      <c r="C61" s="678">
        <v>0</v>
      </c>
      <c r="D61" s="665">
        <v>2781.163477570678</v>
      </c>
      <c r="E61" s="678">
        <v>1</v>
      </c>
      <c r="F61" s="666">
        <v>2781.163477570678</v>
      </c>
    </row>
    <row r="62" spans="1:6" ht="14.4" customHeight="1" x14ac:dyDescent="0.3">
      <c r="A62" s="688" t="s">
        <v>2473</v>
      </c>
      <c r="B62" s="665"/>
      <c r="C62" s="678">
        <v>0</v>
      </c>
      <c r="D62" s="665">
        <v>40989.725964488833</v>
      </c>
      <c r="E62" s="678">
        <v>1</v>
      </c>
      <c r="F62" s="666">
        <v>40989.725964488833</v>
      </c>
    </row>
    <row r="63" spans="1:6" ht="14.4" customHeight="1" x14ac:dyDescent="0.3">
      <c r="A63" s="688" t="s">
        <v>2474</v>
      </c>
      <c r="B63" s="665"/>
      <c r="C63" s="678">
        <v>0</v>
      </c>
      <c r="D63" s="665">
        <v>954.05</v>
      </c>
      <c r="E63" s="678">
        <v>1</v>
      </c>
      <c r="F63" s="666">
        <v>954.05</v>
      </c>
    </row>
    <row r="64" spans="1:6" ht="14.4" customHeight="1" x14ac:dyDescent="0.3">
      <c r="A64" s="688" t="s">
        <v>2475</v>
      </c>
      <c r="B64" s="665"/>
      <c r="C64" s="678">
        <v>0</v>
      </c>
      <c r="D64" s="665">
        <v>871.2</v>
      </c>
      <c r="E64" s="678">
        <v>1</v>
      </c>
      <c r="F64" s="666">
        <v>871.2</v>
      </c>
    </row>
    <row r="65" spans="1:6" ht="14.4" customHeight="1" x14ac:dyDescent="0.3">
      <c r="A65" s="688" t="s">
        <v>2476</v>
      </c>
      <c r="B65" s="665"/>
      <c r="C65" s="678">
        <v>0</v>
      </c>
      <c r="D65" s="665">
        <v>109.91999999999999</v>
      </c>
      <c r="E65" s="678">
        <v>1</v>
      </c>
      <c r="F65" s="666">
        <v>109.91999999999999</v>
      </c>
    </row>
    <row r="66" spans="1:6" ht="14.4" customHeight="1" x14ac:dyDescent="0.3">
      <c r="A66" s="688" t="s">
        <v>2477</v>
      </c>
      <c r="B66" s="665"/>
      <c r="C66" s="678">
        <v>0</v>
      </c>
      <c r="D66" s="665">
        <v>2142.8000000000002</v>
      </c>
      <c r="E66" s="678">
        <v>1</v>
      </c>
      <c r="F66" s="666">
        <v>2142.8000000000002</v>
      </c>
    </row>
    <row r="67" spans="1:6" ht="14.4" customHeight="1" x14ac:dyDescent="0.3">
      <c r="A67" s="688" t="s">
        <v>2478</v>
      </c>
      <c r="B67" s="665"/>
      <c r="C67" s="678">
        <v>0</v>
      </c>
      <c r="D67" s="665">
        <v>77.810283751078302</v>
      </c>
      <c r="E67" s="678">
        <v>1</v>
      </c>
      <c r="F67" s="666">
        <v>77.810283751078302</v>
      </c>
    </row>
    <row r="68" spans="1:6" ht="14.4" customHeight="1" x14ac:dyDescent="0.3">
      <c r="A68" s="688" t="s">
        <v>2479</v>
      </c>
      <c r="B68" s="665"/>
      <c r="C68" s="678">
        <v>0</v>
      </c>
      <c r="D68" s="665">
        <v>1551</v>
      </c>
      <c r="E68" s="678">
        <v>1</v>
      </c>
      <c r="F68" s="666">
        <v>1551</v>
      </c>
    </row>
    <row r="69" spans="1:6" ht="14.4" customHeight="1" x14ac:dyDescent="0.3">
      <c r="A69" s="688" t="s">
        <v>2480</v>
      </c>
      <c r="B69" s="665"/>
      <c r="C69" s="678">
        <v>0</v>
      </c>
      <c r="D69" s="665">
        <v>75.91893509790161</v>
      </c>
      <c r="E69" s="678">
        <v>1</v>
      </c>
      <c r="F69" s="666">
        <v>75.91893509790161</v>
      </c>
    </row>
    <row r="70" spans="1:6" ht="14.4" customHeight="1" x14ac:dyDescent="0.3">
      <c r="A70" s="688" t="s">
        <v>2481</v>
      </c>
      <c r="B70" s="665"/>
      <c r="C70" s="678">
        <v>0</v>
      </c>
      <c r="D70" s="665">
        <v>748</v>
      </c>
      <c r="E70" s="678">
        <v>1</v>
      </c>
      <c r="F70" s="666">
        <v>748</v>
      </c>
    </row>
    <row r="71" spans="1:6" ht="14.4" customHeight="1" x14ac:dyDescent="0.3">
      <c r="A71" s="688" t="s">
        <v>2482</v>
      </c>
      <c r="B71" s="665"/>
      <c r="C71" s="678">
        <v>0</v>
      </c>
      <c r="D71" s="665">
        <v>446.80000000000018</v>
      </c>
      <c r="E71" s="678">
        <v>1</v>
      </c>
      <c r="F71" s="666">
        <v>446.80000000000018</v>
      </c>
    </row>
    <row r="72" spans="1:6" ht="14.4" customHeight="1" x14ac:dyDescent="0.3">
      <c r="A72" s="688" t="s">
        <v>2483</v>
      </c>
      <c r="B72" s="665"/>
      <c r="C72" s="678">
        <v>0</v>
      </c>
      <c r="D72" s="665">
        <v>118951.63499999997</v>
      </c>
      <c r="E72" s="678">
        <v>1</v>
      </c>
      <c r="F72" s="666">
        <v>118951.63499999997</v>
      </c>
    </row>
    <row r="73" spans="1:6" ht="14.4" customHeight="1" thickBot="1" x14ac:dyDescent="0.35">
      <c r="A73" s="689" t="s">
        <v>2484</v>
      </c>
      <c r="B73" s="680"/>
      <c r="C73" s="681">
        <v>0</v>
      </c>
      <c r="D73" s="680">
        <v>39677.180299789863</v>
      </c>
      <c r="E73" s="681">
        <v>1</v>
      </c>
      <c r="F73" s="682">
        <v>39677.180299789863</v>
      </c>
    </row>
    <row r="74" spans="1:6" ht="14.4" customHeight="1" thickBot="1" x14ac:dyDescent="0.35">
      <c r="A74" s="683" t="s">
        <v>3</v>
      </c>
      <c r="B74" s="684">
        <v>272717.16460976069</v>
      </c>
      <c r="C74" s="685">
        <v>6.9136297641510899E-2</v>
      </c>
      <c r="D74" s="684">
        <v>3671913.5708089592</v>
      </c>
      <c r="E74" s="685">
        <v>0.93086370235848903</v>
      </c>
      <c r="F74" s="686">
        <v>3944630.7354187202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2657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335</v>
      </c>
      <c r="G3" s="47">
        <f>SUBTOTAL(9,G6:G1048576)</f>
        <v>272717.16460976063</v>
      </c>
      <c r="H3" s="48">
        <f>IF(M3=0,0,G3/M3)</f>
        <v>6.9136297641510885E-2</v>
      </c>
      <c r="I3" s="47">
        <f>SUBTOTAL(9,I6:I1048576)</f>
        <v>8292.5</v>
      </c>
      <c r="J3" s="47">
        <f>SUBTOTAL(9,J6:J1048576)</f>
        <v>3671913.5708089601</v>
      </c>
      <c r="K3" s="48">
        <f>IF(M3=0,0,J3/M3)</f>
        <v>0.93086370235848914</v>
      </c>
      <c r="L3" s="47">
        <f>SUBTOTAL(9,L6:L1048576)</f>
        <v>8627.5</v>
      </c>
      <c r="M3" s="49">
        <f>SUBTOTAL(9,M6:M1048576)</f>
        <v>3944630.7354187206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530</v>
      </c>
      <c r="B6" s="656" t="s">
        <v>2485</v>
      </c>
      <c r="C6" s="656" t="s">
        <v>616</v>
      </c>
      <c r="D6" s="656" t="s">
        <v>2486</v>
      </c>
      <c r="E6" s="656" t="s">
        <v>2487</v>
      </c>
      <c r="F6" s="659"/>
      <c r="G6" s="659"/>
      <c r="H6" s="677">
        <v>0</v>
      </c>
      <c r="I6" s="659">
        <v>15</v>
      </c>
      <c r="J6" s="659">
        <v>562.35000000000014</v>
      </c>
      <c r="K6" s="677">
        <v>1</v>
      </c>
      <c r="L6" s="659">
        <v>15</v>
      </c>
      <c r="M6" s="660">
        <v>562.35000000000014</v>
      </c>
    </row>
    <row r="7" spans="1:13" ht="14.4" customHeight="1" x14ac:dyDescent="0.3">
      <c r="A7" s="661" t="s">
        <v>530</v>
      </c>
      <c r="B7" s="662" t="s">
        <v>2485</v>
      </c>
      <c r="C7" s="662" t="s">
        <v>608</v>
      </c>
      <c r="D7" s="662" t="s">
        <v>2488</v>
      </c>
      <c r="E7" s="662" t="s">
        <v>2489</v>
      </c>
      <c r="F7" s="665"/>
      <c r="G7" s="665"/>
      <c r="H7" s="678">
        <v>0</v>
      </c>
      <c r="I7" s="665">
        <v>60</v>
      </c>
      <c r="J7" s="665">
        <v>2084.9984229295496</v>
      </c>
      <c r="K7" s="678">
        <v>1</v>
      </c>
      <c r="L7" s="665">
        <v>60</v>
      </c>
      <c r="M7" s="666">
        <v>2084.9984229295496</v>
      </c>
    </row>
    <row r="8" spans="1:13" ht="14.4" customHeight="1" x14ac:dyDescent="0.3">
      <c r="A8" s="661" t="s">
        <v>530</v>
      </c>
      <c r="B8" s="662" t="s">
        <v>2490</v>
      </c>
      <c r="C8" s="662" t="s">
        <v>612</v>
      </c>
      <c r="D8" s="662" t="s">
        <v>613</v>
      </c>
      <c r="E8" s="662" t="s">
        <v>2491</v>
      </c>
      <c r="F8" s="665"/>
      <c r="G8" s="665"/>
      <c r="H8" s="678">
        <v>0</v>
      </c>
      <c r="I8" s="665">
        <v>2</v>
      </c>
      <c r="J8" s="665">
        <v>60.000000000000028</v>
      </c>
      <c r="K8" s="678">
        <v>1</v>
      </c>
      <c r="L8" s="665">
        <v>2</v>
      </c>
      <c r="M8" s="666">
        <v>60.000000000000028</v>
      </c>
    </row>
    <row r="9" spans="1:13" ht="14.4" customHeight="1" x14ac:dyDescent="0.3">
      <c r="A9" s="661" t="s">
        <v>535</v>
      </c>
      <c r="B9" s="662" t="s">
        <v>2492</v>
      </c>
      <c r="C9" s="662" t="s">
        <v>1882</v>
      </c>
      <c r="D9" s="662" t="s">
        <v>1777</v>
      </c>
      <c r="E9" s="662" t="s">
        <v>1778</v>
      </c>
      <c r="F9" s="665"/>
      <c r="G9" s="665"/>
      <c r="H9" s="678">
        <v>0</v>
      </c>
      <c r="I9" s="665">
        <v>1600</v>
      </c>
      <c r="J9" s="665">
        <v>108511.28979856055</v>
      </c>
      <c r="K9" s="678">
        <v>1</v>
      </c>
      <c r="L9" s="665">
        <v>1600</v>
      </c>
      <c r="M9" s="666">
        <v>108511.28979856055</v>
      </c>
    </row>
    <row r="10" spans="1:13" ht="14.4" customHeight="1" x14ac:dyDescent="0.3">
      <c r="A10" s="661" t="s">
        <v>535</v>
      </c>
      <c r="B10" s="662" t="s">
        <v>2493</v>
      </c>
      <c r="C10" s="662" t="s">
        <v>1736</v>
      </c>
      <c r="D10" s="662" t="s">
        <v>1737</v>
      </c>
      <c r="E10" s="662" t="s">
        <v>2494</v>
      </c>
      <c r="F10" s="665"/>
      <c r="G10" s="665"/>
      <c r="H10" s="678">
        <v>0</v>
      </c>
      <c r="I10" s="665">
        <v>7</v>
      </c>
      <c r="J10" s="665">
        <v>446.80000000000018</v>
      </c>
      <c r="K10" s="678">
        <v>1</v>
      </c>
      <c r="L10" s="665">
        <v>7</v>
      </c>
      <c r="M10" s="666">
        <v>446.80000000000018</v>
      </c>
    </row>
    <row r="11" spans="1:13" ht="14.4" customHeight="1" x14ac:dyDescent="0.3">
      <c r="A11" s="661" t="s">
        <v>535</v>
      </c>
      <c r="B11" s="662" t="s">
        <v>2495</v>
      </c>
      <c r="C11" s="662" t="s">
        <v>1772</v>
      </c>
      <c r="D11" s="662" t="s">
        <v>1773</v>
      </c>
      <c r="E11" s="662" t="s">
        <v>2496</v>
      </c>
      <c r="F11" s="665"/>
      <c r="G11" s="665"/>
      <c r="H11" s="678">
        <v>0</v>
      </c>
      <c r="I11" s="665">
        <v>25</v>
      </c>
      <c r="J11" s="665">
        <v>1846.79579868991</v>
      </c>
      <c r="K11" s="678">
        <v>1</v>
      </c>
      <c r="L11" s="665">
        <v>25</v>
      </c>
      <c r="M11" s="666">
        <v>1846.79579868991</v>
      </c>
    </row>
    <row r="12" spans="1:13" ht="14.4" customHeight="1" x14ac:dyDescent="0.3">
      <c r="A12" s="661" t="s">
        <v>535</v>
      </c>
      <c r="B12" s="662" t="s">
        <v>2497</v>
      </c>
      <c r="C12" s="662" t="s">
        <v>1838</v>
      </c>
      <c r="D12" s="662" t="s">
        <v>1839</v>
      </c>
      <c r="E12" s="662" t="s">
        <v>2498</v>
      </c>
      <c r="F12" s="665"/>
      <c r="G12" s="665"/>
      <c r="H12" s="678">
        <v>0</v>
      </c>
      <c r="I12" s="665">
        <v>1</v>
      </c>
      <c r="J12" s="665">
        <v>104.50000000000011</v>
      </c>
      <c r="K12" s="678">
        <v>1</v>
      </c>
      <c r="L12" s="665">
        <v>1</v>
      </c>
      <c r="M12" s="666">
        <v>104.50000000000011</v>
      </c>
    </row>
    <row r="13" spans="1:13" ht="14.4" customHeight="1" x14ac:dyDescent="0.3">
      <c r="A13" s="661" t="s">
        <v>535</v>
      </c>
      <c r="B13" s="662" t="s">
        <v>2499</v>
      </c>
      <c r="C13" s="662" t="s">
        <v>1769</v>
      </c>
      <c r="D13" s="662" t="s">
        <v>2500</v>
      </c>
      <c r="E13" s="662" t="s">
        <v>2501</v>
      </c>
      <c r="F13" s="665"/>
      <c r="G13" s="665"/>
      <c r="H13" s="678">
        <v>0</v>
      </c>
      <c r="I13" s="665">
        <v>88</v>
      </c>
      <c r="J13" s="665">
        <v>40989.725964488833</v>
      </c>
      <c r="K13" s="678">
        <v>1</v>
      </c>
      <c r="L13" s="665">
        <v>88</v>
      </c>
      <c r="M13" s="666">
        <v>40989.725964488833</v>
      </c>
    </row>
    <row r="14" spans="1:13" ht="14.4" customHeight="1" x14ac:dyDescent="0.3">
      <c r="A14" s="661" t="s">
        <v>535</v>
      </c>
      <c r="B14" s="662" t="s">
        <v>2502</v>
      </c>
      <c r="C14" s="662" t="s">
        <v>1881</v>
      </c>
      <c r="D14" s="662" t="s">
        <v>1726</v>
      </c>
      <c r="E14" s="662" t="s">
        <v>2503</v>
      </c>
      <c r="F14" s="665"/>
      <c r="G14" s="665"/>
      <c r="H14" s="678">
        <v>0</v>
      </c>
      <c r="I14" s="665">
        <v>17</v>
      </c>
      <c r="J14" s="665">
        <v>56099.990261594256</v>
      </c>
      <c r="K14" s="678">
        <v>1</v>
      </c>
      <c r="L14" s="665">
        <v>17</v>
      </c>
      <c r="M14" s="666">
        <v>56099.990261594256</v>
      </c>
    </row>
    <row r="15" spans="1:13" ht="14.4" customHeight="1" x14ac:dyDescent="0.3">
      <c r="A15" s="661" t="s">
        <v>535</v>
      </c>
      <c r="B15" s="662" t="s">
        <v>2502</v>
      </c>
      <c r="C15" s="662" t="s">
        <v>1725</v>
      </c>
      <c r="D15" s="662" t="s">
        <v>1726</v>
      </c>
      <c r="E15" s="662" t="s">
        <v>2503</v>
      </c>
      <c r="F15" s="665"/>
      <c r="G15" s="665"/>
      <c r="H15" s="678">
        <v>0</v>
      </c>
      <c r="I15" s="665">
        <v>1</v>
      </c>
      <c r="J15" s="665">
        <v>3300</v>
      </c>
      <c r="K15" s="678">
        <v>1</v>
      </c>
      <c r="L15" s="665">
        <v>1</v>
      </c>
      <c r="M15" s="666">
        <v>3300</v>
      </c>
    </row>
    <row r="16" spans="1:13" ht="14.4" customHeight="1" x14ac:dyDescent="0.3">
      <c r="A16" s="661" t="s">
        <v>535</v>
      </c>
      <c r="B16" s="662" t="s">
        <v>2504</v>
      </c>
      <c r="C16" s="662" t="s">
        <v>1868</v>
      </c>
      <c r="D16" s="662" t="s">
        <v>1869</v>
      </c>
      <c r="E16" s="662" t="s">
        <v>2505</v>
      </c>
      <c r="F16" s="665"/>
      <c r="G16" s="665"/>
      <c r="H16" s="678">
        <v>0</v>
      </c>
      <c r="I16" s="665">
        <v>6</v>
      </c>
      <c r="J16" s="665">
        <v>420.24000000000007</v>
      </c>
      <c r="K16" s="678">
        <v>1</v>
      </c>
      <c r="L16" s="665">
        <v>6</v>
      </c>
      <c r="M16" s="666">
        <v>420.24000000000007</v>
      </c>
    </row>
    <row r="17" spans="1:13" ht="14.4" customHeight="1" x14ac:dyDescent="0.3">
      <c r="A17" s="661" t="s">
        <v>535</v>
      </c>
      <c r="B17" s="662" t="s">
        <v>2506</v>
      </c>
      <c r="C17" s="662" t="s">
        <v>1758</v>
      </c>
      <c r="D17" s="662" t="s">
        <v>1718</v>
      </c>
      <c r="E17" s="662" t="s">
        <v>2507</v>
      </c>
      <c r="F17" s="665"/>
      <c r="G17" s="665"/>
      <c r="H17" s="678">
        <v>0</v>
      </c>
      <c r="I17" s="665">
        <v>328</v>
      </c>
      <c r="J17" s="665">
        <v>42301.566449392223</v>
      </c>
      <c r="K17" s="678">
        <v>1</v>
      </c>
      <c r="L17" s="665">
        <v>328</v>
      </c>
      <c r="M17" s="666">
        <v>42301.566449392223</v>
      </c>
    </row>
    <row r="18" spans="1:13" ht="14.4" customHeight="1" x14ac:dyDescent="0.3">
      <c r="A18" s="661" t="s">
        <v>535</v>
      </c>
      <c r="B18" s="662" t="s">
        <v>2506</v>
      </c>
      <c r="C18" s="662" t="s">
        <v>1717</v>
      </c>
      <c r="D18" s="662" t="s">
        <v>1718</v>
      </c>
      <c r="E18" s="662" t="s">
        <v>2508</v>
      </c>
      <c r="F18" s="665"/>
      <c r="G18" s="665"/>
      <c r="H18" s="678">
        <v>0</v>
      </c>
      <c r="I18" s="665">
        <v>9</v>
      </c>
      <c r="J18" s="665">
        <v>406.70935864476394</v>
      </c>
      <c r="K18" s="678">
        <v>1</v>
      </c>
      <c r="L18" s="665">
        <v>9</v>
      </c>
      <c r="M18" s="666">
        <v>406.70935864476394</v>
      </c>
    </row>
    <row r="19" spans="1:13" ht="14.4" customHeight="1" x14ac:dyDescent="0.3">
      <c r="A19" s="661" t="s">
        <v>535</v>
      </c>
      <c r="B19" s="662" t="s">
        <v>2509</v>
      </c>
      <c r="C19" s="662" t="s">
        <v>1765</v>
      </c>
      <c r="D19" s="662" t="s">
        <v>2510</v>
      </c>
      <c r="E19" s="662" t="s">
        <v>2511</v>
      </c>
      <c r="F19" s="665"/>
      <c r="G19" s="665"/>
      <c r="H19" s="678">
        <v>0</v>
      </c>
      <c r="I19" s="665">
        <v>2</v>
      </c>
      <c r="J19" s="665">
        <v>158.12</v>
      </c>
      <c r="K19" s="678">
        <v>1</v>
      </c>
      <c r="L19" s="665">
        <v>2</v>
      </c>
      <c r="M19" s="666">
        <v>158.12</v>
      </c>
    </row>
    <row r="20" spans="1:13" ht="14.4" customHeight="1" x14ac:dyDescent="0.3">
      <c r="A20" s="661" t="s">
        <v>535</v>
      </c>
      <c r="B20" s="662" t="s">
        <v>2512</v>
      </c>
      <c r="C20" s="662" t="s">
        <v>1805</v>
      </c>
      <c r="D20" s="662" t="s">
        <v>1806</v>
      </c>
      <c r="E20" s="662" t="s">
        <v>2513</v>
      </c>
      <c r="F20" s="665"/>
      <c r="G20" s="665"/>
      <c r="H20" s="678">
        <v>0</v>
      </c>
      <c r="I20" s="665">
        <v>1</v>
      </c>
      <c r="J20" s="665">
        <v>38.29999999999999</v>
      </c>
      <c r="K20" s="678">
        <v>1</v>
      </c>
      <c r="L20" s="665">
        <v>1</v>
      </c>
      <c r="M20" s="666">
        <v>38.29999999999999</v>
      </c>
    </row>
    <row r="21" spans="1:13" ht="14.4" customHeight="1" x14ac:dyDescent="0.3">
      <c r="A21" s="661" t="s">
        <v>535</v>
      </c>
      <c r="B21" s="662" t="s">
        <v>2514</v>
      </c>
      <c r="C21" s="662" t="s">
        <v>1752</v>
      </c>
      <c r="D21" s="662" t="s">
        <v>1753</v>
      </c>
      <c r="E21" s="662" t="s">
        <v>2515</v>
      </c>
      <c r="F21" s="665"/>
      <c r="G21" s="665"/>
      <c r="H21" s="678">
        <v>0</v>
      </c>
      <c r="I21" s="665">
        <v>1</v>
      </c>
      <c r="J21" s="665">
        <v>162.79</v>
      </c>
      <c r="K21" s="678">
        <v>1</v>
      </c>
      <c r="L21" s="665">
        <v>1</v>
      </c>
      <c r="M21" s="666">
        <v>162.79</v>
      </c>
    </row>
    <row r="22" spans="1:13" ht="14.4" customHeight="1" x14ac:dyDescent="0.3">
      <c r="A22" s="661" t="s">
        <v>535</v>
      </c>
      <c r="B22" s="662" t="s">
        <v>2514</v>
      </c>
      <c r="C22" s="662" t="s">
        <v>1761</v>
      </c>
      <c r="D22" s="662" t="s">
        <v>1762</v>
      </c>
      <c r="E22" s="662" t="s">
        <v>2516</v>
      </c>
      <c r="F22" s="665"/>
      <c r="G22" s="665"/>
      <c r="H22" s="678">
        <v>0</v>
      </c>
      <c r="I22" s="665">
        <v>2</v>
      </c>
      <c r="J22" s="665">
        <v>100.92000000000004</v>
      </c>
      <c r="K22" s="678">
        <v>1</v>
      </c>
      <c r="L22" s="665">
        <v>2</v>
      </c>
      <c r="M22" s="666">
        <v>100.92000000000004</v>
      </c>
    </row>
    <row r="23" spans="1:13" ht="14.4" customHeight="1" x14ac:dyDescent="0.3">
      <c r="A23" s="661" t="s">
        <v>535</v>
      </c>
      <c r="B23" s="662" t="s">
        <v>2517</v>
      </c>
      <c r="C23" s="662" t="s">
        <v>1710</v>
      </c>
      <c r="D23" s="662" t="s">
        <v>1711</v>
      </c>
      <c r="E23" s="662" t="s">
        <v>2518</v>
      </c>
      <c r="F23" s="665"/>
      <c r="G23" s="665"/>
      <c r="H23" s="678">
        <v>0</v>
      </c>
      <c r="I23" s="665">
        <v>1</v>
      </c>
      <c r="J23" s="665">
        <v>14.88</v>
      </c>
      <c r="K23" s="678">
        <v>1</v>
      </c>
      <c r="L23" s="665">
        <v>1</v>
      </c>
      <c r="M23" s="666">
        <v>14.88</v>
      </c>
    </row>
    <row r="24" spans="1:13" ht="14.4" customHeight="1" x14ac:dyDescent="0.3">
      <c r="A24" s="661" t="s">
        <v>535</v>
      </c>
      <c r="B24" s="662" t="s">
        <v>2519</v>
      </c>
      <c r="C24" s="662" t="s">
        <v>1755</v>
      </c>
      <c r="D24" s="662" t="s">
        <v>2520</v>
      </c>
      <c r="E24" s="662" t="s">
        <v>2521</v>
      </c>
      <c r="F24" s="665"/>
      <c r="G24" s="665"/>
      <c r="H24" s="678">
        <v>0</v>
      </c>
      <c r="I24" s="665">
        <v>1</v>
      </c>
      <c r="J24" s="665">
        <v>117.88941231734567</v>
      </c>
      <c r="K24" s="678">
        <v>1</v>
      </c>
      <c r="L24" s="665">
        <v>1</v>
      </c>
      <c r="M24" s="666">
        <v>117.88941231734567</v>
      </c>
    </row>
    <row r="25" spans="1:13" ht="14.4" customHeight="1" x14ac:dyDescent="0.3">
      <c r="A25" s="661" t="s">
        <v>535</v>
      </c>
      <c r="B25" s="662" t="s">
        <v>2522</v>
      </c>
      <c r="C25" s="662" t="s">
        <v>1795</v>
      </c>
      <c r="D25" s="662" t="s">
        <v>1796</v>
      </c>
      <c r="E25" s="662" t="s">
        <v>2523</v>
      </c>
      <c r="F25" s="665"/>
      <c r="G25" s="665"/>
      <c r="H25" s="678">
        <v>0</v>
      </c>
      <c r="I25" s="665">
        <v>1</v>
      </c>
      <c r="J25" s="665">
        <v>254.25</v>
      </c>
      <c r="K25" s="678">
        <v>1</v>
      </c>
      <c r="L25" s="665">
        <v>1</v>
      </c>
      <c r="M25" s="666">
        <v>254.25</v>
      </c>
    </row>
    <row r="26" spans="1:13" ht="14.4" customHeight="1" x14ac:dyDescent="0.3">
      <c r="A26" s="661" t="s">
        <v>535</v>
      </c>
      <c r="B26" s="662" t="s">
        <v>2524</v>
      </c>
      <c r="C26" s="662" t="s">
        <v>1798</v>
      </c>
      <c r="D26" s="662" t="s">
        <v>1799</v>
      </c>
      <c r="E26" s="662" t="s">
        <v>2525</v>
      </c>
      <c r="F26" s="665"/>
      <c r="G26" s="665"/>
      <c r="H26" s="678">
        <v>0</v>
      </c>
      <c r="I26" s="665">
        <v>2</v>
      </c>
      <c r="J26" s="665">
        <v>420.14000000000004</v>
      </c>
      <c r="K26" s="678">
        <v>1</v>
      </c>
      <c r="L26" s="665">
        <v>2</v>
      </c>
      <c r="M26" s="666">
        <v>420.14000000000004</v>
      </c>
    </row>
    <row r="27" spans="1:13" ht="14.4" customHeight="1" x14ac:dyDescent="0.3">
      <c r="A27" s="661" t="s">
        <v>535</v>
      </c>
      <c r="B27" s="662" t="s">
        <v>2524</v>
      </c>
      <c r="C27" s="662" t="s">
        <v>1744</v>
      </c>
      <c r="D27" s="662" t="s">
        <v>2526</v>
      </c>
      <c r="E27" s="662" t="s">
        <v>2515</v>
      </c>
      <c r="F27" s="665"/>
      <c r="G27" s="665"/>
      <c r="H27" s="678">
        <v>0</v>
      </c>
      <c r="I27" s="665">
        <v>2</v>
      </c>
      <c r="J27" s="665">
        <v>88.240000000000009</v>
      </c>
      <c r="K27" s="678">
        <v>1</v>
      </c>
      <c r="L27" s="665">
        <v>2</v>
      </c>
      <c r="M27" s="666">
        <v>88.240000000000009</v>
      </c>
    </row>
    <row r="28" spans="1:13" ht="14.4" customHeight="1" x14ac:dyDescent="0.3">
      <c r="A28" s="661" t="s">
        <v>535</v>
      </c>
      <c r="B28" s="662" t="s">
        <v>2524</v>
      </c>
      <c r="C28" s="662" t="s">
        <v>1748</v>
      </c>
      <c r="D28" s="662" t="s">
        <v>2527</v>
      </c>
      <c r="E28" s="662" t="s">
        <v>2528</v>
      </c>
      <c r="F28" s="665"/>
      <c r="G28" s="665"/>
      <c r="H28" s="678">
        <v>0</v>
      </c>
      <c r="I28" s="665">
        <v>2</v>
      </c>
      <c r="J28" s="665">
        <v>176.5</v>
      </c>
      <c r="K28" s="678">
        <v>1</v>
      </c>
      <c r="L28" s="665">
        <v>2</v>
      </c>
      <c r="M28" s="666">
        <v>176.5</v>
      </c>
    </row>
    <row r="29" spans="1:13" ht="14.4" customHeight="1" x14ac:dyDescent="0.3">
      <c r="A29" s="661" t="s">
        <v>535</v>
      </c>
      <c r="B29" s="662" t="s">
        <v>2524</v>
      </c>
      <c r="C29" s="662" t="s">
        <v>1788</v>
      </c>
      <c r="D29" s="662" t="s">
        <v>2529</v>
      </c>
      <c r="E29" s="662" t="s">
        <v>2530</v>
      </c>
      <c r="F29" s="665"/>
      <c r="G29" s="665"/>
      <c r="H29" s="678">
        <v>0</v>
      </c>
      <c r="I29" s="665">
        <v>1</v>
      </c>
      <c r="J29" s="665">
        <v>135.77999999999994</v>
      </c>
      <c r="K29" s="678">
        <v>1</v>
      </c>
      <c r="L29" s="665">
        <v>1</v>
      </c>
      <c r="M29" s="666">
        <v>135.77999999999994</v>
      </c>
    </row>
    <row r="30" spans="1:13" ht="14.4" customHeight="1" x14ac:dyDescent="0.3">
      <c r="A30" s="661" t="s">
        <v>535</v>
      </c>
      <c r="B30" s="662" t="s">
        <v>2531</v>
      </c>
      <c r="C30" s="662" t="s">
        <v>1802</v>
      </c>
      <c r="D30" s="662" t="s">
        <v>1803</v>
      </c>
      <c r="E30" s="662" t="s">
        <v>2515</v>
      </c>
      <c r="F30" s="665"/>
      <c r="G30" s="665"/>
      <c r="H30" s="678">
        <v>0</v>
      </c>
      <c r="I30" s="665">
        <v>1</v>
      </c>
      <c r="J30" s="665">
        <v>82.070000000000064</v>
      </c>
      <c r="K30" s="678">
        <v>1</v>
      </c>
      <c r="L30" s="665">
        <v>1</v>
      </c>
      <c r="M30" s="666">
        <v>82.070000000000064</v>
      </c>
    </row>
    <row r="31" spans="1:13" ht="14.4" customHeight="1" x14ac:dyDescent="0.3">
      <c r="A31" s="661" t="s">
        <v>535</v>
      </c>
      <c r="B31" s="662" t="s">
        <v>2532</v>
      </c>
      <c r="C31" s="662" t="s">
        <v>1842</v>
      </c>
      <c r="D31" s="662" t="s">
        <v>2533</v>
      </c>
      <c r="E31" s="662" t="s">
        <v>2534</v>
      </c>
      <c r="F31" s="665"/>
      <c r="G31" s="665"/>
      <c r="H31" s="678">
        <v>0</v>
      </c>
      <c r="I31" s="665">
        <v>8</v>
      </c>
      <c r="J31" s="665">
        <v>11000</v>
      </c>
      <c r="K31" s="678">
        <v>1</v>
      </c>
      <c r="L31" s="665">
        <v>8</v>
      </c>
      <c r="M31" s="666">
        <v>11000</v>
      </c>
    </row>
    <row r="32" spans="1:13" ht="14.4" customHeight="1" x14ac:dyDescent="0.3">
      <c r="A32" s="661" t="s">
        <v>535</v>
      </c>
      <c r="B32" s="662" t="s">
        <v>2532</v>
      </c>
      <c r="C32" s="662" t="s">
        <v>1875</v>
      </c>
      <c r="D32" s="662" t="s">
        <v>2535</v>
      </c>
      <c r="E32" s="662" t="s">
        <v>2536</v>
      </c>
      <c r="F32" s="665"/>
      <c r="G32" s="665"/>
      <c r="H32" s="678">
        <v>0</v>
      </c>
      <c r="I32" s="665">
        <v>3</v>
      </c>
      <c r="J32" s="665">
        <v>8250</v>
      </c>
      <c r="K32" s="678">
        <v>1</v>
      </c>
      <c r="L32" s="665">
        <v>3</v>
      </c>
      <c r="M32" s="666">
        <v>8250</v>
      </c>
    </row>
    <row r="33" spans="1:13" ht="14.4" customHeight="1" x14ac:dyDescent="0.3">
      <c r="A33" s="661" t="s">
        <v>535</v>
      </c>
      <c r="B33" s="662" t="s">
        <v>2485</v>
      </c>
      <c r="C33" s="662" t="s">
        <v>1816</v>
      </c>
      <c r="D33" s="662" t="s">
        <v>2537</v>
      </c>
      <c r="E33" s="662" t="s">
        <v>2538</v>
      </c>
      <c r="F33" s="665"/>
      <c r="G33" s="665"/>
      <c r="H33" s="678">
        <v>0</v>
      </c>
      <c r="I33" s="665">
        <v>6</v>
      </c>
      <c r="J33" s="665">
        <v>787.49752659984813</v>
      </c>
      <c r="K33" s="678">
        <v>1</v>
      </c>
      <c r="L33" s="665">
        <v>6</v>
      </c>
      <c r="M33" s="666">
        <v>787.49752659984813</v>
      </c>
    </row>
    <row r="34" spans="1:13" ht="14.4" customHeight="1" x14ac:dyDescent="0.3">
      <c r="A34" s="661" t="s">
        <v>535</v>
      </c>
      <c r="B34" s="662" t="s">
        <v>2485</v>
      </c>
      <c r="C34" s="662" t="s">
        <v>608</v>
      </c>
      <c r="D34" s="662" t="s">
        <v>2488</v>
      </c>
      <c r="E34" s="662" t="s">
        <v>2489</v>
      </c>
      <c r="F34" s="665"/>
      <c r="G34" s="665"/>
      <c r="H34" s="678">
        <v>0</v>
      </c>
      <c r="I34" s="665">
        <v>255</v>
      </c>
      <c r="J34" s="665">
        <v>8861.2476201278969</v>
      </c>
      <c r="K34" s="678">
        <v>1</v>
      </c>
      <c r="L34" s="665">
        <v>255</v>
      </c>
      <c r="M34" s="666">
        <v>8861.2476201278969</v>
      </c>
    </row>
    <row r="35" spans="1:13" ht="14.4" customHeight="1" x14ac:dyDescent="0.3">
      <c r="A35" s="661" t="s">
        <v>535</v>
      </c>
      <c r="B35" s="662" t="s">
        <v>2485</v>
      </c>
      <c r="C35" s="662" t="s">
        <v>1813</v>
      </c>
      <c r="D35" s="662" t="s">
        <v>2537</v>
      </c>
      <c r="E35" s="662" t="s">
        <v>2539</v>
      </c>
      <c r="F35" s="665"/>
      <c r="G35" s="665"/>
      <c r="H35" s="678">
        <v>0</v>
      </c>
      <c r="I35" s="665">
        <v>10</v>
      </c>
      <c r="J35" s="665">
        <v>1716.7000000000003</v>
      </c>
      <c r="K35" s="678">
        <v>1</v>
      </c>
      <c r="L35" s="665">
        <v>10</v>
      </c>
      <c r="M35" s="666">
        <v>1716.7000000000003</v>
      </c>
    </row>
    <row r="36" spans="1:13" ht="14.4" customHeight="1" x14ac:dyDescent="0.3">
      <c r="A36" s="661" t="s">
        <v>535</v>
      </c>
      <c r="B36" s="662" t="s">
        <v>2540</v>
      </c>
      <c r="C36" s="662" t="s">
        <v>1822</v>
      </c>
      <c r="D36" s="662" t="s">
        <v>1823</v>
      </c>
      <c r="E36" s="662" t="s">
        <v>2541</v>
      </c>
      <c r="F36" s="665"/>
      <c r="G36" s="665"/>
      <c r="H36" s="678">
        <v>0</v>
      </c>
      <c r="I36" s="665">
        <v>3</v>
      </c>
      <c r="J36" s="665">
        <v>260.03961736126507</v>
      </c>
      <c r="K36" s="678">
        <v>1</v>
      </c>
      <c r="L36" s="665">
        <v>3</v>
      </c>
      <c r="M36" s="666">
        <v>260.03961736126507</v>
      </c>
    </row>
    <row r="37" spans="1:13" ht="14.4" customHeight="1" x14ac:dyDescent="0.3">
      <c r="A37" s="661" t="s">
        <v>535</v>
      </c>
      <c r="B37" s="662" t="s">
        <v>2540</v>
      </c>
      <c r="C37" s="662" t="s">
        <v>1871</v>
      </c>
      <c r="D37" s="662" t="s">
        <v>1872</v>
      </c>
      <c r="E37" s="662" t="s">
        <v>2542</v>
      </c>
      <c r="F37" s="665"/>
      <c r="G37" s="665"/>
      <c r="H37" s="678">
        <v>0</v>
      </c>
      <c r="I37" s="665">
        <v>2</v>
      </c>
      <c r="J37" s="665">
        <v>155.4515472648358</v>
      </c>
      <c r="K37" s="678">
        <v>1</v>
      </c>
      <c r="L37" s="665">
        <v>2</v>
      </c>
      <c r="M37" s="666">
        <v>155.4515472648358</v>
      </c>
    </row>
    <row r="38" spans="1:13" ht="14.4" customHeight="1" x14ac:dyDescent="0.3">
      <c r="A38" s="661" t="s">
        <v>535</v>
      </c>
      <c r="B38" s="662" t="s">
        <v>2540</v>
      </c>
      <c r="C38" s="662" t="s">
        <v>1883</v>
      </c>
      <c r="D38" s="662" t="s">
        <v>1884</v>
      </c>
      <c r="E38" s="662" t="s">
        <v>2543</v>
      </c>
      <c r="F38" s="665"/>
      <c r="G38" s="665"/>
      <c r="H38" s="678">
        <v>0</v>
      </c>
      <c r="I38" s="665">
        <v>3</v>
      </c>
      <c r="J38" s="665">
        <v>181.61</v>
      </c>
      <c r="K38" s="678">
        <v>1</v>
      </c>
      <c r="L38" s="665">
        <v>3</v>
      </c>
      <c r="M38" s="666">
        <v>181.61</v>
      </c>
    </row>
    <row r="39" spans="1:13" ht="14.4" customHeight="1" x14ac:dyDescent="0.3">
      <c r="A39" s="661" t="s">
        <v>535</v>
      </c>
      <c r="B39" s="662" t="s">
        <v>2540</v>
      </c>
      <c r="C39" s="662" t="s">
        <v>1819</v>
      </c>
      <c r="D39" s="662" t="s">
        <v>2544</v>
      </c>
      <c r="E39" s="662" t="s">
        <v>2545</v>
      </c>
      <c r="F39" s="665"/>
      <c r="G39" s="665"/>
      <c r="H39" s="678">
        <v>0</v>
      </c>
      <c r="I39" s="665">
        <v>4</v>
      </c>
      <c r="J39" s="665">
        <v>305.33969498906799</v>
      </c>
      <c r="K39" s="678">
        <v>1</v>
      </c>
      <c r="L39" s="665">
        <v>4</v>
      </c>
      <c r="M39" s="666">
        <v>305.33969498906799</v>
      </c>
    </row>
    <row r="40" spans="1:13" ht="14.4" customHeight="1" x14ac:dyDescent="0.3">
      <c r="A40" s="661" t="s">
        <v>535</v>
      </c>
      <c r="B40" s="662" t="s">
        <v>2540</v>
      </c>
      <c r="C40" s="662" t="s">
        <v>1780</v>
      </c>
      <c r="D40" s="662" t="s">
        <v>2546</v>
      </c>
      <c r="E40" s="662" t="s">
        <v>2547</v>
      </c>
      <c r="F40" s="665"/>
      <c r="G40" s="665"/>
      <c r="H40" s="678">
        <v>0</v>
      </c>
      <c r="I40" s="665">
        <v>5</v>
      </c>
      <c r="J40" s="665">
        <v>313.54999999999995</v>
      </c>
      <c r="K40" s="678">
        <v>1</v>
      </c>
      <c r="L40" s="665">
        <v>5</v>
      </c>
      <c r="M40" s="666">
        <v>313.54999999999995</v>
      </c>
    </row>
    <row r="41" spans="1:13" ht="14.4" customHeight="1" x14ac:dyDescent="0.3">
      <c r="A41" s="661" t="s">
        <v>535</v>
      </c>
      <c r="B41" s="662" t="s">
        <v>2548</v>
      </c>
      <c r="C41" s="662" t="s">
        <v>2121</v>
      </c>
      <c r="D41" s="662" t="s">
        <v>2122</v>
      </c>
      <c r="E41" s="662" t="s">
        <v>2549</v>
      </c>
      <c r="F41" s="665"/>
      <c r="G41" s="665"/>
      <c r="H41" s="678">
        <v>0</v>
      </c>
      <c r="I41" s="665">
        <v>26</v>
      </c>
      <c r="J41" s="665">
        <v>317451.42</v>
      </c>
      <c r="K41" s="678">
        <v>1</v>
      </c>
      <c r="L41" s="665">
        <v>26</v>
      </c>
      <c r="M41" s="666">
        <v>317451.42</v>
      </c>
    </row>
    <row r="42" spans="1:13" ht="14.4" customHeight="1" x14ac:dyDescent="0.3">
      <c r="A42" s="661" t="s">
        <v>535</v>
      </c>
      <c r="B42" s="662" t="s">
        <v>2550</v>
      </c>
      <c r="C42" s="662" t="s">
        <v>2096</v>
      </c>
      <c r="D42" s="662" t="s">
        <v>2097</v>
      </c>
      <c r="E42" s="662" t="s">
        <v>2098</v>
      </c>
      <c r="F42" s="665"/>
      <c r="G42" s="665"/>
      <c r="H42" s="678">
        <v>0</v>
      </c>
      <c r="I42" s="665">
        <v>5</v>
      </c>
      <c r="J42" s="665">
        <v>1155.0000000000005</v>
      </c>
      <c r="K42" s="678">
        <v>1</v>
      </c>
      <c r="L42" s="665">
        <v>5</v>
      </c>
      <c r="M42" s="666">
        <v>1155.0000000000005</v>
      </c>
    </row>
    <row r="43" spans="1:13" ht="14.4" customHeight="1" x14ac:dyDescent="0.3">
      <c r="A43" s="661" t="s">
        <v>535</v>
      </c>
      <c r="B43" s="662" t="s">
        <v>2551</v>
      </c>
      <c r="C43" s="662" t="s">
        <v>2077</v>
      </c>
      <c r="D43" s="662" t="s">
        <v>2552</v>
      </c>
      <c r="E43" s="662" t="s">
        <v>2553</v>
      </c>
      <c r="F43" s="665">
        <v>3.2</v>
      </c>
      <c r="G43" s="665">
        <v>1472.672</v>
      </c>
      <c r="H43" s="678">
        <v>1</v>
      </c>
      <c r="I43" s="665"/>
      <c r="J43" s="665"/>
      <c r="K43" s="678">
        <v>0</v>
      </c>
      <c r="L43" s="665">
        <v>3.2</v>
      </c>
      <c r="M43" s="666">
        <v>1472.672</v>
      </c>
    </row>
    <row r="44" spans="1:13" ht="14.4" customHeight="1" x14ac:dyDescent="0.3">
      <c r="A44" s="661" t="s">
        <v>535</v>
      </c>
      <c r="B44" s="662" t="s">
        <v>2551</v>
      </c>
      <c r="C44" s="662" t="s">
        <v>1990</v>
      </c>
      <c r="D44" s="662" t="s">
        <v>1991</v>
      </c>
      <c r="E44" s="662" t="s">
        <v>2554</v>
      </c>
      <c r="F44" s="665"/>
      <c r="G44" s="665"/>
      <c r="H44" s="678">
        <v>0</v>
      </c>
      <c r="I44" s="665">
        <v>32</v>
      </c>
      <c r="J44" s="665">
        <v>659.66000000000008</v>
      </c>
      <c r="K44" s="678">
        <v>1</v>
      </c>
      <c r="L44" s="665">
        <v>32</v>
      </c>
      <c r="M44" s="666">
        <v>659.66000000000008</v>
      </c>
    </row>
    <row r="45" spans="1:13" ht="14.4" customHeight="1" x14ac:dyDescent="0.3">
      <c r="A45" s="661" t="s">
        <v>535</v>
      </c>
      <c r="B45" s="662" t="s">
        <v>2555</v>
      </c>
      <c r="C45" s="662" t="s">
        <v>1878</v>
      </c>
      <c r="D45" s="662" t="s">
        <v>1879</v>
      </c>
      <c r="E45" s="662" t="s">
        <v>2556</v>
      </c>
      <c r="F45" s="665"/>
      <c r="G45" s="665"/>
      <c r="H45" s="678">
        <v>0</v>
      </c>
      <c r="I45" s="665">
        <v>1</v>
      </c>
      <c r="J45" s="665">
        <v>169.04</v>
      </c>
      <c r="K45" s="678">
        <v>1</v>
      </c>
      <c r="L45" s="665">
        <v>1</v>
      </c>
      <c r="M45" s="666">
        <v>169.04</v>
      </c>
    </row>
    <row r="46" spans="1:13" ht="14.4" customHeight="1" x14ac:dyDescent="0.3">
      <c r="A46" s="661" t="s">
        <v>535</v>
      </c>
      <c r="B46" s="662" t="s">
        <v>2555</v>
      </c>
      <c r="C46" s="662" t="s">
        <v>2001</v>
      </c>
      <c r="D46" s="662" t="s">
        <v>2557</v>
      </c>
      <c r="E46" s="662" t="s">
        <v>2558</v>
      </c>
      <c r="F46" s="665"/>
      <c r="G46" s="665"/>
      <c r="H46" s="678">
        <v>0</v>
      </c>
      <c r="I46" s="665">
        <v>71.999999999999986</v>
      </c>
      <c r="J46" s="665">
        <v>8122.3796409747056</v>
      </c>
      <c r="K46" s="678">
        <v>1</v>
      </c>
      <c r="L46" s="665">
        <v>71.999999999999986</v>
      </c>
      <c r="M46" s="666">
        <v>8122.3796409747056</v>
      </c>
    </row>
    <row r="47" spans="1:13" ht="14.4" customHeight="1" x14ac:dyDescent="0.3">
      <c r="A47" s="661" t="s">
        <v>535</v>
      </c>
      <c r="B47" s="662" t="s">
        <v>2555</v>
      </c>
      <c r="C47" s="662" t="s">
        <v>2109</v>
      </c>
      <c r="D47" s="662" t="s">
        <v>2559</v>
      </c>
      <c r="E47" s="662" t="s">
        <v>2560</v>
      </c>
      <c r="F47" s="665"/>
      <c r="G47" s="665"/>
      <c r="H47" s="678">
        <v>0</v>
      </c>
      <c r="I47" s="665">
        <v>3</v>
      </c>
      <c r="J47" s="665">
        <v>336.71</v>
      </c>
      <c r="K47" s="678">
        <v>1</v>
      </c>
      <c r="L47" s="665">
        <v>3</v>
      </c>
      <c r="M47" s="666">
        <v>336.71</v>
      </c>
    </row>
    <row r="48" spans="1:13" ht="14.4" customHeight="1" x14ac:dyDescent="0.3">
      <c r="A48" s="661" t="s">
        <v>535</v>
      </c>
      <c r="B48" s="662" t="s">
        <v>2561</v>
      </c>
      <c r="C48" s="662" t="s">
        <v>2063</v>
      </c>
      <c r="D48" s="662" t="s">
        <v>2064</v>
      </c>
      <c r="E48" s="662" t="s">
        <v>2562</v>
      </c>
      <c r="F48" s="665"/>
      <c r="G48" s="665"/>
      <c r="H48" s="678">
        <v>0</v>
      </c>
      <c r="I48" s="665">
        <v>69</v>
      </c>
      <c r="J48" s="665">
        <v>31878</v>
      </c>
      <c r="K48" s="678">
        <v>1</v>
      </c>
      <c r="L48" s="665">
        <v>69</v>
      </c>
      <c r="M48" s="666">
        <v>31878</v>
      </c>
    </row>
    <row r="49" spans="1:13" ht="14.4" customHeight="1" x14ac:dyDescent="0.3">
      <c r="A49" s="661" t="s">
        <v>535</v>
      </c>
      <c r="B49" s="662" t="s">
        <v>2563</v>
      </c>
      <c r="C49" s="662" t="s">
        <v>2068</v>
      </c>
      <c r="D49" s="662" t="s">
        <v>2069</v>
      </c>
      <c r="E49" s="662" t="s">
        <v>2070</v>
      </c>
      <c r="F49" s="665">
        <v>1</v>
      </c>
      <c r="G49" s="665">
        <v>154</v>
      </c>
      <c r="H49" s="678">
        <v>1</v>
      </c>
      <c r="I49" s="665"/>
      <c r="J49" s="665"/>
      <c r="K49" s="678">
        <v>0</v>
      </c>
      <c r="L49" s="665">
        <v>1</v>
      </c>
      <c r="M49" s="666">
        <v>154</v>
      </c>
    </row>
    <row r="50" spans="1:13" ht="14.4" customHeight="1" x14ac:dyDescent="0.3">
      <c r="A50" s="661" t="s">
        <v>535</v>
      </c>
      <c r="B50" s="662" t="s">
        <v>2564</v>
      </c>
      <c r="C50" s="662" t="s">
        <v>2080</v>
      </c>
      <c r="D50" s="662" t="s">
        <v>2081</v>
      </c>
      <c r="E50" s="662" t="s">
        <v>2565</v>
      </c>
      <c r="F50" s="665"/>
      <c r="G50" s="665"/>
      <c r="H50" s="678">
        <v>0</v>
      </c>
      <c r="I50" s="665">
        <v>4</v>
      </c>
      <c r="J50" s="665">
        <v>871.2</v>
      </c>
      <c r="K50" s="678">
        <v>1</v>
      </c>
      <c r="L50" s="665">
        <v>4</v>
      </c>
      <c r="M50" s="666">
        <v>871.2</v>
      </c>
    </row>
    <row r="51" spans="1:13" ht="14.4" customHeight="1" x14ac:dyDescent="0.3">
      <c r="A51" s="661" t="s">
        <v>535</v>
      </c>
      <c r="B51" s="662" t="s">
        <v>2566</v>
      </c>
      <c r="C51" s="662" t="s">
        <v>2066</v>
      </c>
      <c r="D51" s="662" t="s">
        <v>2067</v>
      </c>
      <c r="E51" s="662" t="s">
        <v>1458</v>
      </c>
      <c r="F51" s="665"/>
      <c r="G51" s="665"/>
      <c r="H51" s="678">
        <v>0</v>
      </c>
      <c r="I51" s="665">
        <v>60</v>
      </c>
      <c r="J51" s="665">
        <v>2142.8000000000002</v>
      </c>
      <c r="K51" s="678">
        <v>1</v>
      </c>
      <c r="L51" s="665">
        <v>60</v>
      </c>
      <c r="M51" s="666">
        <v>2142.8000000000002</v>
      </c>
    </row>
    <row r="52" spans="1:13" ht="14.4" customHeight="1" x14ac:dyDescent="0.3">
      <c r="A52" s="661" t="s">
        <v>535</v>
      </c>
      <c r="B52" s="662" t="s">
        <v>2567</v>
      </c>
      <c r="C52" s="662" t="s">
        <v>2012</v>
      </c>
      <c r="D52" s="662" t="s">
        <v>2568</v>
      </c>
      <c r="E52" s="662" t="s">
        <v>2014</v>
      </c>
      <c r="F52" s="665"/>
      <c r="G52" s="665"/>
      <c r="H52" s="678">
        <v>0</v>
      </c>
      <c r="I52" s="665">
        <v>3</v>
      </c>
      <c r="J52" s="665">
        <v>1551</v>
      </c>
      <c r="K52" s="678">
        <v>1</v>
      </c>
      <c r="L52" s="665">
        <v>3</v>
      </c>
      <c r="M52" s="666">
        <v>1551</v>
      </c>
    </row>
    <row r="53" spans="1:13" ht="14.4" customHeight="1" x14ac:dyDescent="0.3">
      <c r="A53" s="661" t="s">
        <v>535</v>
      </c>
      <c r="B53" s="662" t="s">
        <v>2569</v>
      </c>
      <c r="C53" s="662" t="s">
        <v>2044</v>
      </c>
      <c r="D53" s="662" t="s">
        <v>2045</v>
      </c>
      <c r="E53" s="662" t="s">
        <v>2046</v>
      </c>
      <c r="F53" s="665"/>
      <c r="G53" s="665"/>
      <c r="H53" s="678">
        <v>0</v>
      </c>
      <c r="I53" s="665">
        <v>2</v>
      </c>
      <c r="J53" s="665">
        <v>748</v>
      </c>
      <c r="K53" s="678">
        <v>1</v>
      </c>
      <c r="L53" s="665">
        <v>2</v>
      </c>
      <c r="M53" s="666">
        <v>748</v>
      </c>
    </row>
    <row r="54" spans="1:13" ht="14.4" customHeight="1" x14ac:dyDescent="0.3">
      <c r="A54" s="661" t="s">
        <v>535</v>
      </c>
      <c r="B54" s="662" t="s">
        <v>2570</v>
      </c>
      <c r="C54" s="662" t="s">
        <v>2129</v>
      </c>
      <c r="D54" s="662" t="s">
        <v>2130</v>
      </c>
      <c r="E54" s="662" t="s">
        <v>2070</v>
      </c>
      <c r="F54" s="665"/>
      <c r="G54" s="665"/>
      <c r="H54" s="678">
        <v>0</v>
      </c>
      <c r="I54" s="665">
        <v>127</v>
      </c>
      <c r="J54" s="665">
        <v>118951.63499999997</v>
      </c>
      <c r="K54" s="678">
        <v>1</v>
      </c>
      <c r="L54" s="665">
        <v>127</v>
      </c>
      <c r="M54" s="666">
        <v>118951.63499999997</v>
      </c>
    </row>
    <row r="55" spans="1:13" ht="14.4" customHeight="1" x14ac:dyDescent="0.3">
      <c r="A55" s="661" t="s">
        <v>535</v>
      </c>
      <c r="B55" s="662" t="s">
        <v>2571</v>
      </c>
      <c r="C55" s="662" t="s">
        <v>2074</v>
      </c>
      <c r="D55" s="662" t="s">
        <v>2075</v>
      </c>
      <c r="E55" s="662" t="s">
        <v>2076</v>
      </c>
      <c r="F55" s="665"/>
      <c r="G55" s="665"/>
      <c r="H55" s="678">
        <v>0</v>
      </c>
      <c r="I55" s="665">
        <v>274</v>
      </c>
      <c r="J55" s="665">
        <v>39677.180299789863</v>
      </c>
      <c r="K55" s="678">
        <v>1</v>
      </c>
      <c r="L55" s="665">
        <v>274</v>
      </c>
      <c r="M55" s="666">
        <v>39677.180299789863</v>
      </c>
    </row>
    <row r="56" spans="1:13" ht="14.4" customHeight="1" x14ac:dyDescent="0.3">
      <c r="A56" s="661" t="s">
        <v>535</v>
      </c>
      <c r="B56" s="662" t="s">
        <v>2572</v>
      </c>
      <c r="C56" s="662" t="s">
        <v>2009</v>
      </c>
      <c r="D56" s="662" t="s">
        <v>2573</v>
      </c>
      <c r="E56" s="662" t="s">
        <v>2574</v>
      </c>
      <c r="F56" s="665">
        <v>3.8</v>
      </c>
      <c r="G56" s="665">
        <v>2321.4480000000003</v>
      </c>
      <c r="H56" s="678">
        <v>1</v>
      </c>
      <c r="I56" s="665"/>
      <c r="J56" s="665"/>
      <c r="K56" s="678">
        <v>0</v>
      </c>
      <c r="L56" s="665">
        <v>3.8</v>
      </c>
      <c r="M56" s="666">
        <v>2321.4480000000003</v>
      </c>
    </row>
    <row r="57" spans="1:13" ht="14.4" customHeight="1" x14ac:dyDescent="0.3">
      <c r="A57" s="661" t="s">
        <v>535</v>
      </c>
      <c r="B57" s="662" t="s">
        <v>2572</v>
      </c>
      <c r="C57" s="662" t="s">
        <v>1980</v>
      </c>
      <c r="D57" s="662" t="s">
        <v>1981</v>
      </c>
      <c r="E57" s="662" t="s">
        <v>2575</v>
      </c>
      <c r="F57" s="665"/>
      <c r="G57" s="665"/>
      <c r="H57" s="678">
        <v>0</v>
      </c>
      <c r="I57" s="665">
        <v>10.000000000000002</v>
      </c>
      <c r="J57" s="665">
        <v>641.24069017467559</v>
      </c>
      <c r="K57" s="678">
        <v>1</v>
      </c>
      <c r="L57" s="665">
        <v>10.000000000000002</v>
      </c>
      <c r="M57" s="666">
        <v>641.24069017467559</v>
      </c>
    </row>
    <row r="58" spans="1:13" ht="14.4" customHeight="1" x14ac:dyDescent="0.3">
      <c r="A58" s="661" t="s">
        <v>535</v>
      </c>
      <c r="B58" s="662" t="s">
        <v>2576</v>
      </c>
      <c r="C58" s="662" t="s">
        <v>2099</v>
      </c>
      <c r="D58" s="662" t="s">
        <v>2100</v>
      </c>
      <c r="E58" s="662" t="s">
        <v>2577</v>
      </c>
      <c r="F58" s="665">
        <v>9</v>
      </c>
      <c r="G58" s="665">
        <v>5065.83</v>
      </c>
      <c r="H58" s="678">
        <v>1</v>
      </c>
      <c r="I58" s="665"/>
      <c r="J58" s="665"/>
      <c r="K58" s="678">
        <v>0</v>
      </c>
      <c r="L58" s="665">
        <v>9</v>
      </c>
      <c r="M58" s="666">
        <v>5065.83</v>
      </c>
    </row>
    <row r="59" spans="1:13" ht="14.4" customHeight="1" x14ac:dyDescent="0.3">
      <c r="A59" s="661" t="s">
        <v>535</v>
      </c>
      <c r="B59" s="662" t="s">
        <v>2578</v>
      </c>
      <c r="C59" s="662" t="s">
        <v>1977</v>
      </c>
      <c r="D59" s="662" t="s">
        <v>1978</v>
      </c>
      <c r="E59" s="662" t="s">
        <v>2579</v>
      </c>
      <c r="F59" s="665">
        <v>19</v>
      </c>
      <c r="G59" s="665">
        <v>7847.9495178175785</v>
      </c>
      <c r="H59" s="678">
        <v>1</v>
      </c>
      <c r="I59" s="665"/>
      <c r="J59" s="665"/>
      <c r="K59" s="678">
        <v>0</v>
      </c>
      <c r="L59" s="665">
        <v>19</v>
      </c>
      <c r="M59" s="666">
        <v>7847.9495178175785</v>
      </c>
    </row>
    <row r="60" spans="1:13" ht="14.4" customHeight="1" x14ac:dyDescent="0.3">
      <c r="A60" s="661" t="s">
        <v>535</v>
      </c>
      <c r="B60" s="662" t="s">
        <v>2580</v>
      </c>
      <c r="C60" s="662" t="s">
        <v>2113</v>
      </c>
      <c r="D60" s="662" t="s">
        <v>2581</v>
      </c>
      <c r="E60" s="662" t="s">
        <v>2582</v>
      </c>
      <c r="F60" s="665"/>
      <c r="G60" s="665"/>
      <c r="H60" s="678">
        <v>0</v>
      </c>
      <c r="I60" s="665">
        <v>2</v>
      </c>
      <c r="J60" s="665">
        <v>653.91999999999996</v>
      </c>
      <c r="K60" s="678">
        <v>1</v>
      </c>
      <c r="L60" s="665">
        <v>2</v>
      </c>
      <c r="M60" s="666">
        <v>653.91999999999996</v>
      </c>
    </row>
    <row r="61" spans="1:13" ht="14.4" customHeight="1" x14ac:dyDescent="0.3">
      <c r="A61" s="661" t="s">
        <v>535</v>
      </c>
      <c r="B61" s="662" t="s">
        <v>2583</v>
      </c>
      <c r="C61" s="662" t="s">
        <v>2020</v>
      </c>
      <c r="D61" s="662" t="s">
        <v>2584</v>
      </c>
      <c r="E61" s="662" t="s">
        <v>2585</v>
      </c>
      <c r="F61" s="665"/>
      <c r="G61" s="665"/>
      <c r="H61" s="678">
        <v>0</v>
      </c>
      <c r="I61" s="665">
        <v>9</v>
      </c>
      <c r="J61" s="665">
        <v>5760.8099999999995</v>
      </c>
      <c r="K61" s="678">
        <v>1</v>
      </c>
      <c r="L61" s="665">
        <v>9</v>
      </c>
      <c r="M61" s="666">
        <v>5760.8099999999995</v>
      </c>
    </row>
    <row r="62" spans="1:13" ht="14.4" customHeight="1" x14ac:dyDescent="0.3">
      <c r="A62" s="661" t="s">
        <v>535</v>
      </c>
      <c r="B62" s="662" t="s">
        <v>2586</v>
      </c>
      <c r="C62" s="662" t="s">
        <v>2124</v>
      </c>
      <c r="D62" s="662" t="s">
        <v>2125</v>
      </c>
      <c r="E62" s="662" t="s">
        <v>2076</v>
      </c>
      <c r="F62" s="665"/>
      <c r="G62" s="665"/>
      <c r="H62" s="678">
        <v>0</v>
      </c>
      <c r="I62" s="665">
        <v>82</v>
      </c>
      <c r="J62" s="665">
        <v>2842.1177096433439</v>
      </c>
      <c r="K62" s="678">
        <v>1</v>
      </c>
      <c r="L62" s="665">
        <v>82</v>
      </c>
      <c r="M62" s="666">
        <v>2842.1177096433439</v>
      </c>
    </row>
    <row r="63" spans="1:13" ht="14.4" customHeight="1" x14ac:dyDescent="0.3">
      <c r="A63" s="661" t="s">
        <v>535</v>
      </c>
      <c r="B63" s="662" t="s">
        <v>2586</v>
      </c>
      <c r="C63" s="662" t="s">
        <v>2126</v>
      </c>
      <c r="D63" s="662" t="s">
        <v>2127</v>
      </c>
      <c r="E63" s="662" t="s">
        <v>2128</v>
      </c>
      <c r="F63" s="665"/>
      <c r="G63" s="665"/>
      <c r="H63" s="678">
        <v>0</v>
      </c>
      <c r="I63" s="665">
        <v>220</v>
      </c>
      <c r="J63" s="665">
        <v>12145.791037586436</v>
      </c>
      <c r="K63" s="678">
        <v>1</v>
      </c>
      <c r="L63" s="665">
        <v>220</v>
      </c>
      <c r="M63" s="666">
        <v>12145.791037586436</v>
      </c>
    </row>
    <row r="64" spans="1:13" ht="14.4" customHeight="1" x14ac:dyDescent="0.3">
      <c r="A64" s="661" t="s">
        <v>535</v>
      </c>
      <c r="B64" s="662" t="s">
        <v>2587</v>
      </c>
      <c r="C64" s="662" t="s">
        <v>1994</v>
      </c>
      <c r="D64" s="662" t="s">
        <v>2588</v>
      </c>
      <c r="E64" s="662" t="s">
        <v>2589</v>
      </c>
      <c r="F64" s="665"/>
      <c r="G64" s="665"/>
      <c r="H64" s="678">
        <v>0</v>
      </c>
      <c r="I64" s="665">
        <v>25</v>
      </c>
      <c r="J64" s="665">
        <v>14971</v>
      </c>
      <c r="K64" s="678">
        <v>1</v>
      </c>
      <c r="L64" s="665">
        <v>25</v>
      </c>
      <c r="M64" s="666">
        <v>14971</v>
      </c>
    </row>
    <row r="65" spans="1:13" ht="14.4" customHeight="1" x14ac:dyDescent="0.3">
      <c r="A65" s="661" t="s">
        <v>535</v>
      </c>
      <c r="B65" s="662" t="s">
        <v>2590</v>
      </c>
      <c r="C65" s="662" t="s">
        <v>2117</v>
      </c>
      <c r="D65" s="662" t="s">
        <v>2591</v>
      </c>
      <c r="E65" s="662" t="s">
        <v>2592</v>
      </c>
      <c r="F65" s="665"/>
      <c r="G65" s="665"/>
      <c r="H65" s="678">
        <v>0</v>
      </c>
      <c r="I65" s="665">
        <v>560</v>
      </c>
      <c r="J65" s="665">
        <v>16178.293636363636</v>
      </c>
      <c r="K65" s="678">
        <v>1</v>
      </c>
      <c r="L65" s="665">
        <v>560</v>
      </c>
      <c r="M65" s="666">
        <v>16178.293636363636</v>
      </c>
    </row>
    <row r="66" spans="1:13" ht="14.4" customHeight="1" x14ac:dyDescent="0.3">
      <c r="A66" s="661" t="s">
        <v>535</v>
      </c>
      <c r="B66" s="662" t="s">
        <v>2593</v>
      </c>
      <c r="C66" s="662" t="s">
        <v>2071</v>
      </c>
      <c r="D66" s="662" t="s">
        <v>2072</v>
      </c>
      <c r="E66" s="662" t="s">
        <v>2594</v>
      </c>
      <c r="F66" s="665"/>
      <c r="G66" s="665"/>
      <c r="H66" s="678">
        <v>0</v>
      </c>
      <c r="I66" s="665">
        <v>4.2</v>
      </c>
      <c r="J66" s="665">
        <v>10626</v>
      </c>
      <c r="K66" s="678">
        <v>1</v>
      </c>
      <c r="L66" s="665">
        <v>4.2</v>
      </c>
      <c r="M66" s="666">
        <v>10626</v>
      </c>
    </row>
    <row r="67" spans="1:13" ht="14.4" customHeight="1" x14ac:dyDescent="0.3">
      <c r="A67" s="661" t="s">
        <v>535</v>
      </c>
      <c r="B67" s="662" t="s">
        <v>2595</v>
      </c>
      <c r="C67" s="662" t="s">
        <v>2159</v>
      </c>
      <c r="D67" s="662" t="s">
        <v>2160</v>
      </c>
      <c r="E67" s="662" t="s">
        <v>2579</v>
      </c>
      <c r="F67" s="665"/>
      <c r="G67" s="665"/>
      <c r="H67" s="678">
        <v>0</v>
      </c>
      <c r="I67" s="665">
        <v>54.5</v>
      </c>
      <c r="J67" s="665">
        <v>8692.75</v>
      </c>
      <c r="K67" s="678">
        <v>1</v>
      </c>
      <c r="L67" s="665">
        <v>54.5</v>
      </c>
      <c r="M67" s="666">
        <v>8692.75</v>
      </c>
    </row>
    <row r="68" spans="1:13" ht="14.4" customHeight="1" x14ac:dyDescent="0.3">
      <c r="A68" s="661" t="s">
        <v>535</v>
      </c>
      <c r="B68" s="662" t="s">
        <v>2595</v>
      </c>
      <c r="C68" s="662" t="s">
        <v>2162</v>
      </c>
      <c r="D68" s="662" t="s">
        <v>2160</v>
      </c>
      <c r="E68" s="662" t="s">
        <v>2596</v>
      </c>
      <c r="F68" s="665"/>
      <c r="G68" s="665"/>
      <c r="H68" s="678">
        <v>0</v>
      </c>
      <c r="I68" s="665">
        <v>13.799999999999999</v>
      </c>
      <c r="J68" s="665">
        <v>4250.3999999999996</v>
      </c>
      <c r="K68" s="678">
        <v>1</v>
      </c>
      <c r="L68" s="665">
        <v>13.799999999999999</v>
      </c>
      <c r="M68" s="666">
        <v>4250.3999999999996</v>
      </c>
    </row>
    <row r="69" spans="1:13" ht="14.4" customHeight="1" x14ac:dyDescent="0.3">
      <c r="A69" s="661" t="s">
        <v>535</v>
      </c>
      <c r="B69" s="662" t="s">
        <v>2597</v>
      </c>
      <c r="C69" s="662" t="s">
        <v>2156</v>
      </c>
      <c r="D69" s="662" t="s">
        <v>2157</v>
      </c>
      <c r="E69" s="662" t="s">
        <v>2158</v>
      </c>
      <c r="F69" s="665"/>
      <c r="G69" s="665"/>
      <c r="H69" s="678">
        <v>0</v>
      </c>
      <c r="I69" s="665">
        <v>278</v>
      </c>
      <c r="J69" s="665">
        <v>785422.40376431565</v>
      </c>
      <c r="K69" s="678">
        <v>1</v>
      </c>
      <c r="L69" s="665">
        <v>278</v>
      </c>
      <c r="M69" s="666">
        <v>785422.40376431565</v>
      </c>
    </row>
    <row r="70" spans="1:13" ht="14.4" customHeight="1" x14ac:dyDescent="0.3">
      <c r="A70" s="661" t="s">
        <v>535</v>
      </c>
      <c r="B70" s="662" t="s">
        <v>2598</v>
      </c>
      <c r="C70" s="662" t="s">
        <v>2137</v>
      </c>
      <c r="D70" s="662" t="s">
        <v>2138</v>
      </c>
      <c r="E70" s="662" t="s">
        <v>2599</v>
      </c>
      <c r="F70" s="665"/>
      <c r="G70" s="665"/>
      <c r="H70" s="678">
        <v>0</v>
      </c>
      <c r="I70" s="665">
        <v>15</v>
      </c>
      <c r="J70" s="665">
        <v>85553.642558475403</v>
      </c>
      <c r="K70" s="678">
        <v>1</v>
      </c>
      <c r="L70" s="665">
        <v>15</v>
      </c>
      <c r="M70" s="666">
        <v>85553.642558475403</v>
      </c>
    </row>
    <row r="71" spans="1:13" ht="14.4" customHeight="1" x14ac:dyDescent="0.3">
      <c r="A71" s="661" t="s">
        <v>535</v>
      </c>
      <c r="B71" s="662" t="s">
        <v>2600</v>
      </c>
      <c r="C71" s="662" t="s">
        <v>1864</v>
      </c>
      <c r="D71" s="662" t="s">
        <v>1865</v>
      </c>
      <c r="E71" s="662" t="s">
        <v>2601</v>
      </c>
      <c r="F71" s="665"/>
      <c r="G71" s="665"/>
      <c r="H71" s="678">
        <v>0</v>
      </c>
      <c r="I71" s="665">
        <v>4</v>
      </c>
      <c r="J71" s="665">
        <v>3802.9199999999996</v>
      </c>
      <c r="K71" s="678">
        <v>1</v>
      </c>
      <c r="L71" s="665">
        <v>4</v>
      </c>
      <c r="M71" s="666">
        <v>3802.9199999999996</v>
      </c>
    </row>
    <row r="72" spans="1:13" ht="14.4" customHeight="1" x14ac:dyDescent="0.3">
      <c r="A72" s="661" t="s">
        <v>535</v>
      </c>
      <c r="B72" s="662" t="s">
        <v>2602</v>
      </c>
      <c r="C72" s="662" t="s">
        <v>1857</v>
      </c>
      <c r="D72" s="662" t="s">
        <v>1858</v>
      </c>
      <c r="E72" s="662" t="s">
        <v>2603</v>
      </c>
      <c r="F72" s="665"/>
      <c r="G72" s="665"/>
      <c r="H72" s="678">
        <v>0</v>
      </c>
      <c r="I72" s="665">
        <v>2</v>
      </c>
      <c r="J72" s="665">
        <v>897.84</v>
      </c>
      <c r="K72" s="678">
        <v>1</v>
      </c>
      <c r="L72" s="665">
        <v>2</v>
      </c>
      <c r="M72" s="666">
        <v>897.84</v>
      </c>
    </row>
    <row r="73" spans="1:13" ht="14.4" customHeight="1" x14ac:dyDescent="0.3">
      <c r="A73" s="661" t="s">
        <v>535</v>
      </c>
      <c r="B73" s="662" t="s">
        <v>2604</v>
      </c>
      <c r="C73" s="662" t="s">
        <v>1846</v>
      </c>
      <c r="D73" s="662" t="s">
        <v>2605</v>
      </c>
      <c r="E73" s="662" t="s">
        <v>2606</v>
      </c>
      <c r="F73" s="665"/>
      <c r="G73" s="665"/>
      <c r="H73" s="678">
        <v>0</v>
      </c>
      <c r="I73" s="665">
        <v>380</v>
      </c>
      <c r="J73" s="665">
        <v>262750.92296127952</v>
      </c>
      <c r="K73" s="678">
        <v>1</v>
      </c>
      <c r="L73" s="665">
        <v>380</v>
      </c>
      <c r="M73" s="666">
        <v>262750.92296127952</v>
      </c>
    </row>
    <row r="74" spans="1:13" ht="14.4" customHeight="1" x14ac:dyDescent="0.3">
      <c r="A74" s="661" t="s">
        <v>535</v>
      </c>
      <c r="B74" s="662" t="s">
        <v>2607</v>
      </c>
      <c r="C74" s="662" t="s">
        <v>1850</v>
      </c>
      <c r="D74" s="662" t="s">
        <v>1851</v>
      </c>
      <c r="E74" s="662" t="s">
        <v>2608</v>
      </c>
      <c r="F74" s="665"/>
      <c r="G74" s="665"/>
      <c r="H74" s="678">
        <v>0</v>
      </c>
      <c r="I74" s="665">
        <v>121</v>
      </c>
      <c r="J74" s="665">
        <v>116197.7583443582</v>
      </c>
      <c r="K74" s="678">
        <v>1</v>
      </c>
      <c r="L74" s="665">
        <v>121</v>
      </c>
      <c r="M74" s="666">
        <v>116197.7583443582</v>
      </c>
    </row>
    <row r="75" spans="1:13" ht="14.4" customHeight="1" x14ac:dyDescent="0.3">
      <c r="A75" s="661" t="s">
        <v>535</v>
      </c>
      <c r="B75" s="662" t="s">
        <v>2607</v>
      </c>
      <c r="C75" s="662" t="s">
        <v>1784</v>
      </c>
      <c r="D75" s="662" t="s">
        <v>2609</v>
      </c>
      <c r="E75" s="662" t="s">
        <v>1786</v>
      </c>
      <c r="F75" s="665"/>
      <c r="G75" s="665"/>
      <c r="H75" s="678">
        <v>0</v>
      </c>
      <c r="I75" s="665">
        <v>1</v>
      </c>
      <c r="J75" s="665">
        <v>44.02999999999998</v>
      </c>
      <c r="K75" s="678">
        <v>1</v>
      </c>
      <c r="L75" s="665">
        <v>1</v>
      </c>
      <c r="M75" s="666">
        <v>44.02999999999998</v>
      </c>
    </row>
    <row r="76" spans="1:13" ht="14.4" customHeight="1" x14ac:dyDescent="0.3">
      <c r="A76" s="661" t="s">
        <v>535</v>
      </c>
      <c r="B76" s="662" t="s">
        <v>2610</v>
      </c>
      <c r="C76" s="662" t="s">
        <v>1830</v>
      </c>
      <c r="D76" s="662" t="s">
        <v>2611</v>
      </c>
      <c r="E76" s="662" t="s">
        <v>2612</v>
      </c>
      <c r="F76" s="665"/>
      <c r="G76" s="665"/>
      <c r="H76" s="678">
        <v>0</v>
      </c>
      <c r="I76" s="665">
        <v>2</v>
      </c>
      <c r="J76" s="665">
        <v>161.03872709365282</v>
      </c>
      <c r="K76" s="678">
        <v>1</v>
      </c>
      <c r="L76" s="665">
        <v>2</v>
      </c>
      <c r="M76" s="666">
        <v>161.03872709365282</v>
      </c>
    </row>
    <row r="77" spans="1:13" ht="14.4" customHeight="1" x14ac:dyDescent="0.3">
      <c r="A77" s="661" t="s">
        <v>535</v>
      </c>
      <c r="B77" s="662" t="s">
        <v>2610</v>
      </c>
      <c r="C77" s="662" t="s">
        <v>1740</v>
      </c>
      <c r="D77" s="662" t="s">
        <v>2613</v>
      </c>
      <c r="E77" s="662" t="s">
        <v>2614</v>
      </c>
      <c r="F77" s="665"/>
      <c r="G77" s="665"/>
      <c r="H77" s="678">
        <v>0</v>
      </c>
      <c r="I77" s="665">
        <v>1</v>
      </c>
      <c r="J77" s="665">
        <v>322.49</v>
      </c>
      <c r="K77" s="678">
        <v>1</v>
      </c>
      <c r="L77" s="665">
        <v>1</v>
      </c>
      <c r="M77" s="666">
        <v>322.49</v>
      </c>
    </row>
    <row r="78" spans="1:13" ht="14.4" customHeight="1" x14ac:dyDescent="0.3">
      <c r="A78" s="661" t="s">
        <v>535</v>
      </c>
      <c r="B78" s="662" t="s">
        <v>2615</v>
      </c>
      <c r="C78" s="662" t="s">
        <v>632</v>
      </c>
      <c r="D78" s="662" t="s">
        <v>633</v>
      </c>
      <c r="E78" s="662" t="s">
        <v>2616</v>
      </c>
      <c r="F78" s="665">
        <v>1</v>
      </c>
      <c r="G78" s="665">
        <v>3787.29</v>
      </c>
      <c r="H78" s="678">
        <v>1</v>
      </c>
      <c r="I78" s="665"/>
      <c r="J78" s="665"/>
      <c r="K78" s="678">
        <v>0</v>
      </c>
      <c r="L78" s="665">
        <v>1</v>
      </c>
      <c r="M78" s="666">
        <v>3787.29</v>
      </c>
    </row>
    <row r="79" spans="1:13" ht="14.4" customHeight="1" x14ac:dyDescent="0.3">
      <c r="A79" s="661" t="s">
        <v>535</v>
      </c>
      <c r="B79" s="662" t="s">
        <v>2617</v>
      </c>
      <c r="C79" s="662" t="s">
        <v>1861</v>
      </c>
      <c r="D79" s="662" t="s">
        <v>1862</v>
      </c>
      <c r="E79" s="662" t="s">
        <v>2618</v>
      </c>
      <c r="F79" s="665"/>
      <c r="G79" s="665"/>
      <c r="H79" s="678">
        <v>0</v>
      </c>
      <c r="I79" s="665">
        <v>1</v>
      </c>
      <c r="J79" s="665">
        <v>954.05</v>
      </c>
      <c r="K79" s="678">
        <v>1</v>
      </c>
      <c r="L79" s="665">
        <v>1</v>
      </c>
      <c r="M79" s="666">
        <v>954.05</v>
      </c>
    </row>
    <row r="80" spans="1:13" ht="14.4" customHeight="1" x14ac:dyDescent="0.3">
      <c r="A80" s="661" t="s">
        <v>535</v>
      </c>
      <c r="B80" s="662" t="s">
        <v>2619</v>
      </c>
      <c r="C80" s="662" t="s">
        <v>624</v>
      </c>
      <c r="D80" s="662" t="s">
        <v>2620</v>
      </c>
      <c r="E80" s="662" t="s">
        <v>2621</v>
      </c>
      <c r="F80" s="665">
        <v>4</v>
      </c>
      <c r="G80" s="665">
        <v>414.28000000000003</v>
      </c>
      <c r="H80" s="678">
        <v>1</v>
      </c>
      <c r="I80" s="665"/>
      <c r="J80" s="665"/>
      <c r="K80" s="678">
        <v>0</v>
      </c>
      <c r="L80" s="665">
        <v>4</v>
      </c>
      <c r="M80" s="666">
        <v>414.28000000000003</v>
      </c>
    </row>
    <row r="81" spans="1:13" ht="14.4" customHeight="1" x14ac:dyDescent="0.3">
      <c r="A81" s="661" t="s">
        <v>535</v>
      </c>
      <c r="B81" s="662" t="s">
        <v>2619</v>
      </c>
      <c r="C81" s="662" t="s">
        <v>1854</v>
      </c>
      <c r="D81" s="662" t="s">
        <v>2620</v>
      </c>
      <c r="E81" s="662" t="s">
        <v>2622</v>
      </c>
      <c r="F81" s="665"/>
      <c r="G81" s="665"/>
      <c r="H81" s="678">
        <v>0</v>
      </c>
      <c r="I81" s="665">
        <v>41</v>
      </c>
      <c r="J81" s="665">
        <v>40792.61881588606</v>
      </c>
      <c r="K81" s="678">
        <v>1</v>
      </c>
      <c r="L81" s="665">
        <v>41</v>
      </c>
      <c r="M81" s="666">
        <v>40792.61881588606</v>
      </c>
    </row>
    <row r="82" spans="1:13" ht="14.4" customHeight="1" x14ac:dyDescent="0.3">
      <c r="A82" s="661" t="s">
        <v>535</v>
      </c>
      <c r="B82" s="662" t="s">
        <v>2619</v>
      </c>
      <c r="C82" s="662" t="s">
        <v>1809</v>
      </c>
      <c r="D82" s="662" t="s">
        <v>1810</v>
      </c>
      <c r="E82" s="662" t="s">
        <v>2623</v>
      </c>
      <c r="F82" s="665"/>
      <c r="G82" s="665"/>
      <c r="H82" s="678">
        <v>0</v>
      </c>
      <c r="I82" s="665">
        <v>2</v>
      </c>
      <c r="J82" s="665">
        <v>205.30000000000007</v>
      </c>
      <c r="K82" s="678">
        <v>1</v>
      </c>
      <c r="L82" s="665">
        <v>2</v>
      </c>
      <c r="M82" s="666">
        <v>205.30000000000007</v>
      </c>
    </row>
    <row r="83" spans="1:13" ht="14.4" customHeight="1" x14ac:dyDescent="0.3">
      <c r="A83" s="661" t="s">
        <v>535</v>
      </c>
      <c r="B83" s="662" t="s">
        <v>2624</v>
      </c>
      <c r="C83" s="662" t="s">
        <v>1826</v>
      </c>
      <c r="D83" s="662" t="s">
        <v>1827</v>
      </c>
      <c r="E83" s="662" t="s">
        <v>2528</v>
      </c>
      <c r="F83" s="665"/>
      <c r="G83" s="665"/>
      <c r="H83" s="678">
        <v>0</v>
      </c>
      <c r="I83" s="665">
        <v>4</v>
      </c>
      <c r="J83" s="665">
        <v>109.91999999999999</v>
      </c>
      <c r="K83" s="678">
        <v>1</v>
      </c>
      <c r="L83" s="665">
        <v>4</v>
      </c>
      <c r="M83" s="666">
        <v>109.91999999999999</v>
      </c>
    </row>
    <row r="84" spans="1:13" ht="14.4" customHeight="1" x14ac:dyDescent="0.3">
      <c r="A84" s="661" t="s">
        <v>535</v>
      </c>
      <c r="B84" s="662" t="s">
        <v>2625</v>
      </c>
      <c r="C84" s="662" t="s">
        <v>1834</v>
      </c>
      <c r="D84" s="662" t="s">
        <v>1835</v>
      </c>
      <c r="E84" s="662" t="s">
        <v>1836</v>
      </c>
      <c r="F84" s="665"/>
      <c r="G84" s="665"/>
      <c r="H84" s="678">
        <v>0</v>
      </c>
      <c r="I84" s="665">
        <v>1</v>
      </c>
      <c r="J84" s="665">
        <v>99.97970793625116</v>
      </c>
      <c r="K84" s="678">
        <v>1</v>
      </c>
      <c r="L84" s="665">
        <v>1</v>
      </c>
      <c r="M84" s="666">
        <v>99.97970793625116</v>
      </c>
    </row>
    <row r="85" spans="1:13" ht="14.4" customHeight="1" x14ac:dyDescent="0.3">
      <c r="A85" s="661" t="s">
        <v>535</v>
      </c>
      <c r="B85" s="662" t="s">
        <v>2626</v>
      </c>
      <c r="C85" s="662" t="s">
        <v>1121</v>
      </c>
      <c r="D85" s="662" t="s">
        <v>1792</v>
      </c>
      <c r="E85" s="662" t="s">
        <v>2627</v>
      </c>
      <c r="F85" s="665"/>
      <c r="G85" s="665"/>
      <c r="H85" s="678">
        <v>0</v>
      </c>
      <c r="I85" s="665">
        <v>1</v>
      </c>
      <c r="J85" s="665">
        <v>77.810283751078302</v>
      </c>
      <c r="K85" s="678">
        <v>1</v>
      </c>
      <c r="L85" s="665">
        <v>1</v>
      </c>
      <c r="M85" s="666">
        <v>77.810283751078302</v>
      </c>
    </row>
    <row r="86" spans="1:13" ht="14.4" customHeight="1" x14ac:dyDescent="0.3">
      <c r="A86" s="661" t="s">
        <v>535</v>
      </c>
      <c r="B86" s="662" t="s">
        <v>2628</v>
      </c>
      <c r="C86" s="662" t="s">
        <v>1733</v>
      </c>
      <c r="D86" s="662" t="s">
        <v>1734</v>
      </c>
      <c r="E86" s="662" t="s">
        <v>2629</v>
      </c>
      <c r="F86" s="665"/>
      <c r="G86" s="665"/>
      <c r="H86" s="678">
        <v>0</v>
      </c>
      <c r="I86" s="665">
        <v>30</v>
      </c>
      <c r="J86" s="665">
        <v>2395.493845144787</v>
      </c>
      <c r="K86" s="678">
        <v>1</v>
      </c>
      <c r="L86" s="665">
        <v>30</v>
      </c>
      <c r="M86" s="666">
        <v>2395.493845144787</v>
      </c>
    </row>
    <row r="87" spans="1:13" ht="14.4" customHeight="1" x14ac:dyDescent="0.3">
      <c r="A87" s="661" t="s">
        <v>535</v>
      </c>
      <c r="B87" s="662" t="s">
        <v>2630</v>
      </c>
      <c r="C87" s="662" t="s">
        <v>1890</v>
      </c>
      <c r="D87" s="662" t="s">
        <v>1891</v>
      </c>
      <c r="E87" s="662" t="s">
        <v>1889</v>
      </c>
      <c r="F87" s="665">
        <v>20</v>
      </c>
      <c r="G87" s="665">
        <v>7360.92</v>
      </c>
      <c r="H87" s="678">
        <v>1</v>
      </c>
      <c r="I87" s="665"/>
      <c r="J87" s="665"/>
      <c r="K87" s="678">
        <v>0</v>
      </c>
      <c r="L87" s="665">
        <v>20</v>
      </c>
      <c r="M87" s="666">
        <v>7360.92</v>
      </c>
    </row>
    <row r="88" spans="1:13" ht="14.4" customHeight="1" x14ac:dyDescent="0.3">
      <c r="A88" s="661" t="s">
        <v>535</v>
      </c>
      <c r="B88" s="662" t="s">
        <v>2630</v>
      </c>
      <c r="C88" s="662" t="s">
        <v>1920</v>
      </c>
      <c r="D88" s="662" t="s">
        <v>2631</v>
      </c>
      <c r="E88" s="662" t="s">
        <v>1889</v>
      </c>
      <c r="F88" s="665"/>
      <c r="G88" s="665"/>
      <c r="H88" s="678">
        <v>0</v>
      </c>
      <c r="I88" s="665">
        <v>24</v>
      </c>
      <c r="J88" s="665">
        <v>5205.84</v>
      </c>
      <c r="K88" s="678">
        <v>1</v>
      </c>
      <c r="L88" s="665">
        <v>24</v>
      </c>
      <c r="M88" s="666">
        <v>5205.84</v>
      </c>
    </row>
    <row r="89" spans="1:13" ht="14.4" customHeight="1" x14ac:dyDescent="0.3">
      <c r="A89" s="661" t="s">
        <v>535</v>
      </c>
      <c r="B89" s="662" t="s">
        <v>2630</v>
      </c>
      <c r="C89" s="662" t="s">
        <v>1924</v>
      </c>
      <c r="D89" s="662" t="s">
        <v>1925</v>
      </c>
      <c r="E89" s="662" t="s">
        <v>2632</v>
      </c>
      <c r="F89" s="665"/>
      <c r="G89" s="665"/>
      <c r="H89" s="678">
        <v>0</v>
      </c>
      <c r="I89" s="665">
        <v>1</v>
      </c>
      <c r="J89" s="665">
        <v>198.89</v>
      </c>
      <c r="K89" s="678">
        <v>1</v>
      </c>
      <c r="L89" s="665">
        <v>1</v>
      </c>
      <c r="M89" s="666">
        <v>198.89</v>
      </c>
    </row>
    <row r="90" spans="1:13" ht="14.4" customHeight="1" x14ac:dyDescent="0.3">
      <c r="A90" s="661" t="s">
        <v>535</v>
      </c>
      <c r="B90" s="662" t="s">
        <v>2630</v>
      </c>
      <c r="C90" s="662" t="s">
        <v>1907</v>
      </c>
      <c r="D90" s="662" t="s">
        <v>1908</v>
      </c>
      <c r="E90" s="662" t="s">
        <v>1909</v>
      </c>
      <c r="F90" s="665"/>
      <c r="G90" s="665"/>
      <c r="H90" s="678">
        <v>0</v>
      </c>
      <c r="I90" s="665">
        <v>6</v>
      </c>
      <c r="J90" s="665">
        <v>245.52</v>
      </c>
      <c r="K90" s="678">
        <v>1</v>
      </c>
      <c r="L90" s="665">
        <v>6</v>
      </c>
      <c r="M90" s="666">
        <v>245.52</v>
      </c>
    </row>
    <row r="91" spans="1:13" ht="14.4" customHeight="1" x14ac:dyDescent="0.3">
      <c r="A91" s="661" t="s">
        <v>535</v>
      </c>
      <c r="B91" s="662" t="s">
        <v>2630</v>
      </c>
      <c r="C91" s="662" t="s">
        <v>1911</v>
      </c>
      <c r="D91" s="662" t="s">
        <v>1912</v>
      </c>
      <c r="E91" s="662" t="s">
        <v>1909</v>
      </c>
      <c r="F91" s="665"/>
      <c r="G91" s="665"/>
      <c r="H91" s="678">
        <v>0</v>
      </c>
      <c r="I91" s="665">
        <v>10</v>
      </c>
      <c r="J91" s="665">
        <v>409.19011473223782</v>
      </c>
      <c r="K91" s="678">
        <v>1</v>
      </c>
      <c r="L91" s="665">
        <v>10</v>
      </c>
      <c r="M91" s="666">
        <v>409.19011473223782</v>
      </c>
    </row>
    <row r="92" spans="1:13" ht="14.4" customHeight="1" x14ac:dyDescent="0.3">
      <c r="A92" s="661" t="s">
        <v>535</v>
      </c>
      <c r="B92" s="662" t="s">
        <v>2630</v>
      </c>
      <c r="C92" s="662" t="s">
        <v>1931</v>
      </c>
      <c r="D92" s="662" t="s">
        <v>2633</v>
      </c>
      <c r="E92" s="662" t="s">
        <v>1914</v>
      </c>
      <c r="F92" s="665"/>
      <c r="G92" s="665"/>
      <c r="H92" s="678">
        <v>0</v>
      </c>
      <c r="I92" s="665">
        <v>140</v>
      </c>
      <c r="J92" s="665">
        <v>23020.191035158015</v>
      </c>
      <c r="K92" s="678">
        <v>1</v>
      </c>
      <c r="L92" s="665">
        <v>140</v>
      </c>
      <c r="M92" s="666">
        <v>23020.191035158015</v>
      </c>
    </row>
    <row r="93" spans="1:13" ht="14.4" customHeight="1" x14ac:dyDescent="0.3">
      <c r="A93" s="661" t="s">
        <v>535</v>
      </c>
      <c r="B93" s="662" t="s">
        <v>2630</v>
      </c>
      <c r="C93" s="662" t="s">
        <v>1935</v>
      </c>
      <c r="D93" s="662" t="s">
        <v>1936</v>
      </c>
      <c r="E93" s="662" t="s">
        <v>1914</v>
      </c>
      <c r="F93" s="665"/>
      <c r="G93" s="665"/>
      <c r="H93" s="678">
        <v>0</v>
      </c>
      <c r="I93" s="665">
        <v>207</v>
      </c>
      <c r="J93" s="665">
        <v>61108.631717762604</v>
      </c>
      <c r="K93" s="678">
        <v>1</v>
      </c>
      <c r="L93" s="665">
        <v>207</v>
      </c>
      <c r="M93" s="666">
        <v>61108.631717762604</v>
      </c>
    </row>
    <row r="94" spans="1:13" ht="14.4" customHeight="1" x14ac:dyDescent="0.3">
      <c r="A94" s="661" t="s">
        <v>535</v>
      </c>
      <c r="B94" s="662" t="s">
        <v>2630</v>
      </c>
      <c r="C94" s="662" t="s">
        <v>1927</v>
      </c>
      <c r="D94" s="662" t="s">
        <v>1928</v>
      </c>
      <c r="E94" s="662" t="s">
        <v>1914</v>
      </c>
      <c r="F94" s="665"/>
      <c r="G94" s="665"/>
      <c r="H94" s="678">
        <v>0</v>
      </c>
      <c r="I94" s="665">
        <v>15</v>
      </c>
      <c r="J94" s="665">
        <v>5429.8</v>
      </c>
      <c r="K94" s="678">
        <v>1</v>
      </c>
      <c r="L94" s="665">
        <v>15</v>
      </c>
      <c r="M94" s="666">
        <v>5429.8</v>
      </c>
    </row>
    <row r="95" spans="1:13" ht="14.4" customHeight="1" x14ac:dyDescent="0.3">
      <c r="A95" s="661" t="s">
        <v>535</v>
      </c>
      <c r="B95" s="662" t="s">
        <v>2630</v>
      </c>
      <c r="C95" s="662" t="s">
        <v>1887</v>
      </c>
      <c r="D95" s="662" t="s">
        <v>1888</v>
      </c>
      <c r="E95" s="662" t="s">
        <v>1889</v>
      </c>
      <c r="F95" s="665">
        <v>200</v>
      </c>
      <c r="G95" s="665">
        <v>22518.000000000004</v>
      </c>
      <c r="H95" s="678">
        <v>1</v>
      </c>
      <c r="I95" s="665"/>
      <c r="J95" s="665"/>
      <c r="K95" s="678">
        <v>0</v>
      </c>
      <c r="L95" s="665">
        <v>200</v>
      </c>
      <c r="M95" s="666">
        <v>22518.000000000004</v>
      </c>
    </row>
    <row r="96" spans="1:13" ht="14.4" customHeight="1" x14ac:dyDescent="0.3">
      <c r="A96" s="661" t="s">
        <v>535</v>
      </c>
      <c r="B96" s="662" t="s">
        <v>2630</v>
      </c>
      <c r="C96" s="662" t="s">
        <v>1929</v>
      </c>
      <c r="D96" s="662" t="s">
        <v>1905</v>
      </c>
      <c r="E96" s="662" t="s">
        <v>1914</v>
      </c>
      <c r="F96" s="665"/>
      <c r="G96" s="665"/>
      <c r="H96" s="678">
        <v>0</v>
      </c>
      <c r="I96" s="665">
        <v>230</v>
      </c>
      <c r="J96" s="665">
        <v>31884.988139149737</v>
      </c>
      <c r="K96" s="678">
        <v>1</v>
      </c>
      <c r="L96" s="665">
        <v>230</v>
      </c>
      <c r="M96" s="666">
        <v>31884.988139149737</v>
      </c>
    </row>
    <row r="97" spans="1:13" ht="14.4" customHeight="1" x14ac:dyDescent="0.3">
      <c r="A97" s="661" t="s">
        <v>535</v>
      </c>
      <c r="B97" s="662" t="s">
        <v>2630</v>
      </c>
      <c r="C97" s="662" t="s">
        <v>1916</v>
      </c>
      <c r="D97" s="662" t="s">
        <v>1917</v>
      </c>
      <c r="E97" s="662" t="s">
        <v>1914</v>
      </c>
      <c r="F97" s="665"/>
      <c r="G97" s="665"/>
      <c r="H97" s="678">
        <v>0</v>
      </c>
      <c r="I97" s="665">
        <v>64</v>
      </c>
      <c r="J97" s="665">
        <v>10015.36</v>
      </c>
      <c r="K97" s="678">
        <v>1</v>
      </c>
      <c r="L97" s="665">
        <v>64</v>
      </c>
      <c r="M97" s="666">
        <v>10015.36</v>
      </c>
    </row>
    <row r="98" spans="1:13" ht="14.4" customHeight="1" x14ac:dyDescent="0.3">
      <c r="A98" s="661" t="s">
        <v>535</v>
      </c>
      <c r="B98" s="662" t="s">
        <v>2630</v>
      </c>
      <c r="C98" s="662" t="s">
        <v>1913</v>
      </c>
      <c r="D98" s="662" t="s">
        <v>1902</v>
      </c>
      <c r="E98" s="662" t="s">
        <v>1914</v>
      </c>
      <c r="F98" s="665"/>
      <c r="G98" s="665"/>
      <c r="H98" s="678">
        <v>0</v>
      </c>
      <c r="I98" s="665">
        <v>16</v>
      </c>
      <c r="J98" s="665">
        <v>4028.8</v>
      </c>
      <c r="K98" s="678">
        <v>1</v>
      </c>
      <c r="L98" s="665">
        <v>16</v>
      </c>
      <c r="M98" s="666">
        <v>4028.8</v>
      </c>
    </row>
    <row r="99" spans="1:13" ht="14.4" customHeight="1" x14ac:dyDescent="0.3">
      <c r="A99" s="661" t="s">
        <v>535</v>
      </c>
      <c r="B99" s="662" t="s">
        <v>2630</v>
      </c>
      <c r="C99" s="662" t="s">
        <v>1947</v>
      </c>
      <c r="D99" s="662" t="s">
        <v>1902</v>
      </c>
      <c r="E99" s="662" t="s">
        <v>1948</v>
      </c>
      <c r="F99" s="665"/>
      <c r="G99" s="665"/>
      <c r="H99" s="678">
        <v>0</v>
      </c>
      <c r="I99" s="665">
        <v>8</v>
      </c>
      <c r="J99" s="665">
        <v>2228.16</v>
      </c>
      <c r="K99" s="678">
        <v>1</v>
      </c>
      <c r="L99" s="665">
        <v>8</v>
      </c>
      <c r="M99" s="666">
        <v>2228.16</v>
      </c>
    </row>
    <row r="100" spans="1:13" ht="14.4" customHeight="1" x14ac:dyDescent="0.3">
      <c r="A100" s="661" t="s">
        <v>535</v>
      </c>
      <c r="B100" s="662" t="s">
        <v>2630</v>
      </c>
      <c r="C100" s="662" t="s">
        <v>1938</v>
      </c>
      <c r="D100" s="662" t="s">
        <v>1939</v>
      </c>
      <c r="E100" s="662" t="s">
        <v>1940</v>
      </c>
      <c r="F100" s="665"/>
      <c r="G100" s="665"/>
      <c r="H100" s="678">
        <v>0</v>
      </c>
      <c r="I100" s="665">
        <v>4</v>
      </c>
      <c r="J100" s="665">
        <v>447.79999999999995</v>
      </c>
      <c r="K100" s="678">
        <v>1</v>
      </c>
      <c r="L100" s="665">
        <v>4</v>
      </c>
      <c r="M100" s="666">
        <v>447.79999999999995</v>
      </c>
    </row>
    <row r="101" spans="1:13" ht="14.4" customHeight="1" x14ac:dyDescent="0.3">
      <c r="A101" s="661" t="s">
        <v>535</v>
      </c>
      <c r="B101" s="662" t="s">
        <v>2630</v>
      </c>
      <c r="C101" s="662" t="s">
        <v>1941</v>
      </c>
      <c r="D101" s="662" t="s">
        <v>1942</v>
      </c>
      <c r="E101" s="662" t="s">
        <v>1940</v>
      </c>
      <c r="F101" s="665"/>
      <c r="G101" s="665"/>
      <c r="H101" s="678">
        <v>0</v>
      </c>
      <c r="I101" s="665">
        <v>2</v>
      </c>
      <c r="J101" s="665">
        <v>223.89999999999998</v>
      </c>
      <c r="K101" s="678">
        <v>1</v>
      </c>
      <c r="L101" s="665">
        <v>2</v>
      </c>
      <c r="M101" s="666">
        <v>223.89999999999998</v>
      </c>
    </row>
    <row r="102" spans="1:13" ht="14.4" customHeight="1" x14ac:dyDescent="0.3">
      <c r="A102" s="661" t="s">
        <v>535</v>
      </c>
      <c r="B102" s="662" t="s">
        <v>2630</v>
      </c>
      <c r="C102" s="662" t="s">
        <v>1944</v>
      </c>
      <c r="D102" s="662" t="s">
        <v>2634</v>
      </c>
      <c r="E102" s="662" t="s">
        <v>1940</v>
      </c>
      <c r="F102" s="665"/>
      <c r="G102" s="665"/>
      <c r="H102" s="678">
        <v>0</v>
      </c>
      <c r="I102" s="665">
        <v>1</v>
      </c>
      <c r="J102" s="665">
        <v>111.95</v>
      </c>
      <c r="K102" s="678">
        <v>1</v>
      </c>
      <c r="L102" s="665">
        <v>1</v>
      </c>
      <c r="M102" s="666">
        <v>111.95</v>
      </c>
    </row>
    <row r="103" spans="1:13" ht="14.4" customHeight="1" x14ac:dyDescent="0.3">
      <c r="A103" s="661" t="s">
        <v>535</v>
      </c>
      <c r="B103" s="662" t="s">
        <v>2630</v>
      </c>
      <c r="C103" s="662" t="s">
        <v>1949</v>
      </c>
      <c r="D103" s="662" t="s">
        <v>1950</v>
      </c>
      <c r="E103" s="662" t="s">
        <v>1951</v>
      </c>
      <c r="F103" s="665"/>
      <c r="G103" s="665"/>
      <c r="H103" s="678">
        <v>0</v>
      </c>
      <c r="I103" s="665">
        <v>2</v>
      </c>
      <c r="J103" s="665">
        <v>327.33999999999997</v>
      </c>
      <c r="K103" s="678">
        <v>1</v>
      </c>
      <c r="L103" s="665">
        <v>2</v>
      </c>
      <c r="M103" s="666">
        <v>327.33999999999997</v>
      </c>
    </row>
    <row r="104" spans="1:13" ht="14.4" customHeight="1" x14ac:dyDescent="0.3">
      <c r="A104" s="661" t="s">
        <v>535</v>
      </c>
      <c r="B104" s="662" t="s">
        <v>2630</v>
      </c>
      <c r="C104" s="662" t="s">
        <v>1954</v>
      </c>
      <c r="D104" s="662" t="s">
        <v>1955</v>
      </c>
      <c r="E104" s="662" t="s">
        <v>1951</v>
      </c>
      <c r="F104" s="665"/>
      <c r="G104" s="665"/>
      <c r="H104" s="678">
        <v>0</v>
      </c>
      <c r="I104" s="665">
        <v>19</v>
      </c>
      <c r="J104" s="665">
        <v>2331.1099091193933</v>
      </c>
      <c r="K104" s="678">
        <v>1</v>
      </c>
      <c r="L104" s="665">
        <v>19</v>
      </c>
      <c r="M104" s="666">
        <v>2331.1099091193933</v>
      </c>
    </row>
    <row r="105" spans="1:13" ht="14.4" customHeight="1" x14ac:dyDescent="0.3">
      <c r="A105" s="661" t="s">
        <v>535</v>
      </c>
      <c r="B105" s="662" t="s">
        <v>2630</v>
      </c>
      <c r="C105" s="662" t="s">
        <v>1952</v>
      </c>
      <c r="D105" s="662" t="s">
        <v>1953</v>
      </c>
      <c r="E105" s="662" t="s">
        <v>1951</v>
      </c>
      <c r="F105" s="665"/>
      <c r="G105" s="665"/>
      <c r="H105" s="678">
        <v>0</v>
      </c>
      <c r="I105" s="665">
        <v>12</v>
      </c>
      <c r="J105" s="665">
        <v>1472.2801421473414</v>
      </c>
      <c r="K105" s="678">
        <v>1</v>
      </c>
      <c r="L105" s="665">
        <v>12</v>
      </c>
      <c r="M105" s="666">
        <v>1472.2801421473414</v>
      </c>
    </row>
    <row r="106" spans="1:13" ht="14.4" customHeight="1" x14ac:dyDescent="0.3">
      <c r="A106" s="661" t="s">
        <v>535</v>
      </c>
      <c r="B106" s="662" t="s">
        <v>2630</v>
      </c>
      <c r="C106" s="662" t="s">
        <v>1956</v>
      </c>
      <c r="D106" s="662" t="s">
        <v>2635</v>
      </c>
      <c r="E106" s="662" t="s">
        <v>1958</v>
      </c>
      <c r="F106" s="665"/>
      <c r="G106" s="665"/>
      <c r="H106" s="678">
        <v>0</v>
      </c>
      <c r="I106" s="665">
        <v>7</v>
      </c>
      <c r="J106" s="665">
        <v>1254.82</v>
      </c>
      <c r="K106" s="678">
        <v>1</v>
      </c>
      <c r="L106" s="665">
        <v>7</v>
      </c>
      <c r="M106" s="666">
        <v>1254.82</v>
      </c>
    </row>
    <row r="107" spans="1:13" ht="14.4" customHeight="1" x14ac:dyDescent="0.3">
      <c r="A107" s="661" t="s">
        <v>535</v>
      </c>
      <c r="B107" s="662" t="s">
        <v>2630</v>
      </c>
      <c r="C107" s="662" t="s">
        <v>1963</v>
      </c>
      <c r="D107" s="662" t="s">
        <v>1964</v>
      </c>
      <c r="E107" s="662" t="s">
        <v>1951</v>
      </c>
      <c r="F107" s="665"/>
      <c r="G107" s="665"/>
      <c r="H107" s="678">
        <v>0</v>
      </c>
      <c r="I107" s="665">
        <v>2</v>
      </c>
      <c r="J107" s="665">
        <v>259.94000000000005</v>
      </c>
      <c r="K107" s="678">
        <v>1</v>
      </c>
      <c r="L107" s="665">
        <v>2</v>
      </c>
      <c r="M107" s="666">
        <v>259.94000000000005</v>
      </c>
    </row>
    <row r="108" spans="1:13" ht="14.4" customHeight="1" x14ac:dyDescent="0.3">
      <c r="A108" s="661" t="s">
        <v>535</v>
      </c>
      <c r="B108" s="662" t="s">
        <v>2630</v>
      </c>
      <c r="C108" s="662" t="s">
        <v>1959</v>
      </c>
      <c r="D108" s="662" t="s">
        <v>1960</v>
      </c>
      <c r="E108" s="662" t="s">
        <v>1951</v>
      </c>
      <c r="F108" s="665"/>
      <c r="G108" s="665"/>
      <c r="H108" s="678">
        <v>0</v>
      </c>
      <c r="I108" s="665">
        <v>1</v>
      </c>
      <c r="J108" s="665">
        <v>129.97</v>
      </c>
      <c r="K108" s="678">
        <v>1</v>
      </c>
      <c r="L108" s="665">
        <v>1</v>
      </c>
      <c r="M108" s="666">
        <v>129.97</v>
      </c>
    </row>
    <row r="109" spans="1:13" ht="14.4" customHeight="1" x14ac:dyDescent="0.3">
      <c r="A109" s="661" t="s">
        <v>535</v>
      </c>
      <c r="B109" s="662" t="s">
        <v>2630</v>
      </c>
      <c r="C109" s="662" t="s">
        <v>1965</v>
      </c>
      <c r="D109" s="662" t="s">
        <v>1966</v>
      </c>
      <c r="E109" s="662" t="s">
        <v>1909</v>
      </c>
      <c r="F109" s="665"/>
      <c r="G109" s="665"/>
      <c r="H109" s="678">
        <v>0</v>
      </c>
      <c r="I109" s="665">
        <v>6</v>
      </c>
      <c r="J109" s="665">
        <v>184.02000000000007</v>
      </c>
      <c r="K109" s="678">
        <v>1</v>
      </c>
      <c r="L109" s="665">
        <v>6</v>
      </c>
      <c r="M109" s="666">
        <v>184.02000000000007</v>
      </c>
    </row>
    <row r="110" spans="1:13" ht="14.4" customHeight="1" x14ac:dyDescent="0.3">
      <c r="A110" s="661" t="s">
        <v>538</v>
      </c>
      <c r="B110" s="662" t="s">
        <v>2636</v>
      </c>
      <c r="C110" s="662" t="s">
        <v>2368</v>
      </c>
      <c r="D110" s="662" t="s">
        <v>2637</v>
      </c>
      <c r="E110" s="662" t="s">
        <v>2638</v>
      </c>
      <c r="F110" s="665"/>
      <c r="G110" s="665"/>
      <c r="H110" s="678">
        <v>0</v>
      </c>
      <c r="I110" s="665">
        <v>1</v>
      </c>
      <c r="J110" s="665">
        <v>524.66</v>
      </c>
      <c r="K110" s="678">
        <v>1</v>
      </c>
      <c r="L110" s="665">
        <v>1</v>
      </c>
      <c r="M110" s="666">
        <v>524.66</v>
      </c>
    </row>
    <row r="111" spans="1:13" ht="14.4" customHeight="1" x14ac:dyDescent="0.3">
      <c r="A111" s="661" t="s">
        <v>538</v>
      </c>
      <c r="B111" s="662" t="s">
        <v>2636</v>
      </c>
      <c r="C111" s="662" t="s">
        <v>2371</v>
      </c>
      <c r="D111" s="662" t="s">
        <v>2639</v>
      </c>
      <c r="E111" s="662" t="s">
        <v>2640</v>
      </c>
      <c r="F111" s="665"/>
      <c r="G111" s="665"/>
      <c r="H111" s="678">
        <v>0</v>
      </c>
      <c r="I111" s="665">
        <v>23</v>
      </c>
      <c r="J111" s="665">
        <v>6299.7</v>
      </c>
      <c r="K111" s="678">
        <v>1</v>
      </c>
      <c r="L111" s="665">
        <v>23</v>
      </c>
      <c r="M111" s="666">
        <v>6299.7</v>
      </c>
    </row>
    <row r="112" spans="1:13" ht="14.4" customHeight="1" x14ac:dyDescent="0.3">
      <c r="A112" s="661" t="s">
        <v>538</v>
      </c>
      <c r="B112" s="662" t="s">
        <v>2636</v>
      </c>
      <c r="C112" s="662" t="s">
        <v>2374</v>
      </c>
      <c r="D112" s="662" t="s">
        <v>2375</v>
      </c>
      <c r="E112" s="662" t="s">
        <v>2641</v>
      </c>
      <c r="F112" s="665"/>
      <c r="G112" s="665"/>
      <c r="H112" s="678">
        <v>0</v>
      </c>
      <c r="I112" s="665">
        <v>13</v>
      </c>
      <c r="J112" s="665">
        <v>750.0993480410159</v>
      </c>
      <c r="K112" s="678">
        <v>1</v>
      </c>
      <c r="L112" s="665">
        <v>13</v>
      </c>
      <c r="M112" s="666">
        <v>750.0993480410159</v>
      </c>
    </row>
    <row r="113" spans="1:13" ht="14.4" customHeight="1" x14ac:dyDescent="0.3">
      <c r="A113" s="661" t="s">
        <v>538</v>
      </c>
      <c r="B113" s="662" t="s">
        <v>2506</v>
      </c>
      <c r="C113" s="662" t="s">
        <v>1758</v>
      </c>
      <c r="D113" s="662" t="s">
        <v>1718</v>
      </c>
      <c r="E113" s="662" t="s">
        <v>2507</v>
      </c>
      <c r="F113" s="665"/>
      <c r="G113" s="665"/>
      <c r="H113" s="678">
        <v>0</v>
      </c>
      <c r="I113" s="665">
        <v>7</v>
      </c>
      <c r="J113" s="665">
        <v>893.44899202000283</v>
      </c>
      <c r="K113" s="678">
        <v>1</v>
      </c>
      <c r="L113" s="665">
        <v>7</v>
      </c>
      <c r="M113" s="666">
        <v>893.44899202000283</v>
      </c>
    </row>
    <row r="114" spans="1:13" ht="14.4" customHeight="1" x14ac:dyDescent="0.3">
      <c r="A114" s="661" t="s">
        <v>538</v>
      </c>
      <c r="B114" s="662" t="s">
        <v>2642</v>
      </c>
      <c r="C114" s="662" t="s">
        <v>2361</v>
      </c>
      <c r="D114" s="662" t="s">
        <v>2362</v>
      </c>
      <c r="E114" s="662" t="s">
        <v>2643</v>
      </c>
      <c r="F114" s="665"/>
      <c r="G114" s="665"/>
      <c r="H114" s="678">
        <v>0</v>
      </c>
      <c r="I114" s="665">
        <v>6</v>
      </c>
      <c r="J114" s="665">
        <v>1793.5632650508016</v>
      </c>
      <c r="K114" s="678">
        <v>1</v>
      </c>
      <c r="L114" s="665">
        <v>6</v>
      </c>
      <c r="M114" s="666">
        <v>1793.5632650508016</v>
      </c>
    </row>
    <row r="115" spans="1:13" ht="14.4" customHeight="1" x14ac:dyDescent="0.3">
      <c r="A115" s="661" t="s">
        <v>538</v>
      </c>
      <c r="B115" s="662" t="s">
        <v>2602</v>
      </c>
      <c r="C115" s="662" t="s">
        <v>2358</v>
      </c>
      <c r="D115" s="662" t="s">
        <v>1858</v>
      </c>
      <c r="E115" s="662" t="s">
        <v>2644</v>
      </c>
      <c r="F115" s="665"/>
      <c r="G115" s="665"/>
      <c r="H115" s="678">
        <v>0</v>
      </c>
      <c r="I115" s="665">
        <v>6</v>
      </c>
      <c r="J115" s="665">
        <v>650.45000000000005</v>
      </c>
      <c r="K115" s="678">
        <v>1</v>
      </c>
      <c r="L115" s="665">
        <v>6</v>
      </c>
      <c r="M115" s="666">
        <v>650.45000000000005</v>
      </c>
    </row>
    <row r="116" spans="1:13" ht="14.4" customHeight="1" x14ac:dyDescent="0.3">
      <c r="A116" s="661" t="s">
        <v>538</v>
      </c>
      <c r="B116" s="662" t="s">
        <v>2602</v>
      </c>
      <c r="C116" s="662" t="s">
        <v>1857</v>
      </c>
      <c r="D116" s="662" t="s">
        <v>1858</v>
      </c>
      <c r="E116" s="662" t="s">
        <v>2603</v>
      </c>
      <c r="F116" s="665"/>
      <c r="G116" s="665"/>
      <c r="H116" s="678">
        <v>0</v>
      </c>
      <c r="I116" s="665">
        <v>13</v>
      </c>
      <c r="J116" s="665">
        <v>5834.2199999999993</v>
      </c>
      <c r="K116" s="678">
        <v>1</v>
      </c>
      <c r="L116" s="665">
        <v>13</v>
      </c>
      <c r="M116" s="666">
        <v>5834.2199999999993</v>
      </c>
    </row>
    <row r="117" spans="1:13" ht="14.4" customHeight="1" x14ac:dyDescent="0.3">
      <c r="A117" s="661" t="s">
        <v>538</v>
      </c>
      <c r="B117" s="662" t="s">
        <v>2645</v>
      </c>
      <c r="C117" s="662" t="s">
        <v>2364</v>
      </c>
      <c r="D117" s="662" t="s">
        <v>2365</v>
      </c>
      <c r="E117" s="662" t="s">
        <v>2646</v>
      </c>
      <c r="F117" s="665"/>
      <c r="G117" s="665"/>
      <c r="H117" s="678">
        <v>0</v>
      </c>
      <c r="I117" s="665">
        <v>196</v>
      </c>
      <c r="J117" s="665">
        <v>474320</v>
      </c>
      <c r="K117" s="678">
        <v>1</v>
      </c>
      <c r="L117" s="665">
        <v>196</v>
      </c>
      <c r="M117" s="666">
        <v>474320</v>
      </c>
    </row>
    <row r="118" spans="1:13" ht="14.4" customHeight="1" x14ac:dyDescent="0.3">
      <c r="A118" s="661" t="s">
        <v>538</v>
      </c>
      <c r="B118" s="662" t="s">
        <v>2604</v>
      </c>
      <c r="C118" s="662" t="s">
        <v>2354</v>
      </c>
      <c r="D118" s="662" t="s">
        <v>2647</v>
      </c>
      <c r="E118" s="662" t="s">
        <v>2648</v>
      </c>
      <c r="F118" s="665"/>
      <c r="G118" s="665"/>
      <c r="H118" s="678">
        <v>0</v>
      </c>
      <c r="I118" s="665">
        <v>260</v>
      </c>
      <c r="J118" s="665">
        <v>21811.380658993512</v>
      </c>
      <c r="K118" s="678">
        <v>1</v>
      </c>
      <c r="L118" s="665">
        <v>260</v>
      </c>
      <c r="M118" s="666">
        <v>21811.380658993512</v>
      </c>
    </row>
    <row r="119" spans="1:13" ht="14.4" customHeight="1" x14ac:dyDescent="0.3">
      <c r="A119" s="661" t="s">
        <v>538</v>
      </c>
      <c r="B119" s="662" t="s">
        <v>2604</v>
      </c>
      <c r="C119" s="662" t="s">
        <v>2350</v>
      </c>
      <c r="D119" s="662" t="s">
        <v>2647</v>
      </c>
      <c r="E119" s="662" t="s">
        <v>2649</v>
      </c>
      <c r="F119" s="665"/>
      <c r="G119" s="665"/>
      <c r="H119" s="678">
        <v>0</v>
      </c>
      <c r="I119" s="665">
        <v>1360</v>
      </c>
      <c r="J119" s="665">
        <v>212144.85680159912</v>
      </c>
      <c r="K119" s="678">
        <v>1</v>
      </c>
      <c r="L119" s="665">
        <v>1360</v>
      </c>
      <c r="M119" s="666">
        <v>212144.85680159912</v>
      </c>
    </row>
    <row r="120" spans="1:13" ht="14.4" customHeight="1" x14ac:dyDescent="0.3">
      <c r="A120" s="661" t="s">
        <v>538</v>
      </c>
      <c r="B120" s="662" t="s">
        <v>2619</v>
      </c>
      <c r="C120" s="662" t="s">
        <v>2343</v>
      </c>
      <c r="D120" s="662" t="s">
        <v>2650</v>
      </c>
      <c r="E120" s="662" t="s">
        <v>2651</v>
      </c>
      <c r="F120" s="665"/>
      <c r="G120" s="665"/>
      <c r="H120" s="678">
        <v>0</v>
      </c>
      <c r="I120" s="665">
        <v>23</v>
      </c>
      <c r="J120" s="665">
        <v>3072.7560215590488</v>
      </c>
      <c r="K120" s="678">
        <v>1</v>
      </c>
      <c r="L120" s="665">
        <v>23</v>
      </c>
      <c r="M120" s="666">
        <v>3072.7560215590488</v>
      </c>
    </row>
    <row r="121" spans="1:13" ht="14.4" customHeight="1" x14ac:dyDescent="0.3">
      <c r="A121" s="661" t="s">
        <v>538</v>
      </c>
      <c r="B121" s="662" t="s">
        <v>2619</v>
      </c>
      <c r="C121" s="662" t="s">
        <v>2347</v>
      </c>
      <c r="D121" s="662" t="s">
        <v>2650</v>
      </c>
      <c r="E121" s="662" t="s">
        <v>2652</v>
      </c>
      <c r="F121" s="665"/>
      <c r="G121" s="665"/>
      <c r="H121" s="678">
        <v>0</v>
      </c>
      <c r="I121" s="665">
        <v>61</v>
      </c>
      <c r="J121" s="665">
        <v>9659.7724302156439</v>
      </c>
      <c r="K121" s="678">
        <v>1</v>
      </c>
      <c r="L121" s="665">
        <v>61</v>
      </c>
      <c r="M121" s="666">
        <v>9659.7724302156439</v>
      </c>
    </row>
    <row r="122" spans="1:13" ht="14.4" customHeight="1" x14ac:dyDescent="0.3">
      <c r="A122" s="661" t="s">
        <v>538</v>
      </c>
      <c r="B122" s="662" t="s">
        <v>2619</v>
      </c>
      <c r="C122" s="662" t="s">
        <v>624</v>
      </c>
      <c r="D122" s="662" t="s">
        <v>2620</v>
      </c>
      <c r="E122" s="662" t="s">
        <v>2621</v>
      </c>
      <c r="F122" s="665">
        <v>6</v>
      </c>
      <c r="G122" s="665">
        <v>714.3399999999998</v>
      </c>
      <c r="H122" s="678">
        <v>1</v>
      </c>
      <c r="I122" s="665"/>
      <c r="J122" s="665"/>
      <c r="K122" s="678">
        <v>0</v>
      </c>
      <c r="L122" s="665">
        <v>6</v>
      </c>
      <c r="M122" s="666">
        <v>714.3399999999998</v>
      </c>
    </row>
    <row r="123" spans="1:13" ht="14.4" customHeight="1" x14ac:dyDescent="0.3">
      <c r="A123" s="661" t="s">
        <v>538</v>
      </c>
      <c r="B123" s="662" t="s">
        <v>2628</v>
      </c>
      <c r="C123" s="662" t="s">
        <v>2339</v>
      </c>
      <c r="D123" s="662" t="s">
        <v>2340</v>
      </c>
      <c r="E123" s="662" t="s">
        <v>2653</v>
      </c>
      <c r="F123" s="665"/>
      <c r="G123" s="665"/>
      <c r="H123" s="678">
        <v>0</v>
      </c>
      <c r="I123" s="665">
        <v>4</v>
      </c>
      <c r="J123" s="665">
        <v>194.52963242589098</v>
      </c>
      <c r="K123" s="678">
        <v>1</v>
      </c>
      <c r="L123" s="665">
        <v>4</v>
      </c>
      <c r="M123" s="666">
        <v>194.52963242589098</v>
      </c>
    </row>
    <row r="124" spans="1:13" ht="14.4" customHeight="1" x14ac:dyDescent="0.3">
      <c r="A124" s="661" t="s">
        <v>541</v>
      </c>
      <c r="B124" s="662" t="s">
        <v>2636</v>
      </c>
      <c r="C124" s="662" t="s">
        <v>2368</v>
      </c>
      <c r="D124" s="662" t="s">
        <v>2637</v>
      </c>
      <c r="E124" s="662" t="s">
        <v>2638</v>
      </c>
      <c r="F124" s="665"/>
      <c r="G124" s="665"/>
      <c r="H124" s="678">
        <v>0</v>
      </c>
      <c r="I124" s="665">
        <v>3</v>
      </c>
      <c r="J124" s="665">
        <v>1573.98</v>
      </c>
      <c r="K124" s="678">
        <v>1</v>
      </c>
      <c r="L124" s="665">
        <v>3</v>
      </c>
      <c r="M124" s="666">
        <v>1573.98</v>
      </c>
    </row>
    <row r="125" spans="1:13" ht="14.4" customHeight="1" x14ac:dyDescent="0.3">
      <c r="A125" s="661" t="s">
        <v>541</v>
      </c>
      <c r="B125" s="662" t="s">
        <v>2636</v>
      </c>
      <c r="C125" s="662" t="s">
        <v>2371</v>
      </c>
      <c r="D125" s="662" t="s">
        <v>2639</v>
      </c>
      <c r="E125" s="662" t="s">
        <v>2640</v>
      </c>
      <c r="F125" s="665"/>
      <c r="G125" s="665"/>
      <c r="H125" s="678">
        <v>0</v>
      </c>
      <c r="I125" s="665">
        <v>26</v>
      </c>
      <c r="J125" s="665">
        <v>7121.4</v>
      </c>
      <c r="K125" s="678">
        <v>1</v>
      </c>
      <c r="L125" s="665">
        <v>26</v>
      </c>
      <c r="M125" s="666">
        <v>7121.4</v>
      </c>
    </row>
    <row r="126" spans="1:13" ht="14.4" customHeight="1" x14ac:dyDescent="0.3">
      <c r="A126" s="661" t="s">
        <v>541</v>
      </c>
      <c r="B126" s="662" t="s">
        <v>2636</v>
      </c>
      <c r="C126" s="662" t="s">
        <v>2374</v>
      </c>
      <c r="D126" s="662" t="s">
        <v>2375</v>
      </c>
      <c r="E126" s="662" t="s">
        <v>2641</v>
      </c>
      <c r="F126" s="665"/>
      <c r="G126" s="665"/>
      <c r="H126" s="678">
        <v>0</v>
      </c>
      <c r="I126" s="665">
        <v>13</v>
      </c>
      <c r="J126" s="665">
        <v>750.08208742355771</v>
      </c>
      <c r="K126" s="678">
        <v>1</v>
      </c>
      <c r="L126" s="665">
        <v>13</v>
      </c>
      <c r="M126" s="666">
        <v>750.08208742355771</v>
      </c>
    </row>
    <row r="127" spans="1:13" ht="14.4" customHeight="1" x14ac:dyDescent="0.3">
      <c r="A127" s="661" t="s">
        <v>541</v>
      </c>
      <c r="B127" s="662" t="s">
        <v>2506</v>
      </c>
      <c r="C127" s="662" t="s">
        <v>1758</v>
      </c>
      <c r="D127" s="662" t="s">
        <v>1718</v>
      </c>
      <c r="E127" s="662" t="s">
        <v>2507</v>
      </c>
      <c r="F127" s="665"/>
      <c r="G127" s="665"/>
      <c r="H127" s="678">
        <v>0</v>
      </c>
      <c r="I127" s="665">
        <v>7</v>
      </c>
      <c r="J127" s="665">
        <v>905.31000000000017</v>
      </c>
      <c r="K127" s="678">
        <v>1</v>
      </c>
      <c r="L127" s="665">
        <v>7</v>
      </c>
      <c r="M127" s="666">
        <v>905.31000000000017</v>
      </c>
    </row>
    <row r="128" spans="1:13" ht="14.4" customHeight="1" x14ac:dyDescent="0.3">
      <c r="A128" s="661" t="s">
        <v>541</v>
      </c>
      <c r="B128" s="662" t="s">
        <v>2642</v>
      </c>
      <c r="C128" s="662" t="s">
        <v>2361</v>
      </c>
      <c r="D128" s="662" t="s">
        <v>2362</v>
      </c>
      <c r="E128" s="662" t="s">
        <v>2643</v>
      </c>
      <c r="F128" s="665"/>
      <c r="G128" s="665"/>
      <c r="H128" s="678">
        <v>0</v>
      </c>
      <c r="I128" s="665">
        <v>4</v>
      </c>
      <c r="J128" s="665">
        <v>1195.72</v>
      </c>
      <c r="K128" s="678">
        <v>1</v>
      </c>
      <c r="L128" s="665">
        <v>4</v>
      </c>
      <c r="M128" s="666">
        <v>1195.72</v>
      </c>
    </row>
    <row r="129" spans="1:13" ht="14.4" customHeight="1" x14ac:dyDescent="0.3">
      <c r="A129" s="661" t="s">
        <v>541</v>
      </c>
      <c r="B129" s="662" t="s">
        <v>2602</v>
      </c>
      <c r="C129" s="662" t="s">
        <v>2358</v>
      </c>
      <c r="D129" s="662" t="s">
        <v>1858</v>
      </c>
      <c r="E129" s="662" t="s">
        <v>2644</v>
      </c>
      <c r="F129" s="665"/>
      <c r="G129" s="665"/>
      <c r="H129" s="678">
        <v>0</v>
      </c>
      <c r="I129" s="665">
        <v>13</v>
      </c>
      <c r="J129" s="665">
        <v>1409.33</v>
      </c>
      <c r="K129" s="678">
        <v>1</v>
      </c>
      <c r="L129" s="665">
        <v>13</v>
      </c>
      <c r="M129" s="666">
        <v>1409.33</v>
      </c>
    </row>
    <row r="130" spans="1:13" ht="14.4" customHeight="1" x14ac:dyDescent="0.3">
      <c r="A130" s="661" t="s">
        <v>541</v>
      </c>
      <c r="B130" s="662" t="s">
        <v>2602</v>
      </c>
      <c r="C130" s="662" t="s">
        <v>1857</v>
      </c>
      <c r="D130" s="662" t="s">
        <v>1858</v>
      </c>
      <c r="E130" s="662" t="s">
        <v>2603</v>
      </c>
      <c r="F130" s="665"/>
      <c r="G130" s="665"/>
      <c r="H130" s="678">
        <v>0</v>
      </c>
      <c r="I130" s="665">
        <v>18</v>
      </c>
      <c r="J130" s="665">
        <v>8080.5600000000013</v>
      </c>
      <c r="K130" s="678">
        <v>1</v>
      </c>
      <c r="L130" s="665">
        <v>18</v>
      </c>
      <c r="M130" s="666">
        <v>8080.5600000000013</v>
      </c>
    </row>
    <row r="131" spans="1:13" ht="14.4" customHeight="1" x14ac:dyDescent="0.3">
      <c r="A131" s="661" t="s">
        <v>541</v>
      </c>
      <c r="B131" s="662" t="s">
        <v>2645</v>
      </c>
      <c r="C131" s="662" t="s">
        <v>2378</v>
      </c>
      <c r="D131" s="662" t="s">
        <v>2379</v>
      </c>
      <c r="E131" s="662" t="s">
        <v>2654</v>
      </c>
      <c r="F131" s="665">
        <v>5</v>
      </c>
      <c r="G131" s="665">
        <v>17766.095091943054</v>
      </c>
      <c r="H131" s="678">
        <v>1</v>
      </c>
      <c r="I131" s="665"/>
      <c r="J131" s="665"/>
      <c r="K131" s="678">
        <v>0</v>
      </c>
      <c r="L131" s="665">
        <v>5</v>
      </c>
      <c r="M131" s="666">
        <v>17766.095091943054</v>
      </c>
    </row>
    <row r="132" spans="1:13" ht="14.4" customHeight="1" x14ac:dyDescent="0.3">
      <c r="A132" s="661" t="s">
        <v>541</v>
      </c>
      <c r="B132" s="662" t="s">
        <v>2645</v>
      </c>
      <c r="C132" s="662" t="s">
        <v>2364</v>
      </c>
      <c r="D132" s="662" t="s">
        <v>2365</v>
      </c>
      <c r="E132" s="662" t="s">
        <v>2646</v>
      </c>
      <c r="F132" s="665"/>
      <c r="G132" s="665"/>
      <c r="H132" s="678">
        <v>0</v>
      </c>
      <c r="I132" s="665">
        <v>224</v>
      </c>
      <c r="J132" s="665">
        <v>542080</v>
      </c>
      <c r="K132" s="678">
        <v>1</v>
      </c>
      <c r="L132" s="665">
        <v>224</v>
      </c>
      <c r="M132" s="666">
        <v>542080</v>
      </c>
    </row>
    <row r="133" spans="1:13" ht="14.4" customHeight="1" x14ac:dyDescent="0.3">
      <c r="A133" s="661" t="s">
        <v>541</v>
      </c>
      <c r="B133" s="662" t="s">
        <v>2604</v>
      </c>
      <c r="C133" s="662" t="s">
        <v>2354</v>
      </c>
      <c r="D133" s="662" t="s">
        <v>2647</v>
      </c>
      <c r="E133" s="662" t="s">
        <v>2648</v>
      </c>
      <c r="F133" s="665"/>
      <c r="G133" s="665"/>
      <c r="H133" s="678">
        <v>0</v>
      </c>
      <c r="I133" s="665">
        <v>30</v>
      </c>
      <c r="J133" s="665">
        <v>2516.7074411467297</v>
      </c>
      <c r="K133" s="678">
        <v>1</v>
      </c>
      <c r="L133" s="665">
        <v>30</v>
      </c>
      <c r="M133" s="666">
        <v>2516.7074411467297</v>
      </c>
    </row>
    <row r="134" spans="1:13" ht="14.4" customHeight="1" x14ac:dyDescent="0.3">
      <c r="A134" s="661" t="s">
        <v>541</v>
      </c>
      <c r="B134" s="662" t="s">
        <v>2604</v>
      </c>
      <c r="C134" s="662" t="s">
        <v>2350</v>
      </c>
      <c r="D134" s="662" t="s">
        <v>2647</v>
      </c>
      <c r="E134" s="662" t="s">
        <v>2649</v>
      </c>
      <c r="F134" s="665"/>
      <c r="G134" s="665"/>
      <c r="H134" s="678">
        <v>0</v>
      </c>
      <c r="I134" s="665">
        <v>100</v>
      </c>
      <c r="J134" s="665">
        <v>14907.054415811705</v>
      </c>
      <c r="K134" s="678">
        <v>1</v>
      </c>
      <c r="L134" s="665">
        <v>100</v>
      </c>
      <c r="M134" s="666">
        <v>14907.054415811705</v>
      </c>
    </row>
    <row r="135" spans="1:13" ht="14.4" customHeight="1" x14ac:dyDescent="0.3">
      <c r="A135" s="661" t="s">
        <v>541</v>
      </c>
      <c r="B135" s="662" t="s">
        <v>2619</v>
      </c>
      <c r="C135" s="662" t="s">
        <v>2343</v>
      </c>
      <c r="D135" s="662" t="s">
        <v>2650</v>
      </c>
      <c r="E135" s="662" t="s">
        <v>2651</v>
      </c>
      <c r="F135" s="665"/>
      <c r="G135" s="665"/>
      <c r="H135" s="678">
        <v>0</v>
      </c>
      <c r="I135" s="665">
        <v>36</v>
      </c>
      <c r="J135" s="665">
        <v>4809.5114893783239</v>
      </c>
      <c r="K135" s="678">
        <v>1</v>
      </c>
      <c r="L135" s="665">
        <v>36</v>
      </c>
      <c r="M135" s="666">
        <v>4809.5114893783239</v>
      </c>
    </row>
    <row r="136" spans="1:13" ht="14.4" customHeight="1" x14ac:dyDescent="0.3">
      <c r="A136" s="661" t="s">
        <v>541</v>
      </c>
      <c r="B136" s="662" t="s">
        <v>2619</v>
      </c>
      <c r="C136" s="662" t="s">
        <v>2347</v>
      </c>
      <c r="D136" s="662" t="s">
        <v>2650</v>
      </c>
      <c r="E136" s="662" t="s">
        <v>2652</v>
      </c>
      <c r="F136" s="665"/>
      <c r="G136" s="665"/>
      <c r="H136" s="678">
        <v>0</v>
      </c>
      <c r="I136" s="665">
        <v>35</v>
      </c>
      <c r="J136" s="665">
        <v>5668.4397363934322</v>
      </c>
      <c r="K136" s="678">
        <v>1</v>
      </c>
      <c r="L136" s="665">
        <v>35</v>
      </c>
      <c r="M136" s="666">
        <v>5668.4397363934322</v>
      </c>
    </row>
    <row r="137" spans="1:13" ht="14.4" customHeight="1" x14ac:dyDescent="0.3">
      <c r="A137" s="661" t="s">
        <v>541</v>
      </c>
      <c r="B137" s="662" t="s">
        <v>2619</v>
      </c>
      <c r="C137" s="662" t="s">
        <v>624</v>
      </c>
      <c r="D137" s="662" t="s">
        <v>2620</v>
      </c>
      <c r="E137" s="662" t="s">
        <v>2621</v>
      </c>
      <c r="F137" s="665">
        <v>5</v>
      </c>
      <c r="G137" s="665">
        <v>610.77</v>
      </c>
      <c r="H137" s="678">
        <v>1</v>
      </c>
      <c r="I137" s="665"/>
      <c r="J137" s="665"/>
      <c r="K137" s="678">
        <v>0</v>
      </c>
      <c r="L137" s="665">
        <v>5</v>
      </c>
      <c r="M137" s="666">
        <v>610.77</v>
      </c>
    </row>
    <row r="138" spans="1:13" ht="14.4" customHeight="1" x14ac:dyDescent="0.3">
      <c r="A138" s="661" t="s">
        <v>541</v>
      </c>
      <c r="B138" s="662" t="s">
        <v>2628</v>
      </c>
      <c r="C138" s="662" t="s">
        <v>2339</v>
      </c>
      <c r="D138" s="662" t="s">
        <v>2340</v>
      </c>
      <c r="E138" s="662" t="s">
        <v>2653</v>
      </c>
      <c r="F138" s="665"/>
      <c r="G138" s="665"/>
      <c r="H138" s="678">
        <v>0</v>
      </c>
      <c r="I138" s="665">
        <v>2</v>
      </c>
      <c r="J138" s="665">
        <v>97.160000000000025</v>
      </c>
      <c r="K138" s="678">
        <v>1</v>
      </c>
      <c r="L138" s="665">
        <v>2</v>
      </c>
      <c r="M138" s="666">
        <v>97.160000000000025</v>
      </c>
    </row>
    <row r="139" spans="1:13" ht="14.4" customHeight="1" x14ac:dyDescent="0.3">
      <c r="A139" s="661" t="s">
        <v>544</v>
      </c>
      <c r="B139" s="662" t="s">
        <v>2636</v>
      </c>
      <c r="C139" s="662" t="s">
        <v>2374</v>
      </c>
      <c r="D139" s="662" t="s">
        <v>2375</v>
      </c>
      <c r="E139" s="662" t="s">
        <v>2641</v>
      </c>
      <c r="F139" s="665"/>
      <c r="G139" s="665"/>
      <c r="H139" s="678">
        <v>0</v>
      </c>
      <c r="I139" s="665">
        <v>8</v>
      </c>
      <c r="J139" s="665">
        <v>461.59000000000003</v>
      </c>
      <c r="K139" s="678">
        <v>1</v>
      </c>
      <c r="L139" s="665">
        <v>8</v>
      </c>
      <c r="M139" s="666">
        <v>461.59000000000003</v>
      </c>
    </row>
    <row r="140" spans="1:13" ht="14.4" customHeight="1" x14ac:dyDescent="0.3">
      <c r="A140" s="661" t="s">
        <v>544</v>
      </c>
      <c r="B140" s="662" t="s">
        <v>2628</v>
      </c>
      <c r="C140" s="662" t="s">
        <v>2339</v>
      </c>
      <c r="D140" s="662" t="s">
        <v>2340</v>
      </c>
      <c r="E140" s="662" t="s">
        <v>2653</v>
      </c>
      <c r="F140" s="665"/>
      <c r="G140" s="665"/>
      <c r="H140" s="678">
        <v>0</v>
      </c>
      <c r="I140" s="665">
        <v>2</v>
      </c>
      <c r="J140" s="665">
        <v>93.97999999999999</v>
      </c>
      <c r="K140" s="678">
        <v>1</v>
      </c>
      <c r="L140" s="665">
        <v>2</v>
      </c>
      <c r="M140" s="666">
        <v>93.97999999999999</v>
      </c>
    </row>
    <row r="141" spans="1:13" ht="14.4" customHeight="1" x14ac:dyDescent="0.3">
      <c r="A141" s="661" t="s">
        <v>544</v>
      </c>
      <c r="B141" s="662" t="s">
        <v>2655</v>
      </c>
      <c r="C141" s="662" t="s">
        <v>2398</v>
      </c>
      <c r="D141" s="662" t="s">
        <v>2399</v>
      </c>
      <c r="E141" s="662" t="s">
        <v>2656</v>
      </c>
      <c r="F141" s="665"/>
      <c r="G141" s="665"/>
      <c r="H141" s="678">
        <v>0</v>
      </c>
      <c r="I141" s="665">
        <v>1</v>
      </c>
      <c r="J141" s="665">
        <v>75.91893509790161</v>
      </c>
      <c r="K141" s="678">
        <v>1</v>
      </c>
      <c r="L141" s="665">
        <v>1</v>
      </c>
      <c r="M141" s="666">
        <v>75.91893509790161</v>
      </c>
    </row>
    <row r="142" spans="1:13" ht="14.4" customHeight="1" x14ac:dyDescent="0.3">
      <c r="A142" s="661" t="s">
        <v>547</v>
      </c>
      <c r="B142" s="662" t="s">
        <v>2636</v>
      </c>
      <c r="C142" s="662" t="s">
        <v>2371</v>
      </c>
      <c r="D142" s="662" t="s">
        <v>2639</v>
      </c>
      <c r="E142" s="662" t="s">
        <v>2640</v>
      </c>
      <c r="F142" s="665"/>
      <c r="G142" s="665"/>
      <c r="H142" s="678">
        <v>0</v>
      </c>
      <c r="I142" s="665">
        <v>2</v>
      </c>
      <c r="J142" s="665">
        <v>547.79999999999995</v>
      </c>
      <c r="K142" s="678">
        <v>1</v>
      </c>
      <c r="L142" s="665">
        <v>2</v>
      </c>
      <c r="M142" s="666">
        <v>547.79999999999995</v>
      </c>
    </row>
    <row r="143" spans="1:13" ht="14.4" customHeight="1" x14ac:dyDescent="0.3">
      <c r="A143" s="661" t="s">
        <v>547</v>
      </c>
      <c r="B143" s="662" t="s">
        <v>2645</v>
      </c>
      <c r="C143" s="662" t="s">
        <v>2378</v>
      </c>
      <c r="D143" s="662" t="s">
        <v>2379</v>
      </c>
      <c r="E143" s="662" t="s">
        <v>2654</v>
      </c>
      <c r="F143" s="665">
        <v>57</v>
      </c>
      <c r="G143" s="665">
        <v>202533.53999999998</v>
      </c>
      <c r="H143" s="678">
        <v>1</v>
      </c>
      <c r="I143" s="665"/>
      <c r="J143" s="665"/>
      <c r="K143" s="678">
        <v>0</v>
      </c>
      <c r="L143" s="665">
        <v>57</v>
      </c>
      <c r="M143" s="666">
        <v>202533.53999999998</v>
      </c>
    </row>
    <row r="144" spans="1:13" ht="14.4" customHeight="1" x14ac:dyDescent="0.3">
      <c r="A144" s="661" t="s">
        <v>547</v>
      </c>
      <c r="B144" s="662" t="s">
        <v>2619</v>
      </c>
      <c r="C144" s="662" t="s">
        <v>2347</v>
      </c>
      <c r="D144" s="662" t="s">
        <v>2650</v>
      </c>
      <c r="E144" s="662" t="s">
        <v>2652</v>
      </c>
      <c r="F144" s="665"/>
      <c r="G144" s="665"/>
      <c r="H144" s="678">
        <v>0</v>
      </c>
      <c r="I144" s="665">
        <v>1</v>
      </c>
      <c r="J144" s="665">
        <v>170.24</v>
      </c>
      <c r="K144" s="678">
        <v>1</v>
      </c>
      <c r="L144" s="665">
        <v>1</v>
      </c>
      <c r="M144" s="666">
        <v>170.24</v>
      </c>
    </row>
    <row r="145" spans="1:13" ht="14.4" customHeight="1" thickBot="1" x14ac:dyDescent="0.35">
      <c r="A145" s="667" t="s">
        <v>547</v>
      </c>
      <c r="B145" s="668" t="s">
        <v>2619</v>
      </c>
      <c r="C145" s="668" t="s">
        <v>624</v>
      </c>
      <c r="D145" s="668" t="s">
        <v>2620</v>
      </c>
      <c r="E145" s="668" t="s">
        <v>2621</v>
      </c>
      <c r="F145" s="671">
        <v>1</v>
      </c>
      <c r="G145" s="671">
        <v>150.03</v>
      </c>
      <c r="H145" s="679">
        <v>1</v>
      </c>
      <c r="I145" s="671"/>
      <c r="J145" s="671"/>
      <c r="K145" s="679">
        <v>0</v>
      </c>
      <c r="L145" s="671">
        <v>1</v>
      </c>
      <c r="M145" s="672">
        <v>150.03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5356</v>
      </c>
      <c r="C3" s="459">
        <f>SUM(C6:C1048576)</f>
        <v>778</v>
      </c>
      <c r="D3" s="459">
        <f>SUM(D6:D1048576)</f>
        <v>470</v>
      </c>
      <c r="E3" s="460">
        <f>SUM(E6:E1048576)</f>
        <v>0</v>
      </c>
      <c r="F3" s="457">
        <f>IF(SUM($B3:$E3)=0,"",B3/SUM($B3:$E3))</f>
        <v>0.8110236220472441</v>
      </c>
      <c r="G3" s="455">
        <f t="shared" ref="G3:I3" si="0">IF(SUM($B3:$E3)=0,"",C3/SUM($B3:$E3))</f>
        <v>0.11780738946093276</v>
      </c>
      <c r="H3" s="455">
        <f t="shared" si="0"/>
        <v>7.116898849182314E-2</v>
      </c>
      <c r="I3" s="456">
        <f t="shared" si="0"/>
        <v>0</v>
      </c>
      <c r="J3" s="459">
        <f>SUM(J6:J1048576)</f>
        <v>569</v>
      </c>
      <c r="K3" s="459">
        <f>SUM(K6:K1048576)</f>
        <v>236</v>
      </c>
      <c r="L3" s="459">
        <f>SUM(L6:L1048576)</f>
        <v>470</v>
      </c>
      <c r="M3" s="460">
        <f>SUM(M6:M1048576)</f>
        <v>0</v>
      </c>
      <c r="N3" s="457">
        <f>IF(SUM($J3:$M3)=0,"",J3/SUM($J3:$M3))</f>
        <v>0.44627450980392158</v>
      </c>
      <c r="O3" s="455">
        <f t="shared" ref="O3:Q3" si="1">IF(SUM($J3:$M3)=0,"",K3/SUM($J3:$M3))</f>
        <v>0.18509803921568627</v>
      </c>
      <c r="P3" s="455">
        <f t="shared" si="1"/>
        <v>0.36862745098039218</v>
      </c>
      <c r="Q3" s="456">
        <f t="shared" si="1"/>
        <v>0</v>
      </c>
    </row>
    <row r="4" spans="1:17" ht="14.4" customHeight="1" thickBot="1" x14ac:dyDescent="0.35">
      <c r="A4" s="453"/>
      <c r="B4" s="529" t="s">
        <v>260</v>
      </c>
      <c r="C4" s="530"/>
      <c r="D4" s="530"/>
      <c r="E4" s="531"/>
      <c r="F4" s="526" t="s">
        <v>265</v>
      </c>
      <c r="G4" s="527"/>
      <c r="H4" s="527"/>
      <c r="I4" s="528"/>
      <c r="J4" s="529" t="s">
        <v>266</v>
      </c>
      <c r="K4" s="530"/>
      <c r="L4" s="530"/>
      <c r="M4" s="531"/>
      <c r="N4" s="526" t="s">
        <v>267</v>
      </c>
      <c r="O4" s="527"/>
      <c r="P4" s="527"/>
      <c r="Q4" s="528"/>
    </row>
    <row r="5" spans="1:17" ht="14.4" customHeight="1" thickBot="1" x14ac:dyDescent="0.35">
      <c r="A5" s="694" t="s">
        <v>259</v>
      </c>
      <c r="B5" s="695" t="s">
        <v>261</v>
      </c>
      <c r="C5" s="695" t="s">
        <v>262</v>
      </c>
      <c r="D5" s="695" t="s">
        <v>263</v>
      </c>
      <c r="E5" s="696" t="s">
        <v>264</v>
      </c>
      <c r="F5" s="697" t="s">
        <v>261</v>
      </c>
      <c r="G5" s="698" t="s">
        <v>262</v>
      </c>
      <c r="H5" s="698" t="s">
        <v>263</v>
      </c>
      <c r="I5" s="699" t="s">
        <v>264</v>
      </c>
      <c r="J5" s="695" t="s">
        <v>261</v>
      </c>
      <c r="K5" s="695" t="s">
        <v>262</v>
      </c>
      <c r="L5" s="695" t="s">
        <v>263</v>
      </c>
      <c r="M5" s="696" t="s">
        <v>264</v>
      </c>
      <c r="N5" s="697" t="s">
        <v>261</v>
      </c>
      <c r="O5" s="698" t="s">
        <v>262</v>
      </c>
      <c r="P5" s="698" t="s">
        <v>263</v>
      </c>
      <c r="Q5" s="699" t="s">
        <v>264</v>
      </c>
    </row>
    <row r="6" spans="1:17" ht="14.4" customHeight="1" x14ac:dyDescent="0.3">
      <c r="A6" s="703" t="s">
        <v>2658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2659</v>
      </c>
      <c r="B7" s="710">
        <v>43</v>
      </c>
      <c r="C7" s="665"/>
      <c r="D7" s="665"/>
      <c r="E7" s="666"/>
      <c r="F7" s="707">
        <v>1</v>
      </c>
      <c r="G7" s="678">
        <v>0</v>
      </c>
      <c r="H7" s="678">
        <v>0</v>
      </c>
      <c r="I7" s="713">
        <v>0</v>
      </c>
      <c r="J7" s="710">
        <v>18</v>
      </c>
      <c r="K7" s="665"/>
      <c r="L7" s="665"/>
      <c r="M7" s="666"/>
      <c r="N7" s="707">
        <v>1</v>
      </c>
      <c r="O7" s="678">
        <v>0</v>
      </c>
      <c r="P7" s="678">
        <v>0</v>
      </c>
      <c r="Q7" s="701">
        <v>0</v>
      </c>
    </row>
    <row r="8" spans="1:17" ht="14.4" customHeight="1" x14ac:dyDescent="0.3">
      <c r="A8" s="704" t="s">
        <v>2660</v>
      </c>
      <c r="B8" s="710">
        <v>1833</v>
      </c>
      <c r="C8" s="665">
        <v>753</v>
      </c>
      <c r="D8" s="665">
        <v>470</v>
      </c>
      <c r="E8" s="666"/>
      <c r="F8" s="707">
        <v>0.59980366492146597</v>
      </c>
      <c r="G8" s="678">
        <v>0.24640052356020942</v>
      </c>
      <c r="H8" s="678">
        <v>0.15379581151832461</v>
      </c>
      <c r="I8" s="713">
        <v>0</v>
      </c>
      <c r="J8" s="710">
        <v>95</v>
      </c>
      <c r="K8" s="665">
        <v>223</v>
      </c>
      <c r="L8" s="665">
        <v>470</v>
      </c>
      <c r="M8" s="666"/>
      <c r="N8" s="707">
        <v>0.12055837563451777</v>
      </c>
      <c r="O8" s="678">
        <v>0.28299492385786801</v>
      </c>
      <c r="P8" s="678">
        <v>0.59644670050761417</v>
      </c>
      <c r="Q8" s="701">
        <v>0</v>
      </c>
    </row>
    <row r="9" spans="1:17" ht="14.4" customHeight="1" x14ac:dyDescent="0.3">
      <c r="A9" s="704" t="s">
        <v>2661</v>
      </c>
      <c r="B9" s="710">
        <v>1887</v>
      </c>
      <c r="C9" s="665">
        <v>16</v>
      </c>
      <c r="D9" s="665"/>
      <c r="E9" s="666"/>
      <c r="F9" s="707">
        <v>0.9915922228060956</v>
      </c>
      <c r="G9" s="678">
        <v>8.4077771939043613E-3</v>
      </c>
      <c r="H9" s="678">
        <v>0</v>
      </c>
      <c r="I9" s="713">
        <v>0</v>
      </c>
      <c r="J9" s="710">
        <v>172</v>
      </c>
      <c r="K9" s="665">
        <v>7</v>
      </c>
      <c r="L9" s="665"/>
      <c r="M9" s="666"/>
      <c r="N9" s="707">
        <v>0.96089385474860334</v>
      </c>
      <c r="O9" s="678">
        <v>3.9106145251396648E-2</v>
      </c>
      <c r="P9" s="678">
        <v>0</v>
      </c>
      <c r="Q9" s="701">
        <v>0</v>
      </c>
    </row>
    <row r="10" spans="1:17" ht="14.4" customHeight="1" x14ac:dyDescent="0.3">
      <c r="A10" s="704" t="s">
        <v>2662</v>
      </c>
      <c r="B10" s="710">
        <v>1158</v>
      </c>
      <c r="C10" s="665">
        <v>8</v>
      </c>
      <c r="D10" s="665"/>
      <c r="E10" s="666"/>
      <c r="F10" s="707">
        <v>0.99313893653516294</v>
      </c>
      <c r="G10" s="678">
        <v>6.8610634648370496E-3</v>
      </c>
      <c r="H10" s="678">
        <v>0</v>
      </c>
      <c r="I10" s="713">
        <v>0</v>
      </c>
      <c r="J10" s="710">
        <v>131</v>
      </c>
      <c r="K10" s="665">
        <v>5</v>
      </c>
      <c r="L10" s="665"/>
      <c r="M10" s="666"/>
      <c r="N10" s="707">
        <v>0.96323529411764708</v>
      </c>
      <c r="O10" s="678">
        <v>3.6764705882352942E-2</v>
      </c>
      <c r="P10" s="678">
        <v>0</v>
      </c>
      <c r="Q10" s="701">
        <v>0</v>
      </c>
    </row>
    <row r="11" spans="1:17" ht="14.4" customHeight="1" x14ac:dyDescent="0.3">
      <c r="A11" s="704" t="s">
        <v>2663</v>
      </c>
      <c r="B11" s="710">
        <v>210</v>
      </c>
      <c r="C11" s="665">
        <v>1</v>
      </c>
      <c r="D11" s="665"/>
      <c r="E11" s="666"/>
      <c r="F11" s="707">
        <v>0.99526066350710896</v>
      </c>
      <c r="G11" s="678">
        <v>4.7393364928909956E-3</v>
      </c>
      <c r="H11" s="678">
        <v>0</v>
      </c>
      <c r="I11" s="713">
        <v>0</v>
      </c>
      <c r="J11" s="710">
        <v>71</v>
      </c>
      <c r="K11" s="665">
        <v>1</v>
      </c>
      <c r="L11" s="665"/>
      <c r="M11" s="666"/>
      <c r="N11" s="707">
        <v>0.98611111111111116</v>
      </c>
      <c r="O11" s="678">
        <v>1.3888888888888888E-2</v>
      </c>
      <c r="P11" s="678">
        <v>0</v>
      </c>
      <c r="Q11" s="701">
        <v>0</v>
      </c>
    </row>
    <row r="12" spans="1:17" ht="14.4" customHeight="1" thickBot="1" x14ac:dyDescent="0.35">
      <c r="A12" s="705" t="s">
        <v>2664</v>
      </c>
      <c r="B12" s="711">
        <v>225</v>
      </c>
      <c r="C12" s="671"/>
      <c r="D12" s="671"/>
      <c r="E12" s="672"/>
      <c r="F12" s="708">
        <v>1</v>
      </c>
      <c r="G12" s="679">
        <v>0</v>
      </c>
      <c r="H12" s="679">
        <v>0</v>
      </c>
      <c r="I12" s="714">
        <v>0</v>
      </c>
      <c r="J12" s="711">
        <v>82</v>
      </c>
      <c r="K12" s="671"/>
      <c r="L12" s="671"/>
      <c r="M12" s="672"/>
      <c r="N12" s="708">
        <v>1</v>
      </c>
      <c r="O12" s="679">
        <v>0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7</v>
      </c>
      <c r="B5" s="646" t="s">
        <v>2404</v>
      </c>
      <c r="C5" s="649">
        <v>5230591.3199999966</v>
      </c>
      <c r="D5" s="649">
        <v>2167</v>
      </c>
      <c r="E5" s="649">
        <v>3933649.2699999972</v>
      </c>
      <c r="F5" s="715">
        <v>0.75204676285051453</v>
      </c>
      <c r="G5" s="649">
        <v>1568</v>
      </c>
      <c r="H5" s="715">
        <v>0.72358098754037836</v>
      </c>
      <c r="I5" s="649">
        <v>1296942.0499999993</v>
      </c>
      <c r="J5" s="715">
        <v>0.24795323714948547</v>
      </c>
      <c r="K5" s="649">
        <v>599</v>
      </c>
      <c r="L5" s="715">
        <v>0.27641901245962158</v>
      </c>
      <c r="M5" s="649" t="s">
        <v>74</v>
      </c>
      <c r="N5" s="277"/>
    </row>
    <row r="6" spans="1:14" ht="14.4" customHeight="1" x14ac:dyDescent="0.3">
      <c r="A6" s="645">
        <v>7</v>
      </c>
      <c r="B6" s="646" t="s">
        <v>2665</v>
      </c>
      <c r="C6" s="649">
        <v>5230591.3199999966</v>
      </c>
      <c r="D6" s="649">
        <v>2167</v>
      </c>
      <c r="E6" s="649">
        <v>3933649.2699999972</v>
      </c>
      <c r="F6" s="715">
        <v>0.75204676285051453</v>
      </c>
      <c r="G6" s="649">
        <v>1568</v>
      </c>
      <c r="H6" s="715">
        <v>0.72358098754037836</v>
      </c>
      <c r="I6" s="649">
        <v>1296942.0499999993</v>
      </c>
      <c r="J6" s="715">
        <v>0.24795323714948547</v>
      </c>
      <c r="K6" s="649">
        <v>599</v>
      </c>
      <c r="L6" s="715">
        <v>0.27641901245962158</v>
      </c>
      <c r="M6" s="649" t="s">
        <v>1</v>
      </c>
      <c r="N6" s="277"/>
    </row>
    <row r="7" spans="1:14" ht="14.4" customHeight="1" x14ac:dyDescent="0.3">
      <c r="A7" s="645" t="s">
        <v>2666</v>
      </c>
      <c r="B7" s="646" t="s">
        <v>3</v>
      </c>
      <c r="C7" s="649">
        <v>5230591.3199999966</v>
      </c>
      <c r="D7" s="649">
        <v>2167</v>
      </c>
      <c r="E7" s="649">
        <v>3933649.2699999972</v>
      </c>
      <c r="F7" s="715">
        <v>0.75204676285051453</v>
      </c>
      <c r="G7" s="649">
        <v>1568</v>
      </c>
      <c r="H7" s="715">
        <v>0.72358098754037836</v>
      </c>
      <c r="I7" s="649">
        <v>1296942.0499999993</v>
      </c>
      <c r="J7" s="715">
        <v>0.24795323714948547</v>
      </c>
      <c r="K7" s="649">
        <v>599</v>
      </c>
      <c r="L7" s="715">
        <v>0.27641901245962158</v>
      </c>
      <c r="M7" s="649" t="s">
        <v>529</v>
      </c>
      <c r="N7" s="277"/>
    </row>
    <row r="9" spans="1:14" ht="14.4" customHeight="1" x14ac:dyDescent="0.3">
      <c r="A9" s="645">
        <v>7</v>
      </c>
      <c r="B9" s="646" t="s">
        <v>2404</v>
      </c>
      <c r="C9" s="649" t="s">
        <v>527</v>
      </c>
      <c r="D9" s="649" t="s">
        <v>527</v>
      </c>
      <c r="E9" s="649" t="s">
        <v>527</v>
      </c>
      <c r="F9" s="715" t="s">
        <v>527</v>
      </c>
      <c r="G9" s="649" t="s">
        <v>527</v>
      </c>
      <c r="H9" s="715" t="s">
        <v>527</v>
      </c>
      <c r="I9" s="649" t="s">
        <v>527</v>
      </c>
      <c r="J9" s="715" t="s">
        <v>527</v>
      </c>
      <c r="K9" s="649" t="s">
        <v>527</v>
      </c>
      <c r="L9" s="715" t="s">
        <v>527</v>
      </c>
      <c r="M9" s="649" t="s">
        <v>74</v>
      </c>
      <c r="N9" s="277"/>
    </row>
    <row r="10" spans="1:14" ht="14.4" customHeight="1" x14ac:dyDescent="0.3">
      <c r="A10" s="645" t="s">
        <v>2667</v>
      </c>
      <c r="B10" s="646" t="s">
        <v>2665</v>
      </c>
      <c r="C10" s="649">
        <v>39636.019999999997</v>
      </c>
      <c r="D10" s="649">
        <v>175</v>
      </c>
      <c r="E10" s="649">
        <v>31962.449999999993</v>
      </c>
      <c r="F10" s="715">
        <v>0.80639907841402836</v>
      </c>
      <c r="G10" s="649">
        <v>133</v>
      </c>
      <c r="H10" s="715">
        <v>0.76</v>
      </c>
      <c r="I10" s="649">
        <v>7673.5700000000006</v>
      </c>
      <c r="J10" s="715">
        <v>0.19360092158597159</v>
      </c>
      <c r="K10" s="649">
        <v>42</v>
      </c>
      <c r="L10" s="715">
        <v>0.24</v>
      </c>
      <c r="M10" s="649" t="s">
        <v>1</v>
      </c>
      <c r="N10" s="277"/>
    </row>
    <row r="11" spans="1:14" ht="14.4" customHeight="1" x14ac:dyDescent="0.3">
      <c r="A11" s="645" t="s">
        <v>2667</v>
      </c>
      <c r="B11" s="646" t="s">
        <v>2668</v>
      </c>
      <c r="C11" s="649">
        <v>39636.019999999997</v>
      </c>
      <c r="D11" s="649">
        <v>175</v>
      </c>
      <c r="E11" s="649">
        <v>31962.449999999993</v>
      </c>
      <c r="F11" s="715">
        <v>0.80639907841402836</v>
      </c>
      <c r="G11" s="649">
        <v>133</v>
      </c>
      <c r="H11" s="715">
        <v>0.76</v>
      </c>
      <c r="I11" s="649">
        <v>7673.5700000000006</v>
      </c>
      <c r="J11" s="715">
        <v>0.19360092158597159</v>
      </c>
      <c r="K11" s="649">
        <v>42</v>
      </c>
      <c r="L11" s="715">
        <v>0.24</v>
      </c>
      <c r="M11" s="649" t="s">
        <v>533</v>
      </c>
      <c r="N11" s="277"/>
    </row>
    <row r="12" spans="1:14" ht="14.4" customHeight="1" x14ac:dyDescent="0.3">
      <c r="A12" s="645" t="s">
        <v>527</v>
      </c>
      <c r="B12" s="646" t="s">
        <v>527</v>
      </c>
      <c r="C12" s="649" t="s">
        <v>527</v>
      </c>
      <c r="D12" s="649" t="s">
        <v>527</v>
      </c>
      <c r="E12" s="649" t="s">
        <v>527</v>
      </c>
      <c r="F12" s="715" t="s">
        <v>527</v>
      </c>
      <c r="G12" s="649" t="s">
        <v>527</v>
      </c>
      <c r="H12" s="715" t="s">
        <v>527</v>
      </c>
      <c r="I12" s="649" t="s">
        <v>527</v>
      </c>
      <c r="J12" s="715" t="s">
        <v>527</v>
      </c>
      <c r="K12" s="649" t="s">
        <v>527</v>
      </c>
      <c r="L12" s="715" t="s">
        <v>527</v>
      </c>
      <c r="M12" s="649" t="s">
        <v>534</v>
      </c>
      <c r="N12" s="277"/>
    </row>
    <row r="13" spans="1:14" ht="14.4" customHeight="1" x14ac:dyDescent="0.3">
      <c r="A13" s="645" t="s">
        <v>2669</v>
      </c>
      <c r="B13" s="646" t="s">
        <v>2665</v>
      </c>
      <c r="C13" s="649">
        <v>5190955.299999997</v>
      </c>
      <c r="D13" s="649">
        <v>1992</v>
      </c>
      <c r="E13" s="649">
        <v>3901686.8199999975</v>
      </c>
      <c r="F13" s="715">
        <v>0.75163175071070243</v>
      </c>
      <c r="G13" s="649">
        <v>1435</v>
      </c>
      <c r="H13" s="715">
        <v>0.72038152610441764</v>
      </c>
      <c r="I13" s="649">
        <v>1289268.4799999995</v>
      </c>
      <c r="J13" s="715">
        <v>0.24836824928929754</v>
      </c>
      <c r="K13" s="649">
        <v>557</v>
      </c>
      <c r="L13" s="715">
        <v>0.27961847389558231</v>
      </c>
      <c r="M13" s="649" t="s">
        <v>1</v>
      </c>
      <c r="N13" s="277"/>
    </row>
    <row r="14" spans="1:14" ht="14.4" customHeight="1" x14ac:dyDescent="0.3">
      <c r="A14" s="645" t="s">
        <v>2669</v>
      </c>
      <c r="B14" s="646" t="s">
        <v>2670</v>
      </c>
      <c r="C14" s="649">
        <v>5190955.299999997</v>
      </c>
      <c r="D14" s="649">
        <v>1992</v>
      </c>
      <c r="E14" s="649">
        <v>3901686.8199999975</v>
      </c>
      <c r="F14" s="715">
        <v>0.75163175071070243</v>
      </c>
      <c r="G14" s="649">
        <v>1435</v>
      </c>
      <c r="H14" s="715">
        <v>0.72038152610441764</v>
      </c>
      <c r="I14" s="649">
        <v>1289268.4799999995</v>
      </c>
      <c r="J14" s="715">
        <v>0.24836824928929754</v>
      </c>
      <c r="K14" s="649">
        <v>557</v>
      </c>
      <c r="L14" s="715">
        <v>0.27961847389558231</v>
      </c>
      <c r="M14" s="649" t="s">
        <v>533</v>
      </c>
      <c r="N14" s="277"/>
    </row>
    <row r="15" spans="1:14" ht="14.4" customHeight="1" x14ac:dyDescent="0.3">
      <c r="A15" s="645" t="s">
        <v>527</v>
      </c>
      <c r="B15" s="646" t="s">
        <v>527</v>
      </c>
      <c r="C15" s="649" t="s">
        <v>527</v>
      </c>
      <c r="D15" s="649" t="s">
        <v>527</v>
      </c>
      <c r="E15" s="649" t="s">
        <v>527</v>
      </c>
      <c r="F15" s="715" t="s">
        <v>527</v>
      </c>
      <c r="G15" s="649" t="s">
        <v>527</v>
      </c>
      <c r="H15" s="715" t="s">
        <v>527</v>
      </c>
      <c r="I15" s="649" t="s">
        <v>527</v>
      </c>
      <c r="J15" s="715" t="s">
        <v>527</v>
      </c>
      <c r="K15" s="649" t="s">
        <v>527</v>
      </c>
      <c r="L15" s="715" t="s">
        <v>527</v>
      </c>
      <c r="M15" s="649" t="s">
        <v>534</v>
      </c>
      <c r="N15" s="277"/>
    </row>
    <row r="16" spans="1:14" ht="14.4" customHeight="1" x14ac:dyDescent="0.3">
      <c r="A16" s="645" t="s">
        <v>2666</v>
      </c>
      <c r="B16" s="646" t="s">
        <v>2671</v>
      </c>
      <c r="C16" s="649">
        <v>5230591.3199999966</v>
      </c>
      <c r="D16" s="649">
        <v>2167</v>
      </c>
      <c r="E16" s="649">
        <v>3933649.2699999977</v>
      </c>
      <c r="F16" s="715">
        <v>0.75204676285051464</v>
      </c>
      <c r="G16" s="649">
        <v>1568</v>
      </c>
      <c r="H16" s="715">
        <v>0.72358098754037836</v>
      </c>
      <c r="I16" s="649">
        <v>1296942.0499999996</v>
      </c>
      <c r="J16" s="715">
        <v>0.2479532371494855</v>
      </c>
      <c r="K16" s="649">
        <v>599</v>
      </c>
      <c r="L16" s="715">
        <v>0.27641901245962158</v>
      </c>
      <c r="M16" s="649" t="s">
        <v>529</v>
      </c>
      <c r="N16" s="277"/>
    </row>
    <row r="17" spans="1:1" ht="14.4" customHeight="1" x14ac:dyDescent="0.3">
      <c r="A17" s="716" t="s">
        <v>2672</v>
      </c>
    </row>
    <row r="18" spans="1:1" ht="14.4" customHeight="1" x14ac:dyDescent="0.3">
      <c r="A18" s="717" t="s">
        <v>2673</v>
      </c>
    </row>
    <row r="19" spans="1:1" ht="14.4" customHeight="1" x14ac:dyDescent="0.3">
      <c r="A19" s="716" t="s">
        <v>2674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7" priority="15" stopIfTrue="1" operator="lessThan">
      <formula>0.6</formula>
    </cfRule>
  </conditionalFormatting>
  <conditionalFormatting sqref="B5:B7">
    <cfRule type="expression" dxfId="56" priority="10">
      <formula>AND(LEFT(M5,6)&lt;&gt;"mezera",M5&lt;&gt;"")</formula>
    </cfRule>
  </conditionalFormatting>
  <conditionalFormatting sqref="A5:A7">
    <cfRule type="expression" dxfId="55" priority="8">
      <formula>AND(M5&lt;&gt;"",M5&lt;&gt;"mezeraKL")</formula>
    </cfRule>
  </conditionalFormatting>
  <conditionalFormatting sqref="F5:F7">
    <cfRule type="cellIs" dxfId="54" priority="7" operator="lessThan">
      <formula>0.6</formula>
    </cfRule>
  </conditionalFormatting>
  <conditionalFormatting sqref="B5:L7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7">
    <cfRule type="expression" dxfId="51" priority="12">
      <formula>$M5&lt;&gt;""</formula>
    </cfRule>
  </conditionalFormatting>
  <conditionalFormatting sqref="B9:B16">
    <cfRule type="expression" dxfId="50" priority="4">
      <formula>AND(LEFT(M9,6)&lt;&gt;"mezera",M9&lt;&gt;"")</formula>
    </cfRule>
  </conditionalFormatting>
  <conditionalFormatting sqref="A9:A16">
    <cfRule type="expression" dxfId="49" priority="2">
      <formula>AND(M9&lt;&gt;"",M9&lt;&gt;"mezeraKL")</formula>
    </cfRule>
  </conditionalFormatting>
  <conditionalFormatting sqref="F9:F16">
    <cfRule type="cellIs" dxfId="48" priority="1" operator="lessThan">
      <formula>0.6</formula>
    </cfRule>
  </conditionalFormatting>
  <conditionalFormatting sqref="B9:L16">
    <cfRule type="expression" dxfId="47" priority="3">
      <formula>OR($M9="KL",$M9="SumaKL")</formula>
    </cfRule>
    <cfRule type="expression" dxfId="46" priority="5">
      <formula>$M9="SumaNS"</formula>
    </cfRule>
  </conditionalFormatting>
  <conditionalFormatting sqref="A9:L16">
    <cfRule type="expression" dxfId="4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2675</v>
      </c>
      <c r="B5" s="709">
        <v>521.07999999999993</v>
      </c>
      <c r="C5" s="656">
        <v>1</v>
      </c>
      <c r="D5" s="722">
        <v>4</v>
      </c>
      <c r="E5" s="725" t="s">
        <v>2675</v>
      </c>
      <c r="F5" s="709">
        <v>521.07999999999993</v>
      </c>
      <c r="G5" s="677">
        <v>1</v>
      </c>
      <c r="H5" s="659">
        <v>4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2676</v>
      </c>
      <c r="B6" s="710">
        <v>704.73</v>
      </c>
      <c r="C6" s="662">
        <v>1</v>
      </c>
      <c r="D6" s="723">
        <v>1</v>
      </c>
      <c r="E6" s="726" t="s">
        <v>2676</v>
      </c>
      <c r="F6" s="710">
        <v>704.73</v>
      </c>
      <c r="G6" s="678">
        <v>1</v>
      </c>
      <c r="H6" s="665">
        <v>1</v>
      </c>
      <c r="I6" s="701">
        <v>1</v>
      </c>
      <c r="J6" s="729"/>
      <c r="K6" s="678">
        <v>0</v>
      </c>
      <c r="L6" s="665"/>
      <c r="M6" s="701">
        <v>0</v>
      </c>
    </row>
    <row r="7" spans="1:13" ht="14.4" customHeight="1" x14ac:dyDescent="0.3">
      <c r="A7" s="719" t="s">
        <v>2677</v>
      </c>
      <c r="B7" s="710">
        <v>201.29</v>
      </c>
      <c r="C7" s="662">
        <v>1</v>
      </c>
      <c r="D7" s="723">
        <v>1</v>
      </c>
      <c r="E7" s="726" t="s">
        <v>2677</v>
      </c>
      <c r="F7" s="710"/>
      <c r="G7" s="678">
        <v>0</v>
      </c>
      <c r="H7" s="665"/>
      <c r="I7" s="701">
        <v>0</v>
      </c>
      <c r="J7" s="729">
        <v>201.29</v>
      </c>
      <c r="K7" s="678">
        <v>1</v>
      </c>
      <c r="L7" s="665">
        <v>1</v>
      </c>
      <c r="M7" s="701">
        <v>1</v>
      </c>
    </row>
    <row r="8" spans="1:13" ht="14.4" customHeight="1" x14ac:dyDescent="0.3">
      <c r="A8" s="719" t="s">
        <v>2678</v>
      </c>
      <c r="B8" s="710">
        <v>466.75</v>
      </c>
      <c r="C8" s="662">
        <v>1</v>
      </c>
      <c r="D8" s="723">
        <v>5</v>
      </c>
      <c r="E8" s="726" t="s">
        <v>2678</v>
      </c>
      <c r="F8" s="710">
        <v>466.75</v>
      </c>
      <c r="G8" s="678">
        <v>1</v>
      </c>
      <c r="H8" s="665">
        <v>5</v>
      </c>
      <c r="I8" s="701">
        <v>1</v>
      </c>
      <c r="J8" s="729"/>
      <c r="K8" s="678">
        <v>0</v>
      </c>
      <c r="L8" s="665"/>
      <c r="M8" s="701">
        <v>0</v>
      </c>
    </row>
    <row r="9" spans="1:13" ht="14.4" customHeight="1" x14ac:dyDescent="0.3">
      <c r="A9" s="719" t="s">
        <v>2679</v>
      </c>
      <c r="B9" s="710">
        <v>325.8</v>
      </c>
      <c r="C9" s="662">
        <v>1</v>
      </c>
      <c r="D9" s="723">
        <v>7</v>
      </c>
      <c r="E9" s="726" t="s">
        <v>2679</v>
      </c>
      <c r="F9" s="710">
        <v>325.8</v>
      </c>
      <c r="G9" s="678">
        <v>1</v>
      </c>
      <c r="H9" s="665">
        <v>7</v>
      </c>
      <c r="I9" s="701">
        <v>1</v>
      </c>
      <c r="J9" s="729"/>
      <c r="K9" s="678">
        <v>0</v>
      </c>
      <c r="L9" s="665"/>
      <c r="M9" s="701">
        <v>0</v>
      </c>
    </row>
    <row r="10" spans="1:13" ht="14.4" customHeight="1" x14ac:dyDescent="0.3">
      <c r="A10" s="719" t="s">
        <v>2680</v>
      </c>
      <c r="B10" s="710">
        <v>36168.270000000004</v>
      </c>
      <c r="C10" s="662">
        <v>1</v>
      </c>
      <c r="D10" s="723">
        <v>15</v>
      </c>
      <c r="E10" s="726" t="s">
        <v>2680</v>
      </c>
      <c r="F10" s="710">
        <v>28607.61</v>
      </c>
      <c r="G10" s="678">
        <v>0.79095876026141143</v>
      </c>
      <c r="H10" s="665">
        <v>6</v>
      </c>
      <c r="I10" s="701">
        <v>0.4</v>
      </c>
      <c r="J10" s="729">
        <v>7560.6600000000008</v>
      </c>
      <c r="K10" s="678">
        <v>0.20904123973858854</v>
      </c>
      <c r="L10" s="665">
        <v>9</v>
      </c>
      <c r="M10" s="701">
        <v>0.6</v>
      </c>
    </row>
    <row r="11" spans="1:13" ht="14.4" customHeight="1" x14ac:dyDescent="0.3">
      <c r="A11" s="719" t="s">
        <v>2681</v>
      </c>
      <c r="B11" s="710">
        <v>97.97999999999999</v>
      </c>
      <c r="C11" s="662">
        <v>1</v>
      </c>
      <c r="D11" s="723">
        <v>2</v>
      </c>
      <c r="E11" s="726" t="s">
        <v>2681</v>
      </c>
      <c r="F11" s="710"/>
      <c r="G11" s="678">
        <v>0</v>
      </c>
      <c r="H11" s="665"/>
      <c r="I11" s="701">
        <v>0</v>
      </c>
      <c r="J11" s="729">
        <v>97.97999999999999</v>
      </c>
      <c r="K11" s="678">
        <v>1</v>
      </c>
      <c r="L11" s="665">
        <v>2</v>
      </c>
      <c r="M11" s="701">
        <v>1</v>
      </c>
    </row>
    <row r="12" spans="1:13" ht="14.4" customHeight="1" x14ac:dyDescent="0.3">
      <c r="A12" s="719" t="s">
        <v>2682</v>
      </c>
      <c r="B12" s="710">
        <v>214892.14999999997</v>
      </c>
      <c r="C12" s="662">
        <v>1</v>
      </c>
      <c r="D12" s="723">
        <v>112</v>
      </c>
      <c r="E12" s="726" t="s">
        <v>2682</v>
      </c>
      <c r="F12" s="710">
        <v>126445.00999999998</v>
      </c>
      <c r="G12" s="678">
        <v>0.58841148920516639</v>
      </c>
      <c r="H12" s="665">
        <v>71</v>
      </c>
      <c r="I12" s="701">
        <v>0.6339285714285714</v>
      </c>
      <c r="J12" s="729">
        <v>88447.139999999985</v>
      </c>
      <c r="K12" s="678">
        <v>0.41158851079483361</v>
      </c>
      <c r="L12" s="665">
        <v>41</v>
      </c>
      <c r="M12" s="701">
        <v>0.36607142857142855</v>
      </c>
    </row>
    <row r="13" spans="1:13" ht="14.4" customHeight="1" x14ac:dyDescent="0.3">
      <c r="A13" s="719" t="s">
        <v>2683</v>
      </c>
      <c r="B13" s="710">
        <v>295867.70999999996</v>
      </c>
      <c r="C13" s="662">
        <v>1</v>
      </c>
      <c r="D13" s="723">
        <v>116</v>
      </c>
      <c r="E13" s="726" t="s">
        <v>2683</v>
      </c>
      <c r="F13" s="710">
        <v>190809.53999999995</v>
      </c>
      <c r="G13" s="678">
        <v>0.64491505342032751</v>
      </c>
      <c r="H13" s="665">
        <v>87</v>
      </c>
      <c r="I13" s="701">
        <v>0.75</v>
      </c>
      <c r="J13" s="729">
        <v>105058.17000000001</v>
      </c>
      <c r="K13" s="678">
        <v>0.35508494657967249</v>
      </c>
      <c r="L13" s="665">
        <v>29</v>
      </c>
      <c r="M13" s="701">
        <v>0.25</v>
      </c>
    </row>
    <row r="14" spans="1:13" ht="14.4" customHeight="1" x14ac:dyDescent="0.3">
      <c r="A14" s="719" t="s">
        <v>2684</v>
      </c>
      <c r="B14" s="710">
        <v>1337.6200000000001</v>
      </c>
      <c r="C14" s="662">
        <v>1</v>
      </c>
      <c r="D14" s="723">
        <v>8</v>
      </c>
      <c r="E14" s="726" t="s">
        <v>2684</v>
      </c>
      <c r="F14" s="710">
        <v>1337.6200000000001</v>
      </c>
      <c r="G14" s="678">
        <v>1</v>
      </c>
      <c r="H14" s="665">
        <v>8</v>
      </c>
      <c r="I14" s="701">
        <v>1</v>
      </c>
      <c r="J14" s="729"/>
      <c r="K14" s="678">
        <v>0</v>
      </c>
      <c r="L14" s="665"/>
      <c r="M14" s="701">
        <v>0</v>
      </c>
    </row>
    <row r="15" spans="1:13" ht="14.4" customHeight="1" x14ac:dyDescent="0.3">
      <c r="A15" s="719" t="s">
        <v>2685</v>
      </c>
      <c r="B15" s="710">
        <v>888713.54000000015</v>
      </c>
      <c r="C15" s="662">
        <v>1</v>
      </c>
      <c r="D15" s="723">
        <v>304</v>
      </c>
      <c r="E15" s="726" t="s">
        <v>2685</v>
      </c>
      <c r="F15" s="710">
        <v>774230.43000000017</v>
      </c>
      <c r="G15" s="678">
        <v>0.87118108946556616</v>
      </c>
      <c r="H15" s="665">
        <v>249</v>
      </c>
      <c r="I15" s="701">
        <v>0.81907894736842102</v>
      </c>
      <c r="J15" s="729">
        <v>114483.10999999999</v>
      </c>
      <c r="K15" s="678">
        <v>0.12881891053443381</v>
      </c>
      <c r="L15" s="665">
        <v>55</v>
      </c>
      <c r="M15" s="701">
        <v>0.18092105263157895</v>
      </c>
    </row>
    <row r="16" spans="1:13" ht="14.4" customHeight="1" x14ac:dyDescent="0.3">
      <c r="A16" s="719" t="s">
        <v>2686</v>
      </c>
      <c r="B16" s="710">
        <v>1125.71</v>
      </c>
      <c r="C16" s="662">
        <v>1</v>
      </c>
      <c r="D16" s="723">
        <v>5</v>
      </c>
      <c r="E16" s="726" t="s">
        <v>2686</v>
      </c>
      <c r="F16" s="710">
        <v>454.61</v>
      </c>
      <c r="G16" s="678">
        <v>0.40384290803137574</v>
      </c>
      <c r="H16" s="665">
        <v>3</v>
      </c>
      <c r="I16" s="701">
        <v>0.6</v>
      </c>
      <c r="J16" s="729">
        <v>671.09999999999991</v>
      </c>
      <c r="K16" s="678">
        <v>0.5961570919686241</v>
      </c>
      <c r="L16" s="665">
        <v>2</v>
      </c>
      <c r="M16" s="701">
        <v>0.4</v>
      </c>
    </row>
    <row r="17" spans="1:13" ht="14.4" customHeight="1" x14ac:dyDescent="0.3">
      <c r="A17" s="719" t="s">
        <v>2687</v>
      </c>
      <c r="B17" s="710">
        <v>1882.36</v>
      </c>
      <c r="C17" s="662">
        <v>1</v>
      </c>
      <c r="D17" s="723">
        <v>10</v>
      </c>
      <c r="E17" s="726" t="s">
        <v>2687</v>
      </c>
      <c r="F17" s="710">
        <v>1755.79</v>
      </c>
      <c r="G17" s="678">
        <v>0.9327599396502263</v>
      </c>
      <c r="H17" s="665">
        <v>6</v>
      </c>
      <c r="I17" s="701">
        <v>0.6</v>
      </c>
      <c r="J17" s="729">
        <v>126.57</v>
      </c>
      <c r="K17" s="678">
        <v>6.7240060349773687E-2</v>
      </c>
      <c r="L17" s="665">
        <v>4</v>
      </c>
      <c r="M17" s="701">
        <v>0.4</v>
      </c>
    </row>
    <row r="18" spans="1:13" ht="14.4" customHeight="1" x14ac:dyDescent="0.3">
      <c r="A18" s="719" t="s">
        <v>2688</v>
      </c>
      <c r="B18" s="710">
        <v>1142481.1300000004</v>
      </c>
      <c r="C18" s="662">
        <v>1</v>
      </c>
      <c r="D18" s="723">
        <v>405</v>
      </c>
      <c r="E18" s="726" t="s">
        <v>2688</v>
      </c>
      <c r="F18" s="710">
        <v>771083.87000000023</v>
      </c>
      <c r="G18" s="678">
        <v>0.67492044266849294</v>
      </c>
      <c r="H18" s="665">
        <v>275</v>
      </c>
      <c r="I18" s="701">
        <v>0.67901234567901236</v>
      </c>
      <c r="J18" s="729">
        <v>371397.26</v>
      </c>
      <c r="K18" s="678">
        <v>0.32507955733150701</v>
      </c>
      <c r="L18" s="665">
        <v>130</v>
      </c>
      <c r="M18" s="701">
        <v>0.32098765432098764</v>
      </c>
    </row>
    <row r="19" spans="1:13" ht="14.4" customHeight="1" x14ac:dyDescent="0.3">
      <c r="A19" s="719" t="s">
        <v>2689</v>
      </c>
      <c r="B19" s="710">
        <v>1699.47</v>
      </c>
      <c r="C19" s="662">
        <v>1</v>
      </c>
      <c r="D19" s="723">
        <v>23</v>
      </c>
      <c r="E19" s="726" t="s">
        <v>2689</v>
      </c>
      <c r="F19" s="710">
        <v>1496.57</v>
      </c>
      <c r="G19" s="678">
        <v>0.88060983718453401</v>
      </c>
      <c r="H19" s="665">
        <v>20</v>
      </c>
      <c r="I19" s="701">
        <v>0.86956521739130432</v>
      </c>
      <c r="J19" s="729">
        <v>202.9</v>
      </c>
      <c r="K19" s="678">
        <v>0.11939016281546599</v>
      </c>
      <c r="L19" s="665">
        <v>3</v>
      </c>
      <c r="M19" s="701">
        <v>0.13043478260869565</v>
      </c>
    </row>
    <row r="20" spans="1:13" ht="14.4" customHeight="1" x14ac:dyDescent="0.3">
      <c r="A20" s="719" t="s">
        <v>2690</v>
      </c>
      <c r="B20" s="710">
        <v>4593.43</v>
      </c>
      <c r="C20" s="662">
        <v>1</v>
      </c>
      <c r="D20" s="723">
        <v>23</v>
      </c>
      <c r="E20" s="726" t="s">
        <v>2690</v>
      </c>
      <c r="F20" s="710">
        <v>2402.12</v>
      </c>
      <c r="G20" s="678">
        <v>0.52294690460070137</v>
      </c>
      <c r="H20" s="665">
        <v>15</v>
      </c>
      <c r="I20" s="701">
        <v>0.65217391304347827</v>
      </c>
      <c r="J20" s="729">
        <v>2191.31</v>
      </c>
      <c r="K20" s="678">
        <v>0.47705309539929852</v>
      </c>
      <c r="L20" s="665">
        <v>8</v>
      </c>
      <c r="M20" s="701">
        <v>0.34782608695652173</v>
      </c>
    </row>
    <row r="21" spans="1:13" ht="14.4" customHeight="1" x14ac:dyDescent="0.3">
      <c r="A21" s="719" t="s">
        <v>2691</v>
      </c>
      <c r="B21" s="710">
        <v>733.79</v>
      </c>
      <c r="C21" s="662">
        <v>1</v>
      </c>
      <c r="D21" s="723">
        <v>9</v>
      </c>
      <c r="E21" s="726" t="s">
        <v>2691</v>
      </c>
      <c r="F21" s="710">
        <v>27.5</v>
      </c>
      <c r="G21" s="678">
        <v>3.7476662260319711E-2</v>
      </c>
      <c r="H21" s="665">
        <v>1</v>
      </c>
      <c r="I21" s="701">
        <v>0.1111111111111111</v>
      </c>
      <c r="J21" s="729">
        <v>706.29</v>
      </c>
      <c r="K21" s="678">
        <v>0.96252333773968024</v>
      </c>
      <c r="L21" s="665">
        <v>8</v>
      </c>
      <c r="M21" s="701">
        <v>0.88888888888888884</v>
      </c>
    </row>
    <row r="22" spans="1:13" ht="14.4" customHeight="1" x14ac:dyDescent="0.3">
      <c r="A22" s="719" t="s">
        <v>2692</v>
      </c>
      <c r="B22" s="710">
        <v>1339443.7799999998</v>
      </c>
      <c r="C22" s="662">
        <v>1</v>
      </c>
      <c r="D22" s="723">
        <v>548</v>
      </c>
      <c r="E22" s="726" t="s">
        <v>2692</v>
      </c>
      <c r="F22" s="710">
        <v>970255.62999999966</v>
      </c>
      <c r="G22" s="678">
        <v>0.72437204493942986</v>
      </c>
      <c r="H22" s="665">
        <v>378</v>
      </c>
      <c r="I22" s="701">
        <v>0.68978102189781021</v>
      </c>
      <c r="J22" s="729">
        <v>369188.15</v>
      </c>
      <c r="K22" s="678">
        <v>0.27562795506057003</v>
      </c>
      <c r="L22" s="665">
        <v>170</v>
      </c>
      <c r="M22" s="701">
        <v>0.31021897810218979</v>
      </c>
    </row>
    <row r="23" spans="1:13" ht="14.4" customHeight="1" x14ac:dyDescent="0.3">
      <c r="A23" s="719" t="s">
        <v>2693</v>
      </c>
      <c r="B23" s="710">
        <v>4123.8999999999996</v>
      </c>
      <c r="C23" s="662">
        <v>1</v>
      </c>
      <c r="D23" s="723">
        <v>13</v>
      </c>
      <c r="E23" s="726" t="s">
        <v>2693</v>
      </c>
      <c r="F23" s="710">
        <v>970.02</v>
      </c>
      <c r="G23" s="678">
        <v>0.23521908872669078</v>
      </c>
      <c r="H23" s="665">
        <v>5</v>
      </c>
      <c r="I23" s="701">
        <v>0.38461538461538464</v>
      </c>
      <c r="J23" s="729">
        <v>3153.88</v>
      </c>
      <c r="K23" s="678">
        <v>0.76478091127330938</v>
      </c>
      <c r="L23" s="665">
        <v>8</v>
      </c>
      <c r="M23" s="701">
        <v>0.61538461538461542</v>
      </c>
    </row>
    <row r="24" spans="1:13" ht="14.4" customHeight="1" x14ac:dyDescent="0.3">
      <c r="A24" s="719" t="s">
        <v>2694</v>
      </c>
      <c r="B24" s="710">
        <v>62.64</v>
      </c>
      <c r="C24" s="662">
        <v>1</v>
      </c>
      <c r="D24" s="723">
        <v>1</v>
      </c>
      <c r="E24" s="726" t="s">
        <v>2694</v>
      </c>
      <c r="F24" s="710">
        <v>62.64</v>
      </c>
      <c r="G24" s="678">
        <v>1</v>
      </c>
      <c r="H24" s="665">
        <v>1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2695</v>
      </c>
      <c r="B25" s="710">
        <v>567.49</v>
      </c>
      <c r="C25" s="662">
        <v>1</v>
      </c>
      <c r="D25" s="723">
        <v>4</v>
      </c>
      <c r="E25" s="726" t="s">
        <v>2695</v>
      </c>
      <c r="F25" s="710">
        <v>567.49</v>
      </c>
      <c r="G25" s="678">
        <v>1</v>
      </c>
      <c r="H25" s="665">
        <v>3</v>
      </c>
      <c r="I25" s="701">
        <v>0.75</v>
      </c>
      <c r="J25" s="729">
        <v>0</v>
      </c>
      <c r="K25" s="678">
        <v>0</v>
      </c>
      <c r="L25" s="665">
        <v>1</v>
      </c>
      <c r="M25" s="701">
        <v>0.25</v>
      </c>
    </row>
    <row r="26" spans="1:13" ht="14.4" customHeight="1" x14ac:dyDescent="0.3">
      <c r="A26" s="719" t="s">
        <v>2696</v>
      </c>
      <c r="B26" s="710">
        <v>13496.730000000001</v>
      </c>
      <c r="C26" s="662">
        <v>1</v>
      </c>
      <c r="D26" s="723">
        <v>11</v>
      </c>
      <c r="E26" s="726" t="s">
        <v>2696</v>
      </c>
      <c r="F26" s="710">
        <v>13496.730000000001</v>
      </c>
      <c r="G26" s="678">
        <v>1</v>
      </c>
      <c r="H26" s="665">
        <v>11</v>
      </c>
      <c r="I26" s="701">
        <v>1</v>
      </c>
      <c r="J26" s="729"/>
      <c r="K26" s="678">
        <v>0</v>
      </c>
      <c r="L26" s="665"/>
      <c r="M26" s="701">
        <v>0</v>
      </c>
    </row>
    <row r="27" spans="1:13" ht="14.4" customHeight="1" x14ac:dyDescent="0.3">
      <c r="A27" s="719" t="s">
        <v>2697</v>
      </c>
      <c r="B27" s="710">
        <v>916.93</v>
      </c>
      <c r="C27" s="662">
        <v>1</v>
      </c>
      <c r="D27" s="723">
        <v>9</v>
      </c>
      <c r="E27" s="726" t="s">
        <v>2697</v>
      </c>
      <c r="F27" s="710">
        <v>916.93</v>
      </c>
      <c r="G27" s="678">
        <v>1</v>
      </c>
      <c r="H27" s="665">
        <v>9</v>
      </c>
      <c r="I27" s="701">
        <v>1</v>
      </c>
      <c r="J27" s="729"/>
      <c r="K27" s="678">
        <v>0</v>
      </c>
      <c r="L27" s="665"/>
      <c r="M27" s="701">
        <v>0</v>
      </c>
    </row>
    <row r="28" spans="1:13" ht="14.4" customHeight="1" x14ac:dyDescent="0.3">
      <c r="A28" s="719" t="s">
        <v>2698</v>
      </c>
      <c r="B28" s="710">
        <v>750.81</v>
      </c>
      <c r="C28" s="662">
        <v>1</v>
      </c>
      <c r="D28" s="723">
        <v>2</v>
      </c>
      <c r="E28" s="726" t="s">
        <v>2698</v>
      </c>
      <c r="F28" s="710">
        <v>750.81</v>
      </c>
      <c r="G28" s="678">
        <v>1</v>
      </c>
      <c r="H28" s="665">
        <v>2</v>
      </c>
      <c r="I28" s="701">
        <v>1</v>
      </c>
      <c r="J28" s="729"/>
      <c r="K28" s="678">
        <v>0</v>
      </c>
      <c r="L28" s="665"/>
      <c r="M28" s="701">
        <v>0</v>
      </c>
    </row>
    <row r="29" spans="1:13" ht="14.4" customHeight="1" x14ac:dyDescent="0.3">
      <c r="A29" s="719" t="s">
        <v>2699</v>
      </c>
      <c r="B29" s="710">
        <v>207.45</v>
      </c>
      <c r="C29" s="662">
        <v>1</v>
      </c>
      <c r="D29" s="723">
        <v>2</v>
      </c>
      <c r="E29" s="726" t="s">
        <v>2699</v>
      </c>
      <c r="F29" s="710">
        <v>207.45</v>
      </c>
      <c r="G29" s="678">
        <v>1</v>
      </c>
      <c r="H29" s="665">
        <v>2</v>
      </c>
      <c r="I29" s="701">
        <v>1</v>
      </c>
      <c r="J29" s="729"/>
      <c r="K29" s="678">
        <v>0</v>
      </c>
      <c r="L29" s="665"/>
      <c r="M29" s="701">
        <v>0</v>
      </c>
    </row>
    <row r="30" spans="1:13" ht="14.4" customHeight="1" x14ac:dyDescent="0.3">
      <c r="A30" s="719" t="s">
        <v>2700</v>
      </c>
      <c r="B30" s="710">
        <v>2460.3100000000004</v>
      </c>
      <c r="C30" s="662">
        <v>1</v>
      </c>
      <c r="D30" s="723">
        <v>18</v>
      </c>
      <c r="E30" s="726" t="s">
        <v>2700</v>
      </c>
      <c r="F30" s="710">
        <v>1317.2100000000003</v>
      </c>
      <c r="G30" s="678">
        <v>0.53538375245395908</v>
      </c>
      <c r="H30" s="665">
        <v>9</v>
      </c>
      <c r="I30" s="701">
        <v>0.5</v>
      </c>
      <c r="J30" s="729">
        <v>1143.1000000000001</v>
      </c>
      <c r="K30" s="678">
        <v>0.46461624754604092</v>
      </c>
      <c r="L30" s="665">
        <v>9</v>
      </c>
      <c r="M30" s="701">
        <v>0.5</v>
      </c>
    </row>
    <row r="31" spans="1:13" ht="14.4" customHeight="1" x14ac:dyDescent="0.3">
      <c r="A31" s="719" t="s">
        <v>2701</v>
      </c>
      <c r="B31" s="710">
        <v>1269.92</v>
      </c>
      <c r="C31" s="662">
        <v>1</v>
      </c>
      <c r="D31" s="723">
        <v>10</v>
      </c>
      <c r="E31" s="726" t="s">
        <v>2701</v>
      </c>
      <c r="F31" s="710">
        <v>1269.92</v>
      </c>
      <c r="G31" s="678">
        <v>1</v>
      </c>
      <c r="H31" s="665">
        <v>10</v>
      </c>
      <c r="I31" s="701">
        <v>1</v>
      </c>
      <c r="J31" s="729"/>
      <c r="K31" s="678">
        <v>0</v>
      </c>
      <c r="L31" s="665"/>
      <c r="M31" s="701">
        <v>0</v>
      </c>
    </row>
    <row r="32" spans="1:13" ht="14.4" customHeight="1" x14ac:dyDescent="0.3">
      <c r="A32" s="719" t="s">
        <v>2702</v>
      </c>
      <c r="B32" s="710">
        <v>1274389.8800000006</v>
      </c>
      <c r="C32" s="662">
        <v>1</v>
      </c>
      <c r="D32" s="723">
        <v>488</v>
      </c>
      <c r="E32" s="726" t="s">
        <v>2702</v>
      </c>
      <c r="F32" s="710">
        <v>1042341.5200000005</v>
      </c>
      <c r="G32" s="678">
        <v>0.81791415355558228</v>
      </c>
      <c r="H32" s="665">
        <v>371</v>
      </c>
      <c r="I32" s="701">
        <v>0.76024590163934425</v>
      </c>
      <c r="J32" s="729">
        <v>232048.36000000002</v>
      </c>
      <c r="K32" s="678">
        <v>0.18208584644441772</v>
      </c>
      <c r="L32" s="665">
        <v>117</v>
      </c>
      <c r="M32" s="701">
        <v>0.23975409836065573</v>
      </c>
    </row>
    <row r="33" spans="1:13" ht="14.4" customHeight="1" x14ac:dyDescent="0.3">
      <c r="A33" s="719" t="s">
        <v>2703</v>
      </c>
      <c r="B33" s="710">
        <v>456.17</v>
      </c>
      <c r="C33" s="662">
        <v>1</v>
      </c>
      <c r="D33" s="723">
        <v>5</v>
      </c>
      <c r="E33" s="726" t="s">
        <v>2703</v>
      </c>
      <c r="F33" s="710">
        <v>456.17</v>
      </c>
      <c r="G33" s="678">
        <v>1</v>
      </c>
      <c r="H33" s="665">
        <v>5</v>
      </c>
      <c r="I33" s="701">
        <v>1</v>
      </c>
      <c r="J33" s="729"/>
      <c r="K33" s="678">
        <v>0</v>
      </c>
      <c r="L33" s="665"/>
      <c r="M33" s="701">
        <v>0</v>
      </c>
    </row>
    <row r="34" spans="1:13" ht="14.4" customHeight="1" x14ac:dyDescent="0.3">
      <c r="A34" s="719" t="s">
        <v>2704</v>
      </c>
      <c r="B34" s="710">
        <v>274.26</v>
      </c>
      <c r="C34" s="662">
        <v>1</v>
      </c>
      <c r="D34" s="723">
        <v>2</v>
      </c>
      <c r="E34" s="726" t="s">
        <v>2704</v>
      </c>
      <c r="F34" s="710">
        <v>274.26</v>
      </c>
      <c r="G34" s="678">
        <v>1</v>
      </c>
      <c r="H34" s="665">
        <v>2</v>
      </c>
      <c r="I34" s="701">
        <v>1</v>
      </c>
      <c r="J34" s="729"/>
      <c r="K34" s="678">
        <v>0</v>
      </c>
      <c r="L34" s="665"/>
      <c r="M34" s="701">
        <v>0</v>
      </c>
    </row>
    <row r="35" spans="1:13" ht="14.4" customHeight="1" x14ac:dyDescent="0.3">
      <c r="A35" s="719" t="s">
        <v>2705</v>
      </c>
      <c r="B35" s="710">
        <v>149.52000000000001</v>
      </c>
      <c r="C35" s="662">
        <v>1</v>
      </c>
      <c r="D35" s="723">
        <v>1</v>
      </c>
      <c r="E35" s="726" t="s">
        <v>2705</v>
      </c>
      <c r="F35" s="710"/>
      <c r="G35" s="678">
        <v>0</v>
      </c>
      <c r="H35" s="665"/>
      <c r="I35" s="701">
        <v>0</v>
      </c>
      <c r="J35" s="729">
        <v>149.52000000000001</v>
      </c>
      <c r="K35" s="678">
        <v>1</v>
      </c>
      <c r="L35" s="665">
        <v>1</v>
      </c>
      <c r="M35" s="701">
        <v>1</v>
      </c>
    </row>
    <row r="36" spans="1:13" ht="14.4" customHeight="1" x14ac:dyDescent="0.3">
      <c r="A36" s="719" t="s">
        <v>2706</v>
      </c>
      <c r="B36" s="710">
        <v>0</v>
      </c>
      <c r="C36" s="662"/>
      <c r="D36" s="723">
        <v>1</v>
      </c>
      <c r="E36" s="726" t="s">
        <v>2706</v>
      </c>
      <c r="F36" s="710">
        <v>0</v>
      </c>
      <c r="G36" s="678"/>
      <c r="H36" s="665">
        <v>1</v>
      </c>
      <c r="I36" s="701">
        <v>1</v>
      </c>
      <c r="J36" s="729"/>
      <c r="K36" s="678"/>
      <c r="L36" s="665"/>
      <c r="M36" s="701">
        <v>0</v>
      </c>
    </row>
    <row r="37" spans="1:13" ht="14.4" customHeight="1" x14ac:dyDescent="0.3">
      <c r="A37" s="719" t="s">
        <v>2707</v>
      </c>
      <c r="B37" s="710">
        <v>115.26</v>
      </c>
      <c r="C37" s="662">
        <v>1</v>
      </c>
      <c r="D37" s="723">
        <v>1</v>
      </c>
      <c r="E37" s="726" t="s">
        <v>2707</v>
      </c>
      <c r="F37" s="710"/>
      <c r="G37" s="678">
        <v>0</v>
      </c>
      <c r="H37" s="665"/>
      <c r="I37" s="701">
        <v>0</v>
      </c>
      <c r="J37" s="729">
        <v>115.26</v>
      </c>
      <c r="K37" s="678">
        <v>1</v>
      </c>
      <c r="L37" s="665">
        <v>1</v>
      </c>
      <c r="M37" s="701">
        <v>1</v>
      </c>
    </row>
    <row r="38" spans="1:13" ht="14.4" customHeight="1" thickBot="1" x14ac:dyDescent="0.35">
      <c r="A38" s="720" t="s">
        <v>2708</v>
      </c>
      <c r="B38" s="711">
        <v>93.46</v>
      </c>
      <c r="C38" s="668">
        <v>1</v>
      </c>
      <c r="D38" s="724">
        <v>1</v>
      </c>
      <c r="E38" s="727" t="s">
        <v>2708</v>
      </c>
      <c r="F38" s="711">
        <v>93.46</v>
      </c>
      <c r="G38" s="679">
        <v>1</v>
      </c>
      <c r="H38" s="671">
        <v>1</v>
      </c>
      <c r="I38" s="702">
        <v>1</v>
      </c>
      <c r="J38" s="730"/>
      <c r="K38" s="679">
        <v>0</v>
      </c>
      <c r="L38" s="671"/>
      <c r="M38" s="70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3932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5230591.32</v>
      </c>
      <c r="N3" s="70">
        <f>SUBTOTAL(9,N7:N1048576)</f>
        <v>7523</v>
      </c>
      <c r="O3" s="70">
        <f>SUBTOTAL(9,O7:O1048576)</f>
        <v>2167</v>
      </c>
      <c r="P3" s="70">
        <f>SUBTOTAL(9,P7:P1048576)</f>
        <v>3933649.2699999977</v>
      </c>
      <c r="Q3" s="71">
        <f>IF(M3=0,0,P3/M3)</f>
        <v>0.75204676285051408</v>
      </c>
      <c r="R3" s="70">
        <f>SUBTOTAL(9,R7:R1048576)</f>
        <v>5318</v>
      </c>
      <c r="S3" s="71">
        <f>IF(N3=0,0,R3/N3)</f>
        <v>0.70689884354645749</v>
      </c>
      <c r="T3" s="70">
        <f>SUBTOTAL(9,T7:T1048576)</f>
        <v>1568</v>
      </c>
      <c r="U3" s="72">
        <f>IF(O3=0,0,T3/O3)</f>
        <v>0.72358098754037836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7</v>
      </c>
      <c r="B7" s="737" t="s">
        <v>2404</v>
      </c>
      <c r="C7" s="737" t="s">
        <v>2667</v>
      </c>
      <c r="D7" s="738" t="s">
        <v>3930</v>
      </c>
      <c r="E7" s="739" t="s">
        <v>2675</v>
      </c>
      <c r="F7" s="737" t="s">
        <v>2665</v>
      </c>
      <c r="G7" s="737" t="s">
        <v>2709</v>
      </c>
      <c r="H7" s="737" t="s">
        <v>606</v>
      </c>
      <c r="I7" s="737" t="s">
        <v>2710</v>
      </c>
      <c r="J7" s="737" t="s">
        <v>2399</v>
      </c>
      <c r="K7" s="737" t="s">
        <v>2515</v>
      </c>
      <c r="L7" s="740">
        <v>69.16</v>
      </c>
      <c r="M7" s="740">
        <v>69.16</v>
      </c>
      <c r="N7" s="737">
        <v>1</v>
      </c>
      <c r="O7" s="741">
        <v>1</v>
      </c>
      <c r="P7" s="740">
        <v>69.16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7</v>
      </c>
      <c r="B8" s="662" t="s">
        <v>2404</v>
      </c>
      <c r="C8" s="662" t="s">
        <v>2667</v>
      </c>
      <c r="D8" s="743" t="s">
        <v>3930</v>
      </c>
      <c r="E8" s="744" t="s">
        <v>2675</v>
      </c>
      <c r="F8" s="662" t="s">
        <v>2665</v>
      </c>
      <c r="G8" s="662" t="s">
        <v>2711</v>
      </c>
      <c r="H8" s="662" t="s">
        <v>527</v>
      </c>
      <c r="I8" s="662" t="s">
        <v>2712</v>
      </c>
      <c r="J8" s="662" t="s">
        <v>2713</v>
      </c>
      <c r="K8" s="662" t="s">
        <v>2714</v>
      </c>
      <c r="L8" s="663">
        <v>98.75</v>
      </c>
      <c r="M8" s="663">
        <v>197.5</v>
      </c>
      <c r="N8" s="662">
        <v>2</v>
      </c>
      <c r="O8" s="745">
        <v>1</v>
      </c>
      <c r="P8" s="663">
        <v>197.5</v>
      </c>
      <c r="Q8" s="678">
        <v>1</v>
      </c>
      <c r="R8" s="662">
        <v>2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7</v>
      </c>
      <c r="B9" s="662" t="s">
        <v>2404</v>
      </c>
      <c r="C9" s="662" t="s">
        <v>2667</v>
      </c>
      <c r="D9" s="743" t="s">
        <v>3930</v>
      </c>
      <c r="E9" s="744" t="s">
        <v>2675</v>
      </c>
      <c r="F9" s="662" t="s">
        <v>2665</v>
      </c>
      <c r="G9" s="662" t="s">
        <v>2715</v>
      </c>
      <c r="H9" s="662" t="s">
        <v>606</v>
      </c>
      <c r="I9" s="662" t="s">
        <v>2716</v>
      </c>
      <c r="J9" s="662" t="s">
        <v>2717</v>
      </c>
      <c r="K9" s="662" t="s">
        <v>2718</v>
      </c>
      <c r="L9" s="663">
        <v>69.16</v>
      </c>
      <c r="M9" s="663">
        <v>69.16</v>
      </c>
      <c r="N9" s="662">
        <v>1</v>
      </c>
      <c r="O9" s="745">
        <v>0.5</v>
      </c>
      <c r="P9" s="663">
        <v>69.16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7</v>
      </c>
      <c r="B10" s="662" t="s">
        <v>2404</v>
      </c>
      <c r="C10" s="662" t="s">
        <v>2667</v>
      </c>
      <c r="D10" s="743" t="s">
        <v>3930</v>
      </c>
      <c r="E10" s="744" t="s">
        <v>2675</v>
      </c>
      <c r="F10" s="662" t="s">
        <v>2665</v>
      </c>
      <c r="G10" s="662" t="s">
        <v>2719</v>
      </c>
      <c r="H10" s="662" t="s">
        <v>527</v>
      </c>
      <c r="I10" s="662" t="s">
        <v>2720</v>
      </c>
      <c r="J10" s="662" t="s">
        <v>754</v>
      </c>
      <c r="K10" s="662" t="s">
        <v>2721</v>
      </c>
      <c r="L10" s="663">
        <v>185.26</v>
      </c>
      <c r="M10" s="663">
        <v>185.26</v>
      </c>
      <c r="N10" s="662">
        <v>1</v>
      </c>
      <c r="O10" s="745">
        <v>0.5</v>
      </c>
      <c r="P10" s="663">
        <v>185.26</v>
      </c>
      <c r="Q10" s="678">
        <v>1</v>
      </c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7</v>
      </c>
      <c r="B11" s="662" t="s">
        <v>2404</v>
      </c>
      <c r="C11" s="662" t="s">
        <v>2667</v>
      </c>
      <c r="D11" s="743" t="s">
        <v>3930</v>
      </c>
      <c r="E11" s="744" t="s">
        <v>2675</v>
      </c>
      <c r="F11" s="662" t="s">
        <v>2665</v>
      </c>
      <c r="G11" s="662" t="s">
        <v>2722</v>
      </c>
      <c r="H11" s="662" t="s">
        <v>527</v>
      </c>
      <c r="I11" s="662" t="s">
        <v>2723</v>
      </c>
      <c r="J11" s="662" t="s">
        <v>2724</v>
      </c>
      <c r="K11" s="662" t="s">
        <v>2725</v>
      </c>
      <c r="L11" s="663">
        <v>0</v>
      </c>
      <c r="M11" s="663">
        <v>0</v>
      </c>
      <c r="N11" s="662">
        <v>1</v>
      </c>
      <c r="O11" s="745">
        <v>1</v>
      </c>
      <c r="P11" s="663">
        <v>0</v>
      </c>
      <c r="Q11" s="678"/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7</v>
      </c>
      <c r="B12" s="662" t="s">
        <v>2404</v>
      </c>
      <c r="C12" s="662" t="s">
        <v>2667</v>
      </c>
      <c r="D12" s="743" t="s">
        <v>3930</v>
      </c>
      <c r="E12" s="744" t="s">
        <v>2676</v>
      </c>
      <c r="F12" s="662" t="s">
        <v>2665</v>
      </c>
      <c r="G12" s="662" t="s">
        <v>2726</v>
      </c>
      <c r="H12" s="662" t="s">
        <v>606</v>
      </c>
      <c r="I12" s="662" t="s">
        <v>2727</v>
      </c>
      <c r="J12" s="662" t="s">
        <v>1796</v>
      </c>
      <c r="K12" s="662" t="s">
        <v>2728</v>
      </c>
      <c r="L12" s="663">
        <v>704.73</v>
      </c>
      <c r="M12" s="663">
        <v>704.73</v>
      </c>
      <c r="N12" s="662">
        <v>1</v>
      </c>
      <c r="O12" s="745">
        <v>1</v>
      </c>
      <c r="P12" s="663">
        <v>704.73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7</v>
      </c>
      <c r="B13" s="662" t="s">
        <v>2404</v>
      </c>
      <c r="C13" s="662" t="s">
        <v>2667</v>
      </c>
      <c r="D13" s="743" t="s">
        <v>3930</v>
      </c>
      <c r="E13" s="744" t="s">
        <v>2678</v>
      </c>
      <c r="F13" s="662" t="s">
        <v>2665</v>
      </c>
      <c r="G13" s="662" t="s">
        <v>2729</v>
      </c>
      <c r="H13" s="662" t="s">
        <v>527</v>
      </c>
      <c r="I13" s="662" t="s">
        <v>2730</v>
      </c>
      <c r="J13" s="662" t="s">
        <v>2731</v>
      </c>
      <c r="K13" s="662" t="s">
        <v>2732</v>
      </c>
      <c r="L13" s="663">
        <v>35.11</v>
      </c>
      <c r="M13" s="663">
        <v>35.11</v>
      </c>
      <c r="N13" s="662">
        <v>1</v>
      </c>
      <c r="O13" s="745">
        <v>0.5</v>
      </c>
      <c r="P13" s="663">
        <v>35.11</v>
      </c>
      <c r="Q13" s="678">
        <v>1</v>
      </c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7</v>
      </c>
      <c r="B14" s="662" t="s">
        <v>2404</v>
      </c>
      <c r="C14" s="662" t="s">
        <v>2667</v>
      </c>
      <c r="D14" s="743" t="s">
        <v>3930</v>
      </c>
      <c r="E14" s="744" t="s">
        <v>2678</v>
      </c>
      <c r="F14" s="662" t="s">
        <v>2665</v>
      </c>
      <c r="G14" s="662" t="s">
        <v>2733</v>
      </c>
      <c r="H14" s="662" t="s">
        <v>606</v>
      </c>
      <c r="I14" s="662" t="s">
        <v>2734</v>
      </c>
      <c r="J14" s="662" t="s">
        <v>2735</v>
      </c>
      <c r="K14" s="662" t="s">
        <v>2736</v>
      </c>
      <c r="L14" s="663">
        <v>107.34</v>
      </c>
      <c r="M14" s="663">
        <v>322.02</v>
      </c>
      <c r="N14" s="662">
        <v>3</v>
      </c>
      <c r="O14" s="745">
        <v>2</v>
      </c>
      <c r="P14" s="663">
        <v>322.02</v>
      </c>
      <c r="Q14" s="678">
        <v>1</v>
      </c>
      <c r="R14" s="662">
        <v>3</v>
      </c>
      <c r="S14" s="678">
        <v>1</v>
      </c>
      <c r="T14" s="745">
        <v>2</v>
      </c>
      <c r="U14" s="701">
        <v>1</v>
      </c>
    </row>
    <row r="15" spans="1:21" ht="14.4" customHeight="1" x14ac:dyDescent="0.3">
      <c r="A15" s="661">
        <v>7</v>
      </c>
      <c r="B15" s="662" t="s">
        <v>2404</v>
      </c>
      <c r="C15" s="662" t="s">
        <v>2667</v>
      </c>
      <c r="D15" s="743" t="s">
        <v>3930</v>
      </c>
      <c r="E15" s="744" t="s">
        <v>2678</v>
      </c>
      <c r="F15" s="662" t="s">
        <v>2665</v>
      </c>
      <c r="G15" s="662" t="s">
        <v>2737</v>
      </c>
      <c r="H15" s="662" t="s">
        <v>527</v>
      </c>
      <c r="I15" s="662" t="s">
        <v>2738</v>
      </c>
      <c r="J15" s="662" t="s">
        <v>2739</v>
      </c>
      <c r="K15" s="662" t="s">
        <v>2740</v>
      </c>
      <c r="L15" s="663">
        <v>0</v>
      </c>
      <c r="M15" s="663">
        <v>0</v>
      </c>
      <c r="N15" s="662">
        <v>4</v>
      </c>
      <c r="O15" s="745">
        <v>1</v>
      </c>
      <c r="P15" s="663">
        <v>0</v>
      </c>
      <c r="Q15" s="678"/>
      <c r="R15" s="662">
        <v>4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7</v>
      </c>
      <c r="B16" s="662" t="s">
        <v>2404</v>
      </c>
      <c r="C16" s="662" t="s">
        <v>2667</v>
      </c>
      <c r="D16" s="743" t="s">
        <v>3930</v>
      </c>
      <c r="E16" s="744" t="s">
        <v>2678</v>
      </c>
      <c r="F16" s="662" t="s">
        <v>2665</v>
      </c>
      <c r="G16" s="662" t="s">
        <v>2741</v>
      </c>
      <c r="H16" s="662" t="s">
        <v>527</v>
      </c>
      <c r="I16" s="662" t="s">
        <v>1533</v>
      </c>
      <c r="J16" s="662" t="s">
        <v>735</v>
      </c>
      <c r="K16" s="662" t="s">
        <v>2742</v>
      </c>
      <c r="L16" s="663">
        <v>36.54</v>
      </c>
      <c r="M16" s="663">
        <v>109.62</v>
      </c>
      <c r="N16" s="662">
        <v>3</v>
      </c>
      <c r="O16" s="745">
        <v>0.5</v>
      </c>
      <c r="P16" s="663">
        <v>109.62</v>
      </c>
      <c r="Q16" s="678">
        <v>1</v>
      </c>
      <c r="R16" s="662">
        <v>3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7</v>
      </c>
      <c r="B17" s="662" t="s">
        <v>2404</v>
      </c>
      <c r="C17" s="662" t="s">
        <v>2667</v>
      </c>
      <c r="D17" s="743" t="s">
        <v>3930</v>
      </c>
      <c r="E17" s="744" t="s">
        <v>2678</v>
      </c>
      <c r="F17" s="662" t="s">
        <v>2665</v>
      </c>
      <c r="G17" s="662" t="s">
        <v>2722</v>
      </c>
      <c r="H17" s="662" t="s">
        <v>527</v>
      </c>
      <c r="I17" s="662" t="s">
        <v>2743</v>
      </c>
      <c r="J17" s="662" t="s">
        <v>2724</v>
      </c>
      <c r="K17" s="662" t="s">
        <v>2744</v>
      </c>
      <c r="L17" s="663">
        <v>0</v>
      </c>
      <c r="M17" s="663">
        <v>0</v>
      </c>
      <c r="N17" s="662">
        <v>1</v>
      </c>
      <c r="O17" s="745">
        <v>0.5</v>
      </c>
      <c r="P17" s="663">
        <v>0</v>
      </c>
      <c r="Q17" s="678"/>
      <c r="R17" s="662">
        <v>1</v>
      </c>
      <c r="S17" s="678">
        <v>1</v>
      </c>
      <c r="T17" s="745">
        <v>0.5</v>
      </c>
      <c r="U17" s="701">
        <v>1</v>
      </c>
    </row>
    <row r="18" spans="1:21" ht="14.4" customHeight="1" x14ac:dyDescent="0.3">
      <c r="A18" s="661">
        <v>7</v>
      </c>
      <c r="B18" s="662" t="s">
        <v>2404</v>
      </c>
      <c r="C18" s="662" t="s">
        <v>2667</v>
      </c>
      <c r="D18" s="743" t="s">
        <v>3930</v>
      </c>
      <c r="E18" s="744" t="s">
        <v>2678</v>
      </c>
      <c r="F18" s="662" t="s">
        <v>2665</v>
      </c>
      <c r="G18" s="662" t="s">
        <v>2745</v>
      </c>
      <c r="H18" s="662" t="s">
        <v>527</v>
      </c>
      <c r="I18" s="662" t="s">
        <v>2746</v>
      </c>
      <c r="J18" s="662" t="s">
        <v>2747</v>
      </c>
      <c r="K18" s="662" t="s">
        <v>2748</v>
      </c>
      <c r="L18" s="663">
        <v>0</v>
      </c>
      <c r="M18" s="663">
        <v>0</v>
      </c>
      <c r="N18" s="662">
        <v>2</v>
      </c>
      <c r="O18" s="745">
        <v>0.5</v>
      </c>
      <c r="P18" s="663">
        <v>0</v>
      </c>
      <c r="Q18" s="678"/>
      <c r="R18" s="662">
        <v>2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7</v>
      </c>
      <c r="B19" s="662" t="s">
        <v>2404</v>
      </c>
      <c r="C19" s="662" t="s">
        <v>2667</v>
      </c>
      <c r="D19" s="743" t="s">
        <v>3930</v>
      </c>
      <c r="E19" s="744" t="s">
        <v>2683</v>
      </c>
      <c r="F19" s="662" t="s">
        <v>2665</v>
      </c>
      <c r="G19" s="662" t="s">
        <v>2749</v>
      </c>
      <c r="H19" s="662" t="s">
        <v>527</v>
      </c>
      <c r="I19" s="662" t="s">
        <v>2750</v>
      </c>
      <c r="J19" s="662" t="s">
        <v>2751</v>
      </c>
      <c r="K19" s="662" t="s">
        <v>2752</v>
      </c>
      <c r="L19" s="663">
        <v>123.2</v>
      </c>
      <c r="M19" s="663">
        <v>369.6</v>
      </c>
      <c r="N19" s="662">
        <v>3</v>
      </c>
      <c r="O19" s="745">
        <v>1</v>
      </c>
      <c r="P19" s="663">
        <v>369.6</v>
      </c>
      <c r="Q19" s="678">
        <v>1</v>
      </c>
      <c r="R19" s="662">
        <v>3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7</v>
      </c>
      <c r="B20" s="662" t="s">
        <v>2404</v>
      </c>
      <c r="C20" s="662" t="s">
        <v>2667</v>
      </c>
      <c r="D20" s="743" t="s">
        <v>3930</v>
      </c>
      <c r="E20" s="744" t="s">
        <v>2683</v>
      </c>
      <c r="F20" s="662" t="s">
        <v>2665</v>
      </c>
      <c r="G20" s="662" t="s">
        <v>2749</v>
      </c>
      <c r="H20" s="662" t="s">
        <v>527</v>
      </c>
      <c r="I20" s="662" t="s">
        <v>2750</v>
      </c>
      <c r="J20" s="662" t="s">
        <v>2751</v>
      </c>
      <c r="K20" s="662" t="s">
        <v>2752</v>
      </c>
      <c r="L20" s="663">
        <v>79.48</v>
      </c>
      <c r="M20" s="663">
        <v>238.44</v>
      </c>
      <c r="N20" s="662">
        <v>3</v>
      </c>
      <c r="O20" s="745">
        <v>0.5</v>
      </c>
      <c r="P20" s="663">
        <v>238.44</v>
      </c>
      <c r="Q20" s="678">
        <v>1</v>
      </c>
      <c r="R20" s="662">
        <v>3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7</v>
      </c>
      <c r="B21" s="662" t="s">
        <v>2404</v>
      </c>
      <c r="C21" s="662" t="s">
        <v>2667</v>
      </c>
      <c r="D21" s="743" t="s">
        <v>3930</v>
      </c>
      <c r="E21" s="744" t="s">
        <v>2683</v>
      </c>
      <c r="F21" s="662" t="s">
        <v>2665</v>
      </c>
      <c r="G21" s="662" t="s">
        <v>2753</v>
      </c>
      <c r="H21" s="662" t="s">
        <v>527</v>
      </c>
      <c r="I21" s="662" t="s">
        <v>2754</v>
      </c>
      <c r="J21" s="662" t="s">
        <v>2755</v>
      </c>
      <c r="K21" s="662" t="s">
        <v>2756</v>
      </c>
      <c r="L21" s="663">
        <v>24.68</v>
      </c>
      <c r="M21" s="663">
        <v>148.07999999999998</v>
      </c>
      <c r="N21" s="662">
        <v>6</v>
      </c>
      <c r="O21" s="745">
        <v>1.5</v>
      </c>
      <c r="P21" s="663">
        <v>148.07999999999998</v>
      </c>
      <c r="Q21" s="678">
        <v>1</v>
      </c>
      <c r="R21" s="662">
        <v>6</v>
      </c>
      <c r="S21" s="678">
        <v>1</v>
      </c>
      <c r="T21" s="745">
        <v>1.5</v>
      </c>
      <c r="U21" s="701">
        <v>1</v>
      </c>
    </row>
    <row r="22" spans="1:21" ht="14.4" customHeight="1" x14ac:dyDescent="0.3">
      <c r="A22" s="661">
        <v>7</v>
      </c>
      <c r="B22" s="662" t="s">
        <v>2404</v>
      </c>
      <c r="C22" s="662" t="s">
        <v>2667</v>
      </c>
      <c r="D22" s="743" t="s">
        <v>3930</v>
      </c>
      <c r="E22" s="744" t="s">
        <v>2683</v>
      </c>
      <c r="F22" s="662" t="s">
        <v>2665</v>
      </c>
      <c r="G22" s="662" t="s">
        <v>2757</v>
      </c>
      <c r="H22" s="662" t="s">
        <v>527</v>
      </c>
      <c r="I22" s="662" t="s">
        <v>2758</v>
      </c>
      <c r="J22" s="662" t="s">
        <v>2759</v>
      </c>
      <c r="K22" s="662" t="s">
        <v>2760</v>
      </c>
      <c r="L22" s="663">
        <v>369.91</v>
      </c>
      <c r="M22" s="663">
        <v>369.91</v>
      </c>
      <c r="N22" s="662">
        <v>1</v>
      </c>
      <c r="O22" s="745">
        <v>1</v>
      </c>
      <c r="P22" s="663">
        <v>369.91</v>
      </c>
      <c r="Q22" s="678">
        <v>1</v>
      </c>
      <c r="R22" s="662">
        <v>1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7</v>
      </c>
      <c r="B23" s="662" t="s">
        <v>2404</v>
      </c>
      <c r="C23" s="662" t="s">
        <v>2667</v>
      </c>
      <c r="D23" s="743" t="s">
        <v>3930</v>
      </c>
      <c r="E23" s="744" t="s">
        <v>2683</v>
      </c>
      <c r="F23" s="662" t="s">
        <v>2665</v>
      </c>
      <c r="G23" s="662" t="s">
        <v>2761</v>
      </c>
      <c r="H23" s="662" t="s">
        <v>527</v>
      </c>
      <c r="I23" s="662" t="s">
        <v>2762</v>
      </c>
      <c r="J23" s="662" t="s">
        <v>2763</v>
      </c>
      <c r="K23" s="662" t="s">
        <v>2764</v>
      </c>
      <c r="L23" s="663">
        <v>55.01</v>
      </c>
      <c r="M23" s="663">
        <v>110.02</v>
      </c>
      <c r="N23" s="662">
        <v>2</v>
      </c>
      <c r="O23" s="745">
        <v>1</v>
      </c>
      <c r="P23" s="663">
        <v>110.02</v>
      </c>
      <c r="Q23" s="678">
        <v>1</v>
      </c>
      <c r="R23" s="662">
        <v>2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7</v>
      </c>
      <c r="B24" s="662" t="s">
        <v>2404</v>
      </c>
      <c r="C24" s="662" t="s">
        <v>2667</v>
      </c>
      <c r="D24" s="743" t="s">
        <v>3930</v>
      </c>
      <c r="E24" s="744" t="s">
        <v>2683</v>
      </c>
      <c r="F24" s="662" t="s">
        <v>2665</v>
      </c>
      <c r="G24" s="662" t="s">
        <v>2765</v>
      </c>
      <c r="H24" s="662" t="s">
        <v>527</v>
      </c>
      <c r="I24" s="662" t="s">
        <v>1357</v>
      </c>
      <c r="J24" s="662" t="s">
        <v>1358</v>
      </c>
      <c r="K24" s="662" t="s">
        <v>2766</v>
      </c>
      <c r="L24" s="663">
        <v>34.6</v>
      </c>
      <c r="M24" s="663">
        <v>34.6</v>
      </c>
      <c r="N24" s="662">
        <v>1</v>
      </c>
      <c r="O24" s="745">
        <v>0.5</v>
      </c>
      <c r="P24" s="663">
        <v>34.6</v>
      </c>
      <c r="Q24" s="678">
        <v>1</v>
      </c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7</v>
      </c>
      <c r="B25" s="662" t="s">
        <v>2404</v>
      </c>
      <c r="C25" s="662" t="s">
        <v>2667</v>
      </c>
      <c r="D25" s="743" t="s">
        <v>3930</v>
      </c>
      <c r="E25" s="744" t="s">
        <v>2683</v>
      </c>
      <c r="F25" s="662" t="s">
        <v>2665</v>
      </c>
      <c r="G25" s="662" t="s">
        <v>2741</v>
      </c>
      <c r="H25" s="662" t="s">
        <v>606</v>
      </c>
      <c r="I25" s="662" t="s">
        <v>2767</v>
      </c>
      <c r="J25" s="662" t="s">
        <v>735</v>
      </c>
      <c r="K25" s="662" t="s">
        <v>2768</v>
      </c>
      <c r="L25" s="663">
        <v>36.54</v>
      </c>
      <c r="M25" s="663">
        <v>219.24</v>
      </c>
      <c r="N25" s="662">
        <v>6</v>
      </c>
      <c r="O25" s="745">
        <v>1</v>
      </c>
      <c r="P25" s="663">
        <v>219.24</v>
      </c>
      <c r="Q25" s="678">
        <v>1</v>
      </c>
      <c r="R25" s="662">
        <v>6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7</v>
      </c>
      <c r="B26" s="662" t="s">
        <v>2404</v>
      </c>
      <c r="C26" s="662" t="s">
        <v>2667</v>
      </c>
      <c r="D26" s="743" t="s">
        <v>3930</v>
      </c>
      <c r="E26" s="744" t="s">
        <v>2683</v>
      </c>
      <c r="F26" s="662" t="s">
        <v>2665</v>
      </c>
      <c r="G26" s="662" t="s">
        <v>2769</v>
      </c>
      <c r="H26" s="662" t="s">
        <v>606</v>
      </c>
      <c r="I26" s="662" t="s">
        <v>2770</v>
      </c>
      <c r="J26" s="662" t="s">
        <v>2771</v>
      </c>
      <c r="K26" s="662" t="s">
        <v>2772</v>
      </c>
      <c r="L26" s="663">
        <v>205.84</v>
      </c>
      <c r="M26" s="663">
        <v>205.84</v>
      </c>
      <c r="N26" s="662">
        <v>1</v>
      </c>
      <c r="O26" s="745">
        <v>0.5</v>
      </c>
      <c r="P26" s="663">
        <v>205.84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7</v>
      </c>
      <c r="B27" s="662" t="s">
        <v>2404</v>
      </c>
      <c r="C27" s="662" t="s">
        <v>2667</v>
      </c>
      <c r="D27" s="743" t="s">
        <v>3930</v>
      </c>
      <c r="E27" s="744" t="s">
        <v>2683</v>
      </c>
      <c r="F27" s="662" t="s">
        <v>2665</v>
      </c>
      <c r="G27" s="662" t="s">
        <v>2773</v>
      </c>
      <c r="H27" s="662" t="s">
        <v>527</v>
      </c>
      <c r="I27" s="662" t="s">
        <v>2774</v>
      </c>
      <c r="J27" s="662" t="s">
        <v>2775</v>
      </c>
      <c r="K27" s="662" t="s">
        <v>2776</v>
      </c>
      <c r="L27" s="663">
        <v>99.11</v>
      </c>
      <c r="M27" s="663">
        <v>297.33</v>
      </c>
      <c r="N27" s="662">
        <v>3</v>
      </c>
      <c r="O27" s="745">
        <v>1</v>
      </c>
      <c r="P27" s="663">
        <v>297.33</v>
      </c>
      <c r="Q27" s="678">
        <v>1</v>
      </c>
      <c r="R27" s="662">
        <v>3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7</v>
      </c>
      <c r="B28" s="662" t="s">
        <v>2404</v>
      </c>
      <c r="C28" s="662" t="s">
        <v>2667</v>
      </c>
      <c r="D28" s="743" t="s">
        <v>3930</v>
      </c>
      <c r="E28" s="744" t="s">
        <v>2683</v>
      </c>
      <c r="F28" s="662" t="s">
        <v>2665</v>
      </c>
      <c r="G28" s="662" t="s">
        <v>2777</v>
      </c>
      <c r="H28" s="662" t="s">
        <v>527</v>
      </c>
      <c r="I28" s="662" t="s">
        <v>2778</v>
      </c>
      <c r="J28" s="662" t="s">
        <v>2049</v>
      </c>
      <c r="K28" s="662" t="s">
        <v>2779</v>
      </c>
      <c r="L28" s="663">
        <v>51.21</v>
      </c>
      <c r="M28" s="663">
        <v>51.21</v>
      </c>
      <c r="N28" s="662">
        <v>1</v>
      </c>
      <c r="O28" s="745">
        <v>0.5</v>
      </c>
      <c r="P28" s="663">
        <v>51.21</v>
      </c>
      <c r="Q28" s="678">
        <v>1</v>
      </c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7</v>
      </c>
      <c r="B29" s="662" t="s">
        <v>2404</v>
      </c>
      <c r="C29" s="662" t="s">
        <v>2667</v>
      </c>
      <c r="D29" s="743" t="s">
        <v>3930</v>
      </c>
      <c r="E29" s="744" t="s">
        <v>2683</v>
      </c>
      <c r="F29" s="662" t="s">
        <v>2665</v>
      </c>
      <c r="G29" s="662" t="s">
        <v>2780</v>
      </c>
      <c r="H29" s="662" t="s">
        <v>527</v>
      </c>
      <c r="I29" s="662" t="s">
        <v>2781</v>
      </c>
      <c r="J29" s="662" t="s">
        <v>2782</v>
      </c>
      <c r="K29" s="662" t="s">
        <v>2783</v>
      </c>
      <c r="L29" s="663">
        <v>0</v>
      </c>
      <c r="M29" s="663">
        <v>0</v>
      </c>
      <c r="N29" s="662">
        <v>3</v>
      </c>
      <c r="O29" s="745">
        <v>0.5</v>
      </c>
      <c r="P29" s="663">
        <v>0</v>
      </c>
      <c r="Q29" s="678"/>
      <c r="R29" s="662">
        <v>3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7</v>
      </c>
      <c r="B30" s="662" t="s">
        <v>2404</v>
      </c>
      <c r="C30" s="662" t="s">
        <v>2667</v>
      </c>
      <c r="D30" s="743" t="s">
        <v>3930</v>
      </c>
      <c r="E30" s="744" t="s">
        <v>2683</v>
      </c>
      <c r="F30" s="662" t="s">
        <v>2665</v>
      </c>
      <c r="G30" s="662" t="s">
        <v>2784</v>
      </c>
      <c r="H30" s="662" t="s">
        <v>527</v>
      </c>
      <c r="I30" s="662" t="s">
        <v>2785</v>
      </c>
      <c r="J30" s="662" t="s">
        <v>2786</v>
      </c>
      <c r="K30" s="662" t="s">
        <v>2787</v>
      </c>
      <c r="L30" s="663">
        <v>50.32</v>
      </c>
      <c r="M30" s="663">
        <v>402.56</v>
      </c>
      <c r="N30" s="662">
        <v>8</v>
      </c>
      <c r="O30" s="745">
        <v>1</v>
      </c>
      <c r="P30" s="663">
        <v>402.56</v>
      </c>
      <c r="Q30" s="678">
        <v>1</v>
      </c>
      <c r="R30" s="662">
        <v>8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7</v>
      </c>
      <c r="B31" s="662" t="s">
        <v>2404</v>
      </c>
      <c r="C31" s="662" t="s">
        <v>2667</v>
      </c>
      <c r="D31" s="743" t="s">
        <v>3930</v>
      </c>
      <c r="E31" s="744" t="s">
        <v>2683</v>
      </c>
      <c r="F31" s="662" t="s">
        <v>2665</v>
      </c>
      <c r="G31" s="662" t="s">
        <v>2784</v>
      </c>
      <c r="H31" s="662" t="s">
        <v>527</v>
      </c>
      <c r="I31" s="662" t="s">
        <v>2788</v>
      </c>
      <c r="J31" s="662" t="s">
        <v>2789</v>
      </c>
      <c r="K31" s="662" t="s">
        <v>2790</v>
      </c>
      <c r="L31" s="663">
        <v>99.94</v>
      </c>
      <c r="M31" s="663">
        <v>299.82</v>
      </c>
      <c r="N31" s="662">
        <v>3</v>
      </c>
      <c r="O31" s="745">
        <v>0.5</v>
      </c>
      <c r="P31" s="663">
        <v>299.82</v>
      </c>
      <c r="Q31" s="678">
        <v>1</v>
      </c>
      <c r="R31" s="662">
        <v>3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7</v>
      </c>
      <c r="B32" s="662" t="s">
        <v>2404</v>
      </c>
      <c r="C32" s="662" t="s">
        <v>2667</v>
      </c>
      <c r="D32" s="743" t="s">
        <v>3930</v>
      </c>
      <c r="E32" s="744" t="s">
        <v>2683</v>
      </c>
      <c r="F32" s="662" t="s">
        <v>2665</v>
      </c>
      <c r="G32" s="662" t="s">
        <v>2791</v>
      </c>
      <c r="H32" s="662" t="s">
        <v>527</v>
      </c>
      <c r="I32" s="662" t="s">
        <v>2792</v>
      </c>
      <c r="J32" s="662" t="s">
        <v>2793</v>
      </c>
      <c r="K32" s="662" t="s">
        <v>2794</v>
      </c>
      <c r="L32" s="663">
        <v>271.94</v>
      </c>
      <c r="M32" s="663">
        <v>271.94</v>
      </c>
      <c r="N32" s="662">
        <v>1</v>
      </c>
      <c r="O32" s="745">
        <v>0.5</v>
      </c>
      <c r="P32" s="663">
        <v>271.94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7</v>
      </c>
      <c r="B33" s="662" t="s">
        <v>2404</v>
      </c>
      <c r="C33" s="662" t="s">
        <v>2667</v>
      </c>
      <c r="D33" s="743" t="s">
        <v>3930</v>
      </c>
      <c r="E33" s="744" t="s">
        <v>2684</v>
      </c>
      <c r="F33" s="662" t="s">
        <v>2665</v>
      </c>
      <c r="G33" s="662" t="s">
        <v>2795</v>
      </c>
      <c r="H33" s="662" t="s">
        <v>606</v>
      </c>
      <c r="I33" s="662" t="s">
        <v>2796</v>
      </c>
      <c r="J33" s="662" t="s">
        <v>2797</v>
      </c>
      <c r="K33" s="662" t="s">
        <v>2798</v>
      </c>
      <c r="L33" s="663">
        <v>75.73</v>
      </c>
      <c r="M33" s="663">
        <v>302.92</v>
      </c>
      <c r="N33" s="662">
        <v>4</v>
      </c>
      <c r="O33" s="745">
        <v>1.5</v>
      </c>
      <c r="P33" s="663">
        <v>302.92</v>
      </c>
      <c r="Q33" s="678">
        <v>1</v>
      </c>
      <c r="R33" s="662">
        <v>4</v>
      </c>
      <c r="S33" s="678">
        <v>1</v>
      </c>
      <c r="T33" s="745">
        <v>1.5</v>
      </c>
      <c r="U33" s="701">
        <v>1</v>
      </c>
    </row>
    <row r="34" spans="1:21" ht="14.4" customHeight="1" x14ac:dyDescent="0.3">
      <c r="A34" s="661">
        <v>7</v>
      </c>
      <c r="B34" s="662" t="s">
        <v>2404</v>
      </c>
      <c r="C34" s="662" t="s">
        <v>2667</v>
      </c>
      <c r="D34" s="743" t="s">
        <v>3930</v>
      </c>
      <c r="E34" s="744" t="s">
        <v>2684</v>
      </c>
      <c r="F34" s="662" t="s">
        <v>2665</v>
      </c>
      <c r="G34" s="662" t="s">
        <v>2795</v>
      </c>
      <c r="H34" s="662" t="s">
        <v>527</v>
      </c>
      <c r="I34" s="662" t="s">
        <v>2799</v>
      </c>
      <c r="J34" s="662" t="s">
        <v>1879</v>
      </c>
      <c r="K34" s="662" t="s">
        <v>2800</v>
      </c>
      <c r="L34" s="663">
        <v>154.36000000000001</v>
      </c>
      <c r="M34" s="663">
        <v>154.36000000000001</v>
      </c>
      <c r="N34" s="662">
        <v>1</v>
      </c>
      <c r="O34" s="745">
        <v>1</v>
      </c>
      <c r="P34" s="663">
        <v>154.36000000000001</v>
      </c>
      <c r="Q34" s="678">
        <v>1</v>
      </c>
      <c r="R34" s="662">
        <v>1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7</v>
      </c>
      <c r="B35" s="662" t="s">
        <v>2404</v>
      </c>
      <c r="C35" s="662" t="s">
        <v>2667</v>
      </c>
      <c r="D35" s="743" t="s">
        <v>3930</v>
      </c>
      <c r="E35" s="744" t="s">
        <v>2684</v>
      </c>
      <c r="F35" s="662" t="s">
        <v>2665</v>
      </c>
      <c r="G35" s="662" t="s">
        <v>2795</v>
      </c>
      <c r="H35" s="662" t="s">
        <v>527</v>
      </c>
      <c r="I35" s="662" t="s">
        <v>2801</v>
      </c>
      <c r="J35" s="662" t="s">
        <v>2802</v>
      </c>
      <c r="K35" s="662" t="s">
        <v>2800</v>
      </c>
      <c r="L35" s="663">
        <v>0</v>
      </c>
      <c r="M35" s="663">
        <v>0</v>
      </c>
      <c r="N35" s="662">
        <v>2</v>
      </c>
      <c r="O35" s="745">
        <v>1</v>
      </c>
      <c r="P35" s="663">
        <v>0</v>
      </c>
      <c r="Q35" s="678"/>
      <c r="R35" s="662">
        <v>2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7</v>
      </c>
      <c r="B36" s="662" t="s">
        <v>2404</v>
      </c>
      <c r="C36" s="662" t="s">
        <v>2667</v>
      </c>
      <c r="D36" s="743" t="s">
        <v>3930</v>
      </c>
      <c r="E36" s="744" t="s">
        <v>2684</v>
      </c>
      <c r="F36" s="662" t="s">
        <v>2665</v>
      </c>
      <c r="G36" s="662" t="s">
        <v>2803</v>
      </c>
      <c r="H36" s="662" t="s">
        <v>527</v>
      </c>
      <c r="I36" s="662" t="s">
        <v>2804</v>
      </c>
      <c r="J36" s="662" t="s">
        <v>2805</v>
      </c>
      <c r="K36" s="662" t="s">
        <v>2806</v>
      </c>
      <c r="L36" s="663">
        <v>79.64</v>
      </c>
      <c r="M36" s="663">
        <v>79.64</v>
      </c>
      <c r="N36" s="662">
        <v>1</v>
      </c>
      <c r="O36" s="745">
        <v>1</v>
      </c>
      <c r="P36" s="663">
        <v>79.64</v>
      </c>
      <c r="Q36" s="678">
        <v>1</v>
      </c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7</v>
      </c>
      <c r="B37" s="662" t="s">
        <v>2404</v>
      </c>
      <c r="C37" s="662" t="s">
        <v>2667</v>
      </c>
      <c r="D37" s="743" t="s">
        <v>3930</v>
      </c>
      <c r="E37" s="744" t="s">
        <v>2684</v>
      </c>
      <c r="F37" s="662" t="s">
        <v>2665</v>
      </c>
      <c r="G37" s="662" t="s">
        <v>2803</v>
      </c>
      <c r="H37" s="662" t="s">
        <v>527</v>
      </c>
      <c r="I37" s="662" t="s">
        <v>2807</v>
      </c>
      <c r="J37" s="662" t="s">
        <v>2808</v>
      </c>
      <c r="K37" s="662" t="s">
        <v>2806</v>
      </c>
      <c r="L37" s="663">
        <v>79.64</v>
      </c>
      <c r="M37" s="663">
        <v>79.64</v>
      </c>
      <c r="N37" s="662">
        <v>1</v>
      </c>
      <c r="O37" s="745">
        <v>0.5</v>
      </c>
      <c r="P37" s="663">
        <v>79.64</v>
      </c>
      <c r="Q37" s="678">
        <v>1</v>
      </c>
      <c r="R37" s="662">
        <v>1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7</v>
      </c>
      <c r="B38" s="662" t="s">
        <v>2404</v>
      </c>
      <c r="C38" s="662" t="s">
        <v>2667</v>
      </c>
      <c r="D38" s="743" t="s">
        <v>3930</v>
      </c>
      <c r="E38" s="744" t="s">
        <v>2684</v>
      </c>
      <c r="F38" s="662" t="s">
        <v>2665</v>
      </c>
      <c r="G38" s="662" t="s">
        <v>2715</v>
      </c>
      <c r="H38" s="662" t="s">
        <v>527</v>
      </c>
      <c r="I38" s="662" t="s">
        <v>2809</v>
      </c>
      <c r="J38" s="662" t="s">
        <v>2810</v>
      </c>
      <c r="K38" s="662" t="s">
        <v>2811</v>
      </c>
      <c r="L38" s="663">
        <v>46.1</v>
      </c>
      <c r="M38" s="663">
        <v>46.1</v>
      </c>
      <c r="N38" s="662">
        <v>1</v>
      </c>
      <c r="O38" s="745">
        <v>0.5</v>
      </c>
      <c r="P38" s="663">
        <v>46.1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7</v>
      </c>
      <c r="B39" s="662" t="s">
        <v>2404</v>
      </c>
      <c r="C39" s="662" t="s">
        <v>2667</v>
      </c>
      <c r="D39" s="743" t="s">
        <v>3930</v>
      </c>
      <c r="E39" s="744" t="s">
        <v>2684</v>
      </c>
      <c r="F39" s="662" t="s">
        <v>2665</v>
      </c>
      <c r="G39" s="662" t="s">
        <v>2812</v>
      </c>
      <c r="H39" s="662" t="s">
        <v>527</v>
      </c>
      <c r="I39" s="662" t="s">
        <v>958</v>
      </c>
      <c r="J39" s="662" t="s">
        <v>959</v>
      </c>
      <c r="K39" s="662" t="s">
        <v>2813</v>
      </c>
      <c r="L39" s="663">
        <v>59.78</v>
      </c>
      <c r="M39" s="663">
        <v>358.68</v>
      </c>
      <c r="N39" s="662">
        <v>6</v>
      </c>
      <c r="O39" s="745">
        <v>1.5</v>
      </c>
      <c r="P39" s="663">
        <v>358.68</v>
      </c>
      <c r="Q39" s="678">
        <v>1</v>
      </c>
      <c r="R39" s="662">
        <v>6</v>
      </c>
      <c r="S39" s="678">
        <v>1</v>
      </c>
      <c r="T39" s="745">
        <v>1.5</v>
      </c>
      <c r="U39" s="701">
        <v>1</v>
      </c>
    </row>
    <row r="40" spans="1:21" ht="14.4" customHeight="1" x14ac:dyDescent="0.3">
      <c r="A40" s="661">
        <v>7</v>
      </c>
      <c r="B40" s="662" t="s">
        <v>2404</v>
      </c>
      <c r="C40" s="662" t="s">
        <v>2667</v>
      </c>
      <c r="D40" s="743" t="s">
        <v>3930</v>
      </c>
      <c r="E40" s="744" t="s">
        <v>2684</v>
      </c>
      <c r="F40" s="662" t="s">
        <v>2665</v>
      </c>
      <c r="G40" s="662" t="s">
        <v>2814</v>
      </c>
      <c r="H40" s="662" t="s">
        <v>527</v>
      </c>
      <c r="I40" s="662" t="s">
        <v>2815</v>
      </c>
      <c r="J40" s="662" t="s">
        <v>2816</v>
      </c>
      <c r="K40" s="662" t="s">
        <v>2817</v>
      </c>
      <c r="L40" s="663">
        <v>79.069999999999993</v>
      </c>
      <c r="M40" s="663">
        <v>316.27999999999997</v>
      </c>
      <c r="N40" s="662">
        <v>4</v>
      </c>
      <c r="O40" s="745">
        <v>1</v>
      </c>
      <c r="P40" s="663">
        <v>316.27999999999997</v>
      </c>
      <c r="Q40" s="678">
        <v>1</v>
      </c>
      <c r="R40" s="662">
        <v>4</v>
      </c>
      <c r="S40" s="678">
        <v>1</v>
      </c>
      <c r="T40" s="745">
        <v>1</v>
      </c>
      <c r="U40" s="701">
        <v>1</v>
      </c>
    </row>
    <row r="41" spans="1:21" ht="14.4" customHeight="1" x14ac:dyDescent="0.3">
      <c r="A41" s="661">
        <v>7</v>
      </c>
      <c r="B41" s="662" t="s">
        <v>2404</v>
      </c>
      <c r="C41" s="662" t="s">
        <v>2667</v>
      </c>
      <c r="D41" s="743" t="s">
        <v>3930</v>
      </c>
      <c r="E41" s="744" t="s">
        <v>2686</v>
      </c>
      <c r="F41" s="662" t="s">
        <v>2665</v>
      </c>
      <c r="G41" s="662" t="s">
        <v>2818</v>
      </c>
      <c r="H41" s="662" t="s">
        <v>527</v>
      </c>
      <c r="I41" s="662" t="s">
        <v>2819</v>
      </c>
      <c r="J41" s="662" t="s">
        <v>2820</v>
      </c>
      <c r="K41" s="662" t="s">
        <v>2821</v>
      </c>
      <c r="L41" s="663">
        <v>54.81</v>
      </c>
      <c r="M41" s="663">
        <v>54.81</v>
      </c>
      <c r="N41" s="662">
        <v>1</v>
      </c>
      <c r="O41" s="745">
        <v>0.5</v>
      </c>
      <c r="P41" s="663">
        <v>54.81</v>
      </c>
      <c r="Q41" s="678">
        <v>1</v>
      </c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7</v>
      </c>
      <c r="B42" s="662" t="s">
        <v>2404</v>
      </c>
      <c r="C42" s="662" t="s">
        <v>2667</v>
      </c>
      <c r="D42" s="743" t="s">
        <v>3930</v>
      </c>
      <c r="E42" s="744" t="s">
        <v>2686</v>
      </c>
      <c r="F42" s="662" t="s">
        <v>2665</v>
      </c>
      <c r="G42" s="662" t="s">
        <v>2822</v>
      </c>
      <c r="H42" s="662" t="s">
        <v>527</v>
      </c>
      <c r="I42" s="662" t="s">
        <v>839</v>
      </c>
      <c r="J42" s="662" t="s">
        <v>840</v>
      </c>
      <c r="K42" s="662" t="s">
        <v>2823</v>
      </c>
      <c r="L42" s="663">
        <v>107.27</v>
      </c>
      <c r="M42" s="663">
        <v>214.54</v>
      </c>
      <c r="N42" s="662">
        <v>2</v>
      </c>
      <c r="O42" s="745">
        <v>0.5</v>
      </c>
      <c r="P42" s="663">
        <v>214.54</v>
      </c>
      <c r="Q42" s="678">
        <v>1</v>
      </c>
      <c r="R42" s="662">
        <v>2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7</v>
      </c>
      <c r="B43" s="662" t="s">
        <v>2404</v>
      </c>
      <c r="C43" s="662" t="s">
        <v>2667</v>
      </c>
      <c r="D43" s="743" t="s">
        <v>3930</v>
      </c>
      <c r="E43" s="744" t="s">
        <v>2686</v>
      </c>
      <c r="F43" s="662" t="s">
        <v>2665</v>
      </c>
      <c r="G43" s="662" t="s">
        <v>2719</v>
      </c>
      <c r="H43" s="662" t="s">
        <v>527</v>
      </c>
      <c r="I43" s="662" t="s">
        <v>2824</v>
      </c>
      <c r="J43" s="662" t="s">
        <v>2825</v>
      </c>
      <c r="K43" s="662" t="s">
        <v>2826</v>
      </c>
      <c r="L43" s="663">
        <v>0</v>
      </c>
      <c r="M43" s="663">
        <v>0</v>
      </c>
      <c r="N43" s="662">
        <v>1</v>
      </c>
      <c r="O43" s="745">
        <v>0.5</v>
      </c>
      <c r="P43" s="663">
        <v>0</v>
      </c>
      <c r="Q43" s="678"/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7</v>
      </c>
      <c r="B44" s="662" t="s">
        <v>2404</v>
      </c>
      <c r="C44" s="662" t="s">
        <v>2667</v>
      </c>
      <c r="D44" s="743" t="s">
        <v>3930</v>
      </c>
      <c r="E44" s="744" t="s">
        <v>2686</v>
      </c>
      <c r="F44" s="662" t="s">
        <v>2665</v>
      </c>
      <c r="G44" s="662" t="s">
        <v>2719</v>
      </c>
      <c r="H44" s="662" t="s">
        <v>527</v>
      </c>
      <c r="I44" s="662" t="s">
        <v>2720</v>
      </c>
      <c r="J44" s="662" t="s">
        <v>754</v>
      </c>
      <c r="K44" s="662" t="s">
        <v>2721</v>
      </c>
      <c r="L44" s="663">
        <v>185.26</v>
      </c>
      <c r="M44" s="663">
        <v>185.26</v>
      </c>
      <c r="N44" s="662">
        <v>1</v>
      </c>
      <c r="O44" s="745">
        <v>0.5</v>
      </c>
      <c r="P44" s="663">
        <v>185.26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7</v>
      </c>
      <c r="B45" s="662" t="s">
        <v>2404</v>
      </c>
      <c r="C45" s="662" t="s">
        <v>2667</v>
      </c>
      <c r="D45" s="743" t="s">
        <v>3930</v>
      </c>
      <c r="E45" s="744" t="s">
        <v>2686</v>
      </c>
      <c r="F45" s="662" t="s">
        <v>2665</v>
      </c>
      <c r="G45" s="662" t="s">
        <v>2827</v>
      </c>
      <c r="H45" s="662" t="s">
        <v>527</v>
      </c>
      <c r="I45" s="662" t="s">
        <v>2828</v>
      </c>
      <c r="J45" s="662" t="s">
        <v>2829</v>
      </c>
      <c r="K45" s="662" t="s">
        <v>2830</v>
      </c>
      <c r="L45" s="663">
        <v>0</v>
      </c>
      <c r="M45" s="663">
        <v>0</v>
      </c>
      <c r="N45" s="662">
        <v>1</v>
      </c>
      <c r="O45" s="745">
        <v>0.5</v>
      </c>
      <c r="P45" s="663">
        <v>0</v>
      </c>
      <c r="Q45" s="678"/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7</v>
      </c>
      <c r="B46" s="662" t="s">
        <v>2404</v>
      </c>
      <c r="C46" s="662" t="s">
        <v>2667</v>
      </c>
      <c r="D46" s="743" t="s">
        <v>3930</v>
      </c>
      <c r="E46" s="744" t="s">
        <v>2686</v>
      </c>
      <c r="F46" s="662" t="s">
        <v>2665</v>
      </c>
      <c r="G46" s="662" t="s">
        <v>2745</v>
      </c>
      <c r="H46" s="662" t="s">
        <v>527</v>
      </c>
      <c r="I46" s="662" t="s">
        <v>2831</v>
      </c>
      <c r="J46" s="662" t="s">
        <v>1591</v>
      </c>
      <c r="K46" s="662" t="s">
        <v>2832</v>
      </c>
      <c r="L46" s="663">
        <v>0</v>
      </c>
      <c r="M46" s="663">
        <v>0</v>
      </c>
      <c r="N46" s="662">
        <v>1</v>
      </c>
      <c r="O46" s="745">
        <v>0.5</v>
      </c>
      <c r="P46" s="663">
        <v>0</v>
      </c>
      <c r="Q46" s="678"/>
      <c r="R46" s="662">
        <v>1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7</v>
      </c>
      <c r="B47" s="662" t="s">
        <v>2404</v>
      </c>
      <c r="C47" s="662" t="s">
        <v>2667</v>
      </c>
      <c r="D47" s="743" t="s">
        <v>3930</v>
      </c>
      <c r="E47" s="744" t="s">
        <v>2687</v>
      </c>
      <c r="F47" s="662" t="s">
        <v>2665</v>
      </c>
      <c r="G47" s="662" t="s">
        <v>2833</v>
      </c>
      <c r="H47" s="662" t="s">
        <v>527</v>
      </c>
      <c r="I47" s="662" t="s">
        <v>2834</v>
      </c>
      <c r="J47" s="662" t="s">
        <v>2835</v>
      </c>
      <c r="K47" s="662" t="s">
        <v>2836</v>
      </c>
      <c r="L47" s="663">
        <v>126.57</v>
      </c>
      <c r="M47" s="663">
        <v>126.57</v>
      </c>
      <c r="N47" s="662">
        <v>1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7</v>
      </c>
      <c r="B48" s="662" t="s">
        <v>2404</v>
      </c>
      <c r="C48" s="662" t="s">
        <v>2667</v>
      </c>
      <c r="D48" s="743" t="s">
        <v>3930</v>
      </c>
      <c r="E48" s="744" t="s">
        <v>2687</v>
      </c>
      <c r="F48" s="662" t="s">
        <v>2665</v>
      </c>
      <c r="G48" s="662" t="s">
        <v>2837</v>
      </c>
      <c r="H48" s="662" t="s">
        <v>527</v>
      </c>
      <c r="I48" s="662" t="s">
        <v>2838</v>
      </c>
      <c r="J48" s="662" t="s">
        <v>2839</v>
      </c>
      <c r="K48" s="662"/>
      <c r="L48" s="663">
        <v>0</v>
      </c>
      <c r="M48" s="663">
        <v>0</v>
      </c>
      <c r="N48" s="662">
        <v>1</v>
      </c>
      <c r="O48" s="745">
        <v>1</v>
      </c>
      <c r="P48" s="663"/>
      <c r="Q48" s="678"/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7</v>
      </c>
      <c r="B49" s="662" t="s">
        <v>2404</v>
      </c>
      <c r="C49" s="662" t="s">
        <v>2667</v>
      </c>
      <c r="D49" s="743" t="s">
        <v>3930</v>
      </c>
      <c r="E49" s="744" t="s">
        <v>2687</v>
      </c>
      <c r="F49" s="662" t="s">
        <v>2665</v>
      </c>
      <c r="G49" s="662" t="s">
        <v>2840</v>
      </c>
      <c r="H49" s="662" t="s">
        <v>527</v>
      </c>
      <c r="I49" s="662" t="s">
        <v>2841</v>
      </c>
      <c r="J49" s="662" t="s">
        <v>2242</v>
      </c>
      <c r="K49" s="662" t="s">
        <v>2842</v>
      </c>
      <c r="L49" s="663">
        <v>27.28</v>
      </c>
      <c r="M49" s="663">
        <v>27.28</v>
      </c>
      <c r="N49" s="662">
        <v>1</v>
      </c>
      <c r="O49" s="745">
        <v>0.5</v>
      </c>
      <c r="P49" s="663">
        <v>27.28</v>
      </c>
      <c r="Q49" s="678">
        <v>1</v>
      </c>
      <c r="R49" s="662">
        <v>1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7</v>
      </c>
      <c r="B50" s="662" t="s">
        <v>2404</v>
      </c>
      <c r="C50" s="662" t="s">
        <v>2667</v>
      </c>
      <c r="D50" s="743" t="s">
        <v>3930</v>
      </c>
      <c r="E50" s="744" t="s">
        <v>2687</v>
      </c>
      <c r="F50" s="662" t="s">
        <v>2665</v>
      </c>
      <c r="G50" s="662" t="s">
        <v>2843</v>
      </c>
      <c r="H50" s="662" t="s">
        <v>527</v>
      </c>
      <c r="I50" s="662" t="s">
        <v>889</v>
      </c>
      <c r="J50" s="662" t="s">
        <v>2844</v>
      </c>
      <c r="K50" s="662" t="s">
        <v>2845</v>
      </c>
      <c r="L50" s="663">
        <v>0</v>
      </c>
      <c r="M50" s="663">
        <v>0</v>
      </c>
      <c r="N50" s="662">
        <v>3</v>
      </c>
      <c r="O50" s="745">
        <v>2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7</v>
      </c>
      <c r="B51" s="662" t="s">
        <v>2404</v>
      </c>
      <c r="C51" s="662" t="s">
        <v>2667</v>
      </c>
      <c r="D51" s="743" t="s">
        <v>3930</v>
      </c>
      <c r="E51" s="744" t="s">
        <v>2687</v>
      </c>
      <c r="F51" s="662" t="s">
        <v>2665</v>
      </c>
      <c r="G51" s="662" t="s">
        <v>2846</v>
      </c>
      <c r="H51" s="662" t="s">
        <v>606</v>
      </c>
      <c r="I51" s="662" t="s">
        <v>2847</v>
      </c>
      <c r="J51" s="662" t="s">
        <v>2848</v>
      </c>
      <c r="K51" s="662" t="s">
        <v>2849</v>
      </c>
      <c r="L51" s="663">
        <v>46.07</v>
      </c>
      <c r="M51" s="663">
        <v>46.07</v>
      </c>
      <c r="N51" s="662">
        <v>1</v>
      </c>
      <c r="O51" s="745">
        <v>1</v>
      </c>
      <c r="P51" s="663">
        <v>46.07</v>
      </c>
      <c r="Q51" s="678">
        <v>1</v>
      </c>
      <c r="R51" s="662">
        <v>1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7</v>
      </c>
      <c r="B52" s="662" t="s">
        <v>2404</v>
      </c>
      <c r="C52" s="662" t="s">
        <v>2667</v>
      </c>
      <c r="D52" s="743" t="s">
        <v>3930</v>
      </c>
      <c r="E52" s="744" t="s">
        <v>2687</v>
      </c>
      <c r="F52" s="662" t="s">
        <v>2665</v>
      </c>
      <c r="G52" s="662" t="s">
        <v>2850</v>
      </c>
      <c r="H52" s="662" t="s">
        <v>606</v>
      </c>
      <c r="I52" s="662" t="s">
        <v>2851</v>
      </c>
      <c r="J52" s="662" t="s">
        <v>2852</v>
      </c>
      <c r="K52" s="662" t="s">
        <v>2853</v>
      </c>
      <c r="L52" s="663">
        <v>177.82</v>
      </c>
      <c r="M52" s="663">
        <v>177.82</v>
      </c>
      <c r="N52" s="662">
        <v>1</v>
      </c>
      <c r="O52" s="745">
        <v>1</v>
      </c>
      <c r="P52" s="663">
        <v>177.82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7</v>
      </c>
      <c r="B53" s="662" t="s">
        <v>2404</v>
      </c>
      <c r="C53" s="662" t="s">
        <v>2667</v>
      </c>
      <c r="D53" s="743" t="s">
        <v>3930</v>
      </c>
      <c r="E53" s="744" t="s">
        <v>2687</v>
      </c>
      <c r="F53" s="662" t="s">
        <v>2665</v>
      </c>
      <c r="G53" s="662" t="s">
        <v>2719</v>
      </c>
      <c r="H53" s="662" t="s">
        <v>527</v>
      </c>
      <c r="I53" s="662" t="s">
        <v>2854</v>
      </c>
      <c r="J53" s="662" t="s">
        <v>754</v>
      </c>
      <c r="K53" s="662" t="s">
        <v>2855</v>
      </c>
      <c r="L53" s="663">
        <v>57.64</v>
      </c>
      <c r="M53" s="663">
        <v>115.28</v>
      </c>
      <c r="N53" s="662">
        <v>2</v>
      </c>
      <c r="O53" s="745">
        <v>1</v>
      </c>
      <c r="P53" s="663">
        <v>115.28</v>
      </c>
      <c r="Q53" s="678">
        <v>1</v>
      </c>
      <c r="R53" s="662">
        <v>2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7</v>
      </c>
      <c r="B54" s="662" t="s">
        <v>2404</v>
      </c>
      <c r="C54" s="662" t="s">
        <v>2667</v>
      </c>
      <c r="D54" s="743" t="s">
        <v>3930</v>
      </c>
      <c r="E54" s="744" t="s">
        <v>2687</v>
      </c>
      <c r="F54" s="662" t="s">
        <v>2665</v>
      </c>
      <c r="G54" s="662" t="s">
        <v>2773</v>
      </c>
      <c r="H54" s="662" t="s">
        <v>527</v>
      </c>
      <c r="I54" s="662" t="s">
        <v>2856</v>
      </c>
      <c r="J54" s="662" t="s">
        <v>2857</v>
      </c>
      <c r="K54" s="662" t="s">
        <v>2858</v>
      </c>
      <c r="L54" s="663">
        <v>24.78</v>
      </c>
      <c r="M54" s="663">
        <v>74.34</v>
      </c>
      <c r="N54" s="662">
        <v>3</v>
      </c>
      <c r="O54" s="745">
        <v>0.5</v>
      </c>
      <c r="P54" s="663">
        <v>74.34</v>
      </c>
      <c r="Q54" s="678">
        <v>1</v>
      </c>
      <c r="R54" s="662">
        <v>3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7</v>
      </c>
      <c r="B55" s="662" t="s">
        <v>2404</v>
      </c>
      <c r="C55" s="662" t="s">
        <v>2667</v>
      </c>
      <c r="D55" s="743" t="s">
        <v>3930</v>
      </c>
      <c r="E55" s="744" t="s">
        <v>2687</v>
      </c>
      <c r="F55" s="662" t="s">
        <v>2665</v>
      </c>
      <c r="G55" s="662" t="s">
        <v>2859</v>
      </c>
      <c r="H55" s="662" t="s">
        <v>527</v>
      </c>
      <c r="I55" s="662" t="s">
        <v>2066</v>
      </c>
      <c r="J55" s="662" t="s">
        <v>2067</v>
      </c>
      <c r="K55" s="662" t="s">
        <v>1458</v>
      </c>
      <c r="L55" s="663">
        <v>65.75</v>
      </c>
      <c r="M55" s="663">
        <v>1315</v>
      </c>
      <c r="N55" s="662">
        <v>20</v>
      </c>
      <c r="O55" s="745">
        <v>2</v>
      </c>
      <c r="P55" s="663">
        <v>1315</v>
      </c>
      <c r="Q55" s="678">
        <v>1</v>
      </c>
      <c r="R55" s="662">
        <v>20</v>
      </c>
      <c r="S55" s="678">
        <v>1</v>
      </c>
      <c r="T55" s="745">
        <v>2</v>
      </c>
      <c r="U55" s="701">
        <v>1</v>
      </c>
    </row>
    <row r="56" spans="1:21" ht="14.4" customHeight="1" x14ac:dyDescent="0.3">
      <c r="A56" s="661">
        <v>7</v>
      </c>
      <c r="B56" s="662" t="s">
        <v>2404</v>
      </c>
      <c r="C56" s="662" t="s">
        <v>2667</v>
      </c>
      <c r="D56" s="743" t="s">
        <v>3930</v>
      </c>
      <c r="E56" s="744" t="s">
        <v>2689</v>
      </c>
      <c r="F56" s="662" t="s">
        <v>2665</v>
      </c>
      <c r="G56" s="662" t="s">
        <v>2860</v>
      </c>
      <c r="H56" s="662" t="s">
        <v>527</v>
      </c>
      <c r="I56" s="662" t="s">
        <v>878</v>
      </c>
      <c r="J56" s="662" t="s">
        <v>879</v>
      </c>
      <c r="K56" s="662" t="s">
        <v>2861</v>
      </c>
      <c r="L56" s="663">
        <v>0</v>
      </c>
      <c r="M56" s="663">
        <v>0</v>
      </c>
      <c r="N56" s="662">
        <v>1</v>
      </c>
      <c r="O56" s="745">
        <v>1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7</v>
      </c>
      <c r="B57" s="662" t="s">
        <v>2404</v>
      </c>
      <c r="C57" s="662" t="s">
        <v>2667</v>
      </c>
      <c r="D57" s="743" t="s">
        <v>3930</v>
      </c>
      <c r="E57" s="744" t="s">
        <v>2689</v>
      </c>
      <c r="F57" s="662" t="s">
        <v>2665</v>
      </c>
      <c r="G57" s="662" t="s">
        <v>2862</v>
      </c>
      <c r="H57" s="662" t="s">
        <v>527</v>
      </c>
      <c r="I57" s="662" t="s">
        <v>2863</v>
      </c>
      <c r="J57" s="662" t="s">
        <v>2864</v>
      </c>
      <c r="K57" s="662" t="s">
        <v>2865</v>
      </c>
      <c r="L57" s="663">
        <v>0</v>
      </c>
      <c r="M57" s="663">
        <v>0</v>
      </c>
      <c r="N57" s="662">
        <v>16</v>
      </c>
      <c r="O57" s="745">
        <v>15</v>
      </c>
      <c r="P57" s="663">
        <v>0</v>
      </c>
      <c r="Q57" s="678"/>
      <c r="R57" s="662">
        <v>15</v>
      </c>
      <c r="S57" s="678">
        <v>0.9375</v>
      </c>
      <c r="T57" s="745">
        <v>14</v>
      </c>
      <c r="U57" s="701">
        <v>0.93333333333333335</v>
      </c>
    </row>
    <row r="58" spans="1:21" ht="14.4" customHeight="1" x14ac:dyDescent="0.3">
      <c r="A58" s="661">
        <v>7</v>
      </c>
      <c r="B58" s="662" t="s">
        <v>2404</v>
      </c>
      <c r="C58" s="662" t="s">
        <v>2667</v>
      </c>
      <c r="D58" s="743" t="s">
        <v>3930</v>
      </c>
      <c r="E58" s="744" t="s">
        <v>2689</v>
      </c>
      <c r="F58" s="662" t="s">
        <v>2665</v>
      </c>
      <c r="G58" s="662" t="s">
        <v>2862</v>
      </c>
      <c r="H58" s="662" t="s">
        <v>527</v>
      </c>
      <c r="I58" s="662" t="s">
        <v>2866</v>
      </c>
      <c r="J58" s="662" t="s">
        <v>2864</v>
      </c>
      <c r="K58" s="662" t="s">
        <v>2865</v>
      </c>
      <c r="L58" s="663">
        <v>281.88</v>
      </c>
      <c r="M58" s="663">
        <v>563.76</v>
      </c>
      <c r="N58" s="662">
        <v>2</v>
      </c>
      <c r="O58" s="745">
        <v>2</v>
      </c>
      <c r="P58" s="663">
        <v>563.76</v>
      </c>
      <c r="Q58" s="678">
        <v>1</v>
      </c>
      <c r="R58" s="662">
        <v>2</v>
      </c>
      <c r="S58" s="678">
        <v>1</v>
      </c>
      <c r="T58" s="745">
        <v>2</v>
      </c>
      <c r="U58" s="701">
        <v>1</v>
      </c>
    </row>
    <row r="59" spans="1:21" ht="14.4" customHeight="1" x14ac:dyDescent="0.3">
      <c r="A59" s="661">
        <v>7</v>
      </c>
      <c r="B59" s="662" t="s">
        <v>2404</v>
      </c>
      <c r="C59" s="662" t="s">
        <v>2667</v>
      </c>
      <c r="D59" s="743" t="s">
        <v>3930</v>
      </c>
      <c r="E59" s="744" t="s">
        <v>2689</v>
      </c>
      <c r="F59" s="662" t="s">
        <v>2665</v>
      </c>
      <c r="G59" s="662" t="s">
        <v>2867</v>
      </c>
      <c r="H59" s="662" t="s">
        <v>527</v>
      </c>
      <c r="I59" s="662" t="s">
        <v>2868</v>
      </c>
      <c r="J59" s="662" t="s">
        <v>2869</v>
      </c>
      <c r="K59" s="662" t="s">
        <v>2513</v>
      </c>
      <c r="L59" s="663">
        <v>82.17</v>
      </c>
      <c r="M59" s="663">
        <v>164.34</v>
      </c>
      <c r="N59" s="662">
        <v>2</v>
      </c>
      <c r="O59" s="745">
        <v>0.5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7</v>
      </c>
      <c r="B60" s="662" t="s">
        <v>2404</v>
      </c>
      <c r="C60" s="662" t="s">
        <v>2667</v>
      </c>
      <c r="D60" s="743" t="s">
        <v>3930</v>
      </c>
      <c r="E60" s="744" t="s">
        <v>2689</v>
      </c>
      <c r="F60" s="662" t="s">
        <v>2665</v>
      </c>
      <c r="G60" s="662" t="s">
        <v>2870</v>
      </c>
      <c r="H60" s="662" t="s">
        <v>606</v>
      </c>
      <c r="I60" s="662" t="s">
        <v>2871</v>
      </c>
      <c r="J60" s="662" t="s">
        <v>2872</v>
      </c>
      <c r="K60" s="662" t="s">
        <v>2528</v>
      </c>
      <c r="L60" s="663">
        <v>181.13</v>
      </c>
      <c r="M60" s="663">
        <v>181.13</v>
      </c>
      <c r="N60" s="662">
        <v>1</v>
      </c>
      <c r="O60" s="745">
        <v>0.5</v>
      </c>
      <c r="P60" s="663">
        <v>181.13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7</v>
      </c>
      <c r="B61" s="662" t="s">
        <v>2404</v>
      </c>
      <c r="C61" s="662" t="s">
        <v>2667</v>
      </c>
      <c r="D61" s="743" t="s">
        <v>3930</v>
      </c>
      <c r="E61" s="744" t="s">
        <v>2689</v>
      </c>
      <c r="F61" s="662" t="s">
        <v>2665</v>
      </c>
      <c r="G61" s="662" t="s">
        <v>2873</v>
      </c>
      <c r="H61" s="662" t="s">
        <v>527</v>
      </c>
      <c r="I61" s="662" t="s">
        <v>2874</v>
      </c>
      <c r="J61" s="662" t="s">
        <v>2875</v>
      </c>
      <c r="K61" s="662" t="s">
        <v>2876</v>
      </c>
      <c r="L61" s="663">
        <v>38.56</v>
      </c>
      <c r="M61" s="663">
        <v>38.56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7</v>
      </c>
      <c r="B62" s="662" t="s">
        <v>2404</v>
      </c>
      <c r="C62" s="662" t="s">
        <v>2667</v>
      </c>
      <c r="D62" s="743" t="s">
        <v>3930</v>
      </c>
      <c r="E62" s="744" t="s">
        <v>2689</v>
      </c>
      <c r="F62" s="662" t="s">
        <v>2665</v>
      </c>
      <c r="G62" s="662" t="s">
        <v>2877</v>
      </c>
      <c r="H62" s="662" t="s">
        <v>606</v>
      </c>
      <c r="I62" s="662" t="s">
        <v>2878</v>
      </c>
      <c r="J62" s="662" t="s">
        <v>2879</v>
      </c>
      <c r="K62" s="662" t="s">
        <v>2880</v>
      </c>
      <c r="L62" s="663">
        <v>187.92</v>
      </c>
      <c r="M62" s="663">
        <v>751.68</v>
      </c>
      <c r="N62" s="662">
        <v>4</v>
      </c>
      <c r="O62" s="745">
        <v>3.5</v>
      </c>
      <c r="P62" s="663">
        <v>751.68</v>
      </c>
      <c r="Q62" s="678">
        <v>1</v>
      </c>
      <c r="R62" s="662">
        <v>4</v>
      </c>
      <c r="S62" s="678">
        <v>1</v>
      </c>
      <c r="T62" s="745">
        <v>3.5</v>
      </c>
      <c r="U62" s="701">
        <v>1</v>
      </c>
    </row>
    <row r="63" spans="1:21" ht="14.4" customHeight="1" x14ac:dyDescent="0.3">
      <c r="A63" s="661">
        <v>7</v>
      </c>
      <c r="B63" s="662" t="s">
        <v>2404</v>
      </c>
      <c r="C63" s="662" t="s">
        <v>2667</v>
      </c>
      <c r="D63" s="743" t="s">
        <v>3930</v>
      </c>
      <c r="E63" s="744" t="s">
        <v>2690</v>
      </c>
      <c r="F63" s="662" t="s">
        <v>2665</v>
      </c>
      <c r="G63" s="662" t="s">
        <v>2881</v>
      </c>
      <c r="H63" s="662" t="s">
        <v>606</v>
      </c>
      <c r="I63" s="662" t="s">
        <v>2882</v>
      </c>
      <c r="J63" s="662" t="s">
        <v>2883</v>
      </c>
      <c r="K63" s="662" t="s">
        <v>2884</v>
      </c>
      <c r="L63" s="663">
        <v>70.540000000000006</v>
      </c>
      <c r="M63" s="663">
        <v>141.08000000000001</v>
      </c>
      <c r="N63" s="662">
        <v>2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7</v>
      </c>
      <c r="B64" s="662" t="s">
        <v>2404</v>
      </c>
      <c r="C64" s="662" t="s">
        <v>2667</v>
      </c>
      <c r="D64" s="743" t="s">
        <v>3930</v>
      </c>
      <c r="E64" s="744" t="s">
        <v>2690</v>
      </c>
      <c r="F64" s="662" t="s">
        <v>2665</v>
      </c>
      <c r="G64" s="662" t="s">
        <v>2833</v>
      </c>
      <c r="H64" s="662" t="s">
        <v>527</v>
      </c>
      <c r="I64" s="662" t="s">
        <v>2885</v>
      </c>
      <c r="J64" s="662" t="s">
        <v>2886</v>
      </c>
      <c r="K64" s="662" t="s">
        <v>2887</v>
      </c>
      <c r="L64" s="663">
        <v>86.02</v>
      </c>
      <c r="M64" s="663">
        <v>86.02</v>
      </c>
      <c r="N64" s="662">
        <v>1</v>
      </c>
      <c r="O64" s="745">
        <v>0.5</v>
      </c>
      <c r="P64" s="663">
        <v>86.02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7</v>
      </c>
      <c r="B65" s="662" t="s">
        <v>2404</v>
      </c>
      <c r="C65" s="662" t="s">
        <v>2667</v>
      </c>
      <c r="D65" s="743" t="s">
        <v>3930</v>
      </c>
      <c r="E65" s="744" t="s">
        <v>2690</v>
      </c>
      <c r="F65" s="662" t="s">
        <v>2665</v>
      </c>
      <c r="G65" s="662" t="s">
        <v>2860</v>
      </c>
      <c r="H65" s="662" t="s">
        <v>527</v>
      </c>
      <c r="I65" s="662" t="s">
        <v>878</v>
      </c>
      <c r="J65" s="662" t="s">
        <v>879</v>
      </c>
      <c r="K65" s="662" t="s">
        <v>2861</v>
      </c>
      <c r="L65" s="663">
        <v>0</v>
      </c>
      <c r="M65" s="663">
        <v>0</v>
      </c>
      <c r="N65" s="662">
        <v>1</v>
      </c>
      <c r="O65" s="745">
        <v>1</v>
      </c>
      <c r="P65" s="663">
        <v>0</v>
      </c>
      <c r="Q65" s="678"/>
      <c r="R65" s="662">
        <v>1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7</v>
      </c>
      <c r="B66" s="662" t="s">
        <v>2404</v>
      </c>
      <c r="C66" s="662" t="s">
        <v>2667</v>
      </c>
      <c r="D66" s="743" t="s">
        <v>3930</v>
      </c>
      <c r="E66" s="744" t="s">
        <v>2690</v>
      </c>
      <c r="F66" s="662" t="s">
        <v>2665</v>
      </c>
      <c r="G66" s="662" t="s">
        <v>2749</v>
      </c>
      <c r="H66" s="662" t="s">
        <v>606</v>
      </c>
      <c r="I66" s="662" t="s">
        <v>2888</v>
      </c>
      <c r="J66" s="662" t="s">
        <v>1827</v>
      </c>
      <c r="K66" s="662" t="s">
        <v>2889</v>
      </c>
      <c r="L66" s="663">
        <v>264</v>
      </c>
      <c r="M66" s="663">
        <v>264</v>
      </c>
      <c r="N66" s="662">
        <v>1</v>
      </c>
      <c r="O66" s="745">
        <v>1</v>
      </c>
      <c r="P66" s="663">
        <v>264</v>
      </c>
      <c r="Q66" s="678">
        <v>1</v>
      </c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7</v>
      </c>
      <c r="B67" s="662" t="s">
        <v>2404</v>
      </c>
      <c r="C67" s="662" t="s">
        <v>2667</v>
      </c>
      <c r="D67" s="743" t="s">
        <v>3930</v>
      </c>
      <c r="E67" s="744" t="s">
        <v>2690</v>
      </c>
      <c r="F67" s="662" t="s">
        <v>2665</v>
      </c>
      <c r="G67" s="662" t="s">
        <v>2890</v>
      </c>
      <c r="H67" s="662" t="s">
        <v>527</v>
      </c>
      <c r="I67" s="662" t="s">
        <v>2891</v>
      </c>
      <c r="J67" s="662" t="s">
        <v>2892</v>
      </c>
      <c r="K67" s="662" t="s">
        <v>2893</v>
      </c>
      <c r="L67" s="663">
        <v>38.47</v>
      </c>
      <c r="M67" s="663">
        <v>76.94</v>
      </c>
      <c r="N67" s="662">
        <v>2</v>
      </c>
      <c r="O67" s="745">
        <v>1</v>
      </c>
      <c r="P67" s="663">
        <v>76.94</v>
      </c>
      <c r="Q67" s="678">
        <v>1</v>
      </c>
      <c r="R67" s="662">
        <v>2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7</v>
      </c>
      <c r="B68" s="662" t="s">
        <v>2404</v>
      </c>
      <c r="C68" s="662" t="s">
        <v>2667</v>
      </c>
      <c r="D68" s="743" t="s">
        <v>3930</v>
      </c>
      <c r="E68" s="744" t="s">
        <v>2690</v>
      </c>
      <c r="F68" s="662" t="s">
        <v>2665</v>
      </c>
      <c r="G68" s="662" t="s">
        <v>2894</v>
      </c>
      <c r="H68" s="662" t="s">
        <v>527</v>
      </c>
      <c r="I68" s="662" t="s">
        <v>2895</v>
      </c>
      <c r="J68" s="662" t="s">
        <v>2896</v>
      </c>
      <c r="K68" s="662" t="s">
        <v>2897</v>
      </c>
      <c r="L68" s="663">
        <v>42.05</v>
      </c>
      <c r="M68" s="663">
        <v>84.1</v>
      </c>
      <c r="N68" s="662">
        <v>2</v>
      </c>
      <c r="O68" s="745">
        <v>1</v>
      </c>
      <c r="P68" s="663">
        <v>84.1</v>
      </c>
      <c r="Q68" s="678">
        <v>1</v>
      </c>
      <c r="R68" s="662">
        <v>2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7</v>
      </c>
      <c r="B69" s="662" t="s">
        <v>2404</v>
      </c>
      <c r="C69" s="662" t="s">
        <v>2667</v>
      </c>
      <c r="D69" s="743" t="s">
        <v>3930</v>
      </c>
      <c r="E69" s="744" t="s">
        <v>2690</v>
      </c>
      <c r="F69" s="662" t="s">
        <v>2665</v>
      </c>
      <c r="G69" s="662" t="s">
        <v>2894</v>
      </c>
      <c r="H69" s="662" t="s">
        <v>527</v>
      </c>
      <c r="I69" s="662" t="s">
        <v>2898</v>
      </c>
      <c r="J69" s="662" t="s">
        <v>2899</v>
      </c>
      <c r="K69" s="662" t="s">
        <v>2900</v>
      </c>
      <c r="L69" s="663">
        <v>47.47</v>
      </c>
      <c r="M69" s="663">
        <v>94.94</v>
      </c>
      <c r="N69" s="662">
        <v>2</v>
      </c>
      <c r="O69" s="745">
        <v>2</v>
      </c>
      <c r="P69" s="663">
        <v>94.94</v>
      </c>
      <c r="Q69" s="678">
        <v>1</v>
      </c>
      <c r="R69" s="662">
        <v>2</v>
      </c>
      <c r="S69" s="678">
        <v>1</v>
      </c>
      <c r="T69" s="745">
        <v>2</v>
      </c>
      <c r="U69" s="701">
        <v>1</v>
      </c>
    </row>
    <row r="70" spans="1:21" ht="14.4" customHeight="1" x14ac:dyDescent="0.3">
      <c r="A70" s="661">
        <v>7</v>
      </c>
      <c r="B70" s="662" t="s">
        <v>2404</v>
      </c>
      <c r="C70" s="662" t="s">
        <v>2667</v>
      </c>
      <c r="D70" s="743" t="s">
        <v>3930</v>
      </c>
      <c r="E70" s="744" t="s">
        <v>2690</v>
      </c>
      <c r="F70" s="662" t="s">
        <v>2665</v>
      </c>
      <c r="G70" s="662" t="s">
        <v>2901</v>
      </c>
      <c r="H70" s="662" t="s">
        <v>606</v>
      </c>
      <c r="I70" s="662" t="s">
        <v>2902</v>
      </c>
      <c r="J70" s="662" t="s">
        <v>2903</v>
      </c>
      <c r="K70" s="662" t="s">
        <v>2904</v>
      </c>
      <c r="L70" s="663">
        <v>0</v>
      </c>
      <c r="M70" s="663">
        <v>0</v>
      </c>
      <c r="N70" s="662">
        <v>1</v>
      </c>
      <c r="O70" s="745">
        <v>0.5</v>
      </c>
      <c r="P70" s="663">
        <v>0</v>
      </c>
      <c r="Q70" s="678"/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7</v>
      </c>
      <c r="B71" s="662" t="s">
        <v>2404</v>
      </c>
      <c r="C71" s="662" t="s">
        <v>2667</v>
      </c>
      <c r="D71" s="743" t="s">
        <v>3930</v>
      </c>
      <c r="E71" s="744" t="s">
        <v>2690</v>
      </c>
      <c r="F71" s="662" t="s">
        <v>2665</v>
      </c>
      <c r="G71" s="662" t="s">
        <v>2822</v>
      </c>
      <c r="H71" s="662" t="s">
        <v>527</v>
      </c>
      <c r="I71" s="662" t="s">
        <v>839</v>
      </c>
      <c r="J71" s="662" t="s">
        <v>840</v>
      </c>
      <c r="K71" s="662" t="s">
        <v>2823</v>
      </c>
      <c r="L71" s="663">
        <v>107.27</v>
      </c>
      <c r="M71" s="663">
        <v>643.62</v>
      </c>
      <c r="N71" s="662">
        <v>6</v>
      </c>
      <c r="O71" s="745">
        <v>1.5</v>
      </c>
      <c r="P71" s="663">
        <v>321.81</v>
      </c>
      <c r="Q71" s="678">
        <v>0.5</v>
      </c>
      <c r="R71" s="662">
        <v>3</v>
      </c>
      <c r="S71" s="678">
        <v>0.5</v>
      </c>
      <c r="T71" s="745">
        <v>0.5</v>
      </c>
      <c r="U71" s="701">
        <v>0.33333333333333331</v>
      </c>
    </row>
    <row r="72" spans="1:21" ht="14.4" customHeight="1" x14ac:dyDescent="0.3">
      <c r="A72" s="661">
        <v>7</v>
      </c>
      <c r="B72" s="662" t="s">
        <v>2404</v>
      </c>
      <c r="C72" s="662" t="s">
        <v>2667</v>
      </c>
      <c r="D72" s="743" t="s">
        <v>3930</v>
      </c>
      <c r="E72" s="744" t="s">
        <v>2690</v>
      </c>
      <c r="F72" s="662" t="s">
        <v>2665</v>
      </c>
      <c r="G72" s="662" t="s">
        <v>2803</v>
      </c>
      <c r="H72" s="662" t="s">
        <v>527</v>
      </c>
      <c r="I72" s="662" t="s">
        <v>2807</v>
      </c>
      <c r="J72" s="662" t="s">
        <v>2808</v>
      </c>
      <c r="K72" s="662" t="s">
        <v>2806</v>
      </c>
      <c r="L72" s="663">
        <v>79.64</v>
      </c>
      <c r="M72" s="663">
        <v>79.64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7</v>
      </c>
      <c r="B73" s="662" t="s">
        <v>2404</v>
      </c>
      <c r="C73" s="662" t="s">
        <v>2667</v>
      </c>
      <c r="D73" s="743" t="s">
        <v>3930</v>
      </c>
      <c r="E73" s="744" t="s">
        <v>2690</v>
      </c>
      <c r="F73" s="662" t="s">
        <v>2665</v>
      </c>
      <c r="G73" s="662" t="s">
        <v>2905</v>
      </c>
      <c r="H73" s="662" t="s">
        <v>527</v>
      </c>
      <c r="I73" s="662" t="s">
        <v>1089</v>
      </c>
      <c r="J73" s="662" t="s">
        <v>1090</v>
      </c>
      <c r="K73" s="662" t="s">
        <v>1091</v>
      </c>
      <c r="L73" s="663">
        <v>60.9</v>
      </c>
      <c r="M73" s="663">
        <v>243.6</v>
      </c>
      <c r="N73" s="662">
        <v>4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7</v>
      </c>
      <c r="B74" s="662" t="s">
        <v>2404</v>
      </c>
      <c r="C74" s="662" t="s">
        <v>2667</v>
      </c>
      <c r="D74" s="743" t="s">
        <v>3930</v>
      </c>
      <c r="E74" s="744" t="s">
        <v>2690</v>
      </c>
      <c r="F74" s="662" t="s">
        <v>2665</v>
      </c>
      <c r="G74" s="662" t="s">
        <v>2906</v>
      </c>
      <c r="H74" s="662" t="s">
        <v>527</v>
      </c>
      <c r="I74" s="662" t="s">
        <v>2907</v>
      </c>
      <c r="J74" s="662" t="s">
        <v>2908</v>
      </c>
      <c r="K74" s="662" t="s">
        <v>2768</v>
      </c>
      <c r="L74" s="663">
        <v>0</v>
      </c>
      <c r="M74" s="663">
        <v>0</v>
      </c>
      <c r="N74" s="662">
        <v>2</v>
      </c>
      <c r="O74" s="745">
        <v>0.5</v>
      </c>
      <c r="P74" s="663">
        <v>0</v>
      </c>
      <c r="Q74" s="678"/>
      <c r="R74" s="662">
        <v>2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7</v>
      </c>
      <c r="B75" s="662" t="s">
        <v>2404</v>
      </c>
      <c r="C75" s="662" t="s">
        <v>2667</v>
      </c>
      <c r="D75" s="743" t="s">
        <v>3930</v>
      </c>
      <c r="E75" s="744" t="s">
        <v>2690</v>
      </c>
      <c r="F75" s="662" t="s">
        <v>2665</v>
      </c>
      <c r="G75" s="662" t="s">
        <v>2909</v>
      </c>
      <c r="H75" s="662" t="s">
        <v>527</v>
      </c>
      <c r="I75" s="662" t="s">
        <v>2910</v>
      </c>
      <c r="J75" s="662" t="s">
        <v>2911</v>
      </c>
      <c r="K75" s="662" t="s">
        <v>2912</v>
      </c>
      <c r="L75" s="663">
        <v>24.35</v>
      </c>
      <c r="M75" s="663">
        <v>48.7</v>
      </c>
      <c r="N75" s="662">
        <v>2</v>
      </c>
      <c r="O75" s="745">
        <v>0.5</v>
      </c>
      <c r="P75" s="663">
        <v>48.7</v>
      </c>
      <c r="Q75" s="678">
        <v>1</v>
      </c>
      <c r="R75" s="662">
        <v>2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7</v>
      </c>
      <c r="B76" s="662" t="s">
        <v>2404</v>
      </c>
      <c r="C76" s="662" t="s">
        <v>2667</v>
      </c>
      <c r="D76" s="743" t="s">
        <v>3930</v>
      </c>
      <c r="E76" s="744" t="s">
        <v>2690</v>
      </c>
      <c r="F76" s="662" t="s">
        <v>2665</v>
      </c>
      <c r="G76" s="662" t="s">
        <v>2741</v>
      </c>
      <c r="H76" s="662" t="s">
        <v>606</v>
      </c>
      <c r="I76" s="662" t="s">
        <v>2913</v>
      </c>
      <c r="J76" s="662" t="s">
        <v>735</v>
      </c>
      <c r="K76" s="662" t="s">
        <v>2914</v>
      </c>
      <c r="L76" s="663">
        <v>0</v>
      </c>
      <c r="M76" s="663">
        <v>0</v>
      </c>
      <c r="N76" s="662">
        <v>1</v>
      </c>
      <c r="O76" s="745">
        <v>0.5</v>
      </c>
      <c r="P76" s="663">
        <v>0</v>
      </c>
      <c r="Q76" s="678"/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7</v>
      </c>
      <c r="B77" s="662" t="s">
        <v>2404</v>
      </c>
      <c r="C77" s="662" t="s">
        <v>2667</v>
      </c>
      <c r="D77" s="743" t="s">
        <v>3930</v>
      </c>
      <c r="E77" s="744" t="s">
        <v>2690</v>
      </c>
      <c r="F77" s="662" t="s">
        <v>2665</v>
      </c>
      <c r="G77" s="662" t="s">
        <v>2741</v>
      </c>
      <c r="H77" s="662" t="s">
        <v>527</v>
      </c>
      <c r="I77" s="662" t="s">
        <v>1533</v>
      </c>
      <c r="J77" s="662" t="s">
        <v>735</v>
      </c>
      <c r="K77" s="662" t="s">
        <v>2742</v>
      </c>
      <c r="L77" s="663">
        <v>36.54</v>
      </c>
      <c r="M77" s="663">
        <v>219.24</v>
      </c>
      <c r="N77" s="662">
        <v>6</v>
      </c>
      <c r="O77" s="745">
        <v>3</v>
      </c>
      <c r="P77" s="663">
        <v>146.16</v>
      </c>
      <c r="Q77" s="678">
        <v>0.66666666666666663</v>
      </c>
      <c r="R77" s="662">
        <v>4</v>
      </c>
      <c r="S77" s="678">
        <v>0.66666666666666663</v>
      </c>
      <c r="T77" s="745">
        <v>2.5</v>
      </c>
      <c r="U77" s="701">
        <v>0.83333333333333337</v>
      </c>
    </row>
    <row r="78" spans="1:21" ht="14.4" customHeight="1" x14ac:dyDescent="0.3">
      <c r="A78" s="661">
        <v>7</v>
      </c>
      <c r="B78" s="662" t="s">
        <v>2404</v>
      </c>
      <c r="C78" s="662" t="s">
        <v>2667</v>
      </c>
      <c r="D78" s="743" t="s">
        <v>3930</v>
      </c>
      <c r="E78" s="744" t="s">
        <v>2690</v>
      </c>
      <c r="F78" s="662" t="s">
        <v>2665</v>
      </c>
      <c r="G78" s="662" t="s">
        <v>2719</v>
      </c>
      <c r="H78" s="662" t="s">
        <v>527</v>
      </c>
      <c r="I78" s="662" t="s">
        <v>2915</v>
      </c>
      <c r="J78" s="662" t="s">
        <v>754</v>
      </c>
      <c r="K78" s="662" t="s">
        <v>2721</v>
      </c>
      <c r="L78" s="663">
        <v>301.2</v>
      </c>
      <c r="M78" s="663">
        <v>301.2</v>
      </c>
      <c r="N78" s="662">
        <v>1</v>
      </c>
      <c r="O78" s="745">
        <v>0.5</v>
      </c>
      <c r="P78" s="663">
        <v>301.2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7</v>
      </c>
      <c r="B79" s="662" t="s">
        <v>2404</v>
      </c>
      <c r="C79" s="662" t="s">
        <v>2667</v>
      </c>
      <c r="D79" s="743" t="s">
        <v>3930</v>
      </c>
      <c r="E79" s="744" t="s">
        <v>2690</v>
      </c>
      <c r="F79" s="662" t="s">
        <v>2665</v>
      </c>
      <c r="G79" s="662" t="s">
        <v>2719</v>
      </c>
      <c r="H79" s="662" t="s">
        <v>527</v>
      </c>
      <c r="I79" s="662" t="s">
        <v>2916</v>
      </c>
      <c r="J79" s="662" t="s">
        <v>2917</v>
      </c>
      <c r="K79" s="662" t="s">
        <v>2918</v>
      </c>
      <c r="L79" s="663">
        <v>205.84</v>
      </c>
      <c r="M79" s="663">
        <v>617.52</v>
      </c>
      <c r="N79" s="662">
        <v>3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7</v>
      </c>
      <c r="B80" s="662" t="s">
        <v>2404</v>
      </c>
      <c r="C80" s="662" t="s">
        <v>2667</v>
      </c>
      <c r="D80" s="743" t="s">
        <v>3930</v>
      </c>
      <c r="E80" s="744" t="s">
        <v>2690</v>
      </c>
      <c r="F80" s="662" t="s">
        <v>2665</v>
      </c>
      <c r="G80" s="662" t="s">
        <v>2719</v>
      </c>
      <c r="H80" s="662" t="s">
        <v>527</v>
      </c>
      <c r="I80" s="662" t="s">
        <v>2720</v>
      </c>
      <c r="J80" s="662" t="s">
        <v>754</v>
      </c>
      <c r="K80" s="662" t="s">
        <v>2721</v>
      </c>
      <c r="L80" s="663">
        <v>185.26</v>
      </c>
      <c r="M80" s="663">
        <v>926.3</v>
      </c>
      <c r="N80" s="662">
        <v>5</v>
      </c>
      <c r="O80" s="745">
        <v>3.5</v>
      </c>
      <c r="P80" s="663">
        <v>741.04</v>
      </c>
      <c r="Q80" s="678">
        <v>0.8</v>
      </c>
      <c r="R80" s="662">
        <v>4</v>
      </c>
      <c r="S80" s="678">
        <v>0.8</v>
      </c>
      <c r="T80" s="745">
        <v>2.5</v>
      </c>
      <c r="U80" s="701">
        <v>0.7142857142857143</v>
      </c>
    </row>
    <row r="81" spans="1:21" ht="14.4" customHeight="1" x14ac:dyDescent="0.3">
      <c r="A81" s="661">
        <v>7</v>
      </c>
      <c r="B81" s="662" t="s">
        <v>2404</v>
      </c>
      <c r="C81" s="662" t="s">
        <v>2667</v>
      </c>
      <c r="D81" s="743" t="s">
        <v>3930</v>
      </c>
      <c r="E81" s="744" t="s">
        <v>2690</v>
      </c>
      <c r="F81" s="662" t="s">
        <v>2665</v>
      </c>
      <c r="G81" s="662" t="s">
        <v>2919</v>
      </c>
      <c r="H81" s="662" t="s">
        <v>606</v>
      </c>
      <c r="I81" s="662" t="s">
        <v>2339</v>
      </c>
      <c r="J81" s="662" t="s">
        <v>2340</v>
      </c>
      <c r="K81" s="662" t="s">
        <v>2653</v>
      </c>
      <c r="L81" s="663">
        <v>63.75</v>
      </c>
      <c r="M81" s="663">
        <v>127.5</v>
      </c>
      <c r="N81" s="662">
        <v>2</v>
      </c>
      <c r="O81" s="745">
        <v>1.5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7</v>
      </c>
      <c r="B82" s="662" t="s">
        <v>2404</v>
      </c>
      <c r="C82" s="662" t="s">
        <v>2667</v>
      </c>
      <c r="D82" s="743" t="s">
        <v>3930</v>
      </c>
      <c r="E82" s="744" t="s">
        <v>2690</v>
      </c>
      <c r="F82" s="662" t="s">
        <v>2665</v>
      </c>
      <c r="G82" s="662" t="s">
        <v>2814</v>
      </c>
      <c r="H82" s="662" t="s">
        <v>527</v>
      </c>
      <c r="I82" s="662" t="s">
        <v>2815</v>
      </c>
      <c r="J82" s="662" t="s">
        <v>2816</v>
      </c>
      <c r="K82" s="662" t="s">
        <v>2817</v>
      </c>
      <c r="L82" s="663">
        <v>79.069999999999993</v>
      </c>
      <c r="M82" s="663">
        <v>237.20999999999998</v>
      </c>
      <c r="N82" s="662">
        <v>3</v>
      </c>
      <c r="O82" s="745">
        <v>0.5</v>
      </c>
      <c r="P82" s="663">
        <v>237.20999999999998</v>
      </c>
      <c r="Q82" s="678">
        <v>1</v>
      </c>
      <c r="R82" s="662">
        <v>3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7</v>
      </c>
      <c r="B83" s="662" t="s">
        <v>2404</v>
      </c>
      <c r="C83" s="662" t="s">
        <v>2667</v>
      </c>
      <c r="D83" s="743" t="s">
        <v>3930</v>
      </c>
      <c r="E83" s="744" t="s">
        <v>2690</v>
      </c>
      <c r="F83" s="662" t="s">
        <v>2665</v>
      </c>
      <c r="G83" s="662" t="s">
        <v>2920</v>
      </c>
      <c r="H83" s="662" t="s">
        <v>606</v>
      </c>
      <c r="I83" s="662" t="s">
        <v>2921</v>
      </c>
      <c r="J83" s="662" t="s">
        <v>1737</v>
      </c>
      <c r="K83" s="662" t="s">
        <v>2922</v>
      </c>
      <c r="L83" s="663">
        <v>133.94</v>
      </c>
      <c r="M83" s="663">
        <v>401.82</v>
      </c>
      <c r="N83" s="662">
        <v>3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7</v>
      </c>
      <c r="B84" s="662" t="s">
        <v>2404</v>
      </c>
      <c r="C84" s="662" t="s">
        <v>2667</v>
      </c>
      <c r="D84" s="743" t="s">
        <v>3930</v>
      </c>
      <c r="E84" s="744" t="s">
        <v>2691</v>
      </c>
      <c r="F84" s="662" t="s">
        <v>2665</v>
      </c>
      <c r="G84" s="662" t="s">
        <v>2923</v>
      </c>
      <c r="H84" s="662" t="s">
        <v>527</v>
      </c>
      <c r="I84" s="662" t="s">
        <v>2924</v>
      </c>
      <c r="J84" s="662" t="s">
        <v>2925</v>
      </c>
      <c r="K84" s="662" t="s">
        <v>2926</v>
      </c>
      <c r="L84" s="663">
        <v>117.03</v>
      </c>
      <c r="M84" s="663">
        <v>117.03</v>
      </c>
      <c r="N84" s="662">
        <v>1</v>
      </c>
      <c r="O84" s="745">
        <v>0.5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7</v>
      </c>
      <c r="B85" s="662" t="s">
        <v>2404</v>
      </c>
      <c r="C85" s="662" t="s">
        <v>2667</v>
      </c>
      <c r="D85" s="743" t="s">
        <v>3930</v>
      </c>
      <c r="E85" s="744" t="s">
        <v>2691</v>
      </c>
      <c r="F85" s="662" t="s">
        <v>2665</v>
      </c>
      <c r="G85" s="662" t="s">
        <v>2927</v>
      </c>
      <c r="H85" s="662" t="s">
        <v>527</v>
      </c>
      <c r="I85" s="662" t="s">
        <v>907</v>
      </c>
      <c r="J85" s="662" t="s">
        <v>908</v>
      </c>
      <c r="K85" s="662" t="s">
        <v>2928</v>
      </c>
      <c r="L85" s="663">
        <v>50.64</v>
      </c>
      <c r="M85" s="663">
        <v>101.28</v>
      </c>
      <c r="N85" s="662">
        <v>2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7</v>
      </c>
      <c r="B86" s="662" t="s">
        <v>2404</v>
      </c>
      <c r="C86" s="662" t="s">
        <v>2667</v>
      </c>
      <c r="D86" s="743" t="s">
        <v>3930</v>
      </c>
      <c r="E86" s="744" t="s">
        <v>2691</v>
      </c>
      <c r="F86" s="662" t="s">
        <v>2665</v>
      </c>
      <c r="G86" s="662" t="s">
        <v>2733</v>
      </c>
      <c r="H86" s="662" t="s">
        <v>606</v>
      </c>
      <c r="I86" s="662" t="s">
        <v>2929</v>
      </c>
      <c r="J86" s="662" t="s">
        <v>2735</v>
      </c>
      <c r="K86" s="662" t="s">
        <v>2930</v>
      </c>
      <c r="L86" s="663">
        <v>32.200000000000003</v>
      </c>
      <c r="M86" s="663">
        <v>32.200000000000003</v>
      </c>
      <c r="N86" s="662">
        <v>1</v>
      </c>
      <c r="O86" s="745">
        <v>1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7</v>
      </c>
      <c r="B87" s="662" t="s">
        <v>2404</v>
      </c>
      <c r="C87" s="662" t="s">
        <v>2667</v>
      </c>
      <c r="D87" s="743" t="s">
        <v>3930</v>
      </c>
      <c r="E87" s="744" t="s">
        <v>2691</v>
      </c>
      <c r="F87" s="662" t="s">
        <v>2665</v>
      </c>
      <c r="G87" s="662" t="s">
        <v>2906</v>
      </c>
      <c r="H87" s="662" t="s">
        <v>527</v>
      </c>
      <c r="I87" s="662" t="s">
        <v>1064</v>
      </c>
      <c r="J87" s="662" t="s">
        <v>1065</v>
      </c>
      <c r="K87" s="662" t="s">
        <v>2931</v>
      </c>
      <c r="L87" s="663">
        <v>0</v>
      </c>
      <c r="M87" s="663">
        <v>0</v>
      </c>
      <c r="N87" s="662">
        <v>1</v>
      </c>
      <c r="O87" s="745">
        <v>1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7</v>
      </c>
      <c r="B88" s="662" t="s">
        <v>2404</v>
      </c>
      <c r="C88" s="662" t="s">
        <v>2667</v>
      </c>
      <c r="D88" s="743" t="s">
        <v>3930</v>
      </c>
      <c r="E88" s="744" t="s">
        <v>2691</v>
      </c>
      <c r="F88" s="662" t="s">
        <v>2665</v>
      </c>
      <c r="G88" s="662" t="s">
        <v>2932</v>
      </c>
      <c r="H88" s="662" t="s">
        <v>527</v>
      </c>
      <c r="I88" s="662" t="s">
        <v>2933</v>
      </c>
      <c r="J88" s="662" t="s">
        <v>1649</v>
      </c>
      <c r="K88" s="662" t="s">
        <v>2934</v>
      </c>
      <c r="L88" s="663">
        <v>27.5</v>
      </c>
      <c r="M88" s="663">
        <v>110</v>
      </c>
      <c r="N88" s="662">
        <v>4</v>
      </c>
      <c r="O88" s="745">
        <v>3</v>
      </c>
      <c r="P88" s="663">
        <v>27.5</v>
      </c>
      <c r="Q88" s="678">
        <v>0.25</v>
      </c>
      <c r="R88" s="662">
        <v>1</v>
      </c>
      <c r="S88" s="678">
        <v>0.25</v>
      </c>
      <c r="T88" s="745">
        <v>1</v>
      </c>
      <c r="U88" s="701">
        <v>0.33333333333333331</v>
      </c>
    </row>
    <row r="89" spans="1:21" ht="14.4" customHeight="1" x14ac:dyDescent="0.3">
      <c r="A89" s="661">
        <v>7</v>
      </c>
      <c r="B89" s="662" t="s">
        <v>2404</v>
      </c>
      <c r="C89" s="662" t="s">
        <v>2667</v>
      </c>
      <c r="D89" s="743" t="s">
        <v>3930</v>
      </c>
      <c r="E89" s="744" t="s">
        <v>2691</v>
      </c>
      <c r="F89" s="662" t="s">
        <v>2665</v>
      </c>
      <c r="G89" s="662" t="s">
        <v>2741</v>
      </c>
      <c r="H89" s="662" t="s">
        <v>606</v>
      </c>
      <c r="I89" s="662" t="s">
        <v>2767</v>
      </c>
      <c r="J89" s="662" t="s">
        <v>735</v>
      </c>
      <c r="K89" s="662" t="s">
        <v>2768</v>
      </c>
      <c r="L89" s="663">
        <v>36.54</v>
      </c>
      <c r="M89" s="663">
        <v>36.54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7</v>
      </c>
      <c r="B90" s="662" t="s">
        <v>2404</v>
      </c>
      <c r="C90" s="662" t="s">
        <v>2667</v>
      </c>
      <c r="D90" s="743" t="s">
        <v>3930</v>
      </c>
      <c r="E90" s="744" t="s">
        <v>2691</v>
      </c>
      <c r="F90" s="662" t="s">
        <v>2665</v>
      </c>
      <c r="G90" s="662" t="s">
        <v>2741</v>
      </c>
      <c r="H90" s="662" t="s">
        <v>527</v>
      </c>
      <c r="I90" s="662" t="s">
        <v>1533</v>
      </c>
      <c r="J90" s="662" t="s">
        <v>735</v>
      </c>
      <c r="K90" s="662" t="s">
        <v>2742</v>
      </c>
      <c r="L90" s="663">
        <v>36.54</v>
      </c>
      <c r="M90" s="663">
        <v>36.54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7</v>
      </c>
      <c r="B91" s="662" t="s">
        <v>2404</v>
      </c>
      <c r="C91" s="662" t="s">
        <v>2667</v>
      </c>
      <c r="D91" s="743" t="s">
        <v>3930</v>
      </c>
      <c r="E91" s="744" t="s">
        <v>2691</v>
      </c>
      <c r="F91" s="662" t="s">
        <v>2665</v>
      </c>
      <c r="G91" s="662" t="s">
        <v>2719</v>
      </c>
      <c r="H91" s="662" t="s">
        <v>527</v>
      </c>
      <c r="I91" s="662" t="s">
        <v>2935</v>
      </c>
      <c r="J91" s="662" t="s">
        <v>2917</v>
      </c>
      <c r="K91" s="662" t="s">
        <v>2936</v>
      </c>
      <c r="L91" s="663">
        <v>0</v>
      </c>
      <c r="M91" s="663">
        <v>0</v>
      </c>
      <c r="N91" s="662">
        <v>2</v>
      </c>
      <c r="O91" s="745">
        <v>0.5</v>
      </c>
      <c r="P91" s="663"/>
      <c r="Q91" s="678"/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7</v>
      </c>
      <c r="B92" s="662" t="s">
        <v>2404</v>
      </c>
      <c r="C92" s="662" t="s">
        <v>2667</v>
      </c>
      <c r="D92" s="743" t="s">
        <v>3930</v>
      </c>
      <c r="E92" s="744" t="s">
        <v>2691</v>
      </c>
      <c r="F92" s="662" t="s">
        <v>2665</v>
      </c>
      <c r="G92" s="662" t="s">
        <v>2937</v>
      </c>
      <c r="H92" s="662" t="s">
        <v>527</v>
      </c>
      <c r="I92" s="662" t="s">
        <v>2938</v>
      </c>
      <c r="J92" s="662" t="s">
        <v>2939</v>
      </c>
      <c r="K92" s="662" t="s">
        <v>2940</v>
      </c>
      <c r="L92" s="663">
        <v>96.53</v>
      </c>
      <c r="M92" s="663">
        <v>193.06</v>
      </c>
      <c r="N92" s="662">
        <v>2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7</v>
      </c>
      <c r="B93" s="662" t="s">
        <v>2404</v>
      </c>
      <c r="C93" s="662" t="s">
        <v>2667</v>
      </c>
      <c r="D93" s="743" t="s">
        <v>3930</v>
      </c>
      <c r="E93" s="744" t="s">
        <v>2691</v>
      </c>
      <c r="F93" s="662" t="s">
        <v>2665</v>
      </c>
      <c r="G93" s="662" t="s">
        <v>2920</v>
      </c>
      <c r="H93" s="662" t="s">
        <v>606</v>
      </c>
      <c r="I93" s="662" t="s">
        <v>1736</v>
      </c>
      <c r="J93" s="662" t="s">
        <v>1737</v>
      </c>
      <c r="K93" s="662" t="s">
        <v>2494</v>
      </c>
      <c r="L93" s="663">
        <v>53.57</v>
      </c>
      <c r="M93" s="663">
        <v>107.14</v>
      </c>
      <c r="N93" s="662">
        <v>2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7</v>
      </c>
      <c r="B94" s="662" t="s">
        <v>2404</v>
      </c>
      <c r="C94" s="662" t="s">
        <v>2667</v>
      </c>
      <c r="D94" s="743" t="s">
        <v>3930</v>
      </c>
      <c r="E94" s="744" t="s">
        <v>2692</v>
      </c>
      <c r="F94" s="662" t="s">
        <v>2665</v>
      </c>
      <c r="G94" s="662" t="s">
        <v>2941</v>
      </c>
      <c r="H94" s="662" t="s">
        <v>527</v>
      </c>
      <c r="I94" s="662" t="s">
        <v>2942</v>
      </c>
      <c r="J94" s="662" t="s">
        <v>2943</v>
      </c>
      <c r="K94" s="662" t="s">
        <v>2944</v>
      </c>
      <c r="L94" s="663">
        <v>0</v>
      </c>
      <c r="M94" s="663">
        <v>0</v>
      </c>
      <c r="N94" s="662">
        <v>1</v>
      </c>
      <c r="O94" s="745">
        <v>1</v>
      </c>
      <c r="P94" s="663">
        <v>0</v>
      </c>
      <c r="Q94" s="678"/>
      <c r="R94" s="662">
        <v>1</v>
      </c>
      <c r="S94" s="678">
        <v>1</v>
      </c>
      <c r="T94" s="745">
        <v>1</v>
      </c>
      <c r="U94" s="701">
        <v>1</v>
      </c>
    </row>
    <row r="95" spans="1:21" ht="14.4" customHeight="1" x14ac:dyDescent="0.3">
      <c r="A95" s="661">
        <v>7</v>
      </c>
      <c r="B95" s="662" t="s">
        <v>2404</v>
      </c>
      <c r="C95" s="662" t="s">
        <v>2667</v>
      </c>
      <c r="D95" s="743" t="s">
        <v>3930</v>
      </c>
      <c r="E95" s="744" t="s">
        <v>2693</v>
      </c>
      <c r="F95" s="662" t="s">
        <v>2665</v>
      </c>
      <c r="G95" s="662" t="s">
        <v>2860</v>
      </c>
      <c r="H95" s="662" t="s">
        <v>527</v>
      </c>
      <c r="I95" s="662" t="s">
        <v>2945</v>
      </c>
      <c r="J95" s="662" t="s">
        <v>879</v>
      </c>
      <c r="K95" s="662" t="s">
        <v>2861</v>
      </c>
      <c r="L95" s="663">
        <v>0</v>
      </c>
      <c r="M95" s="663">
        <v>0</v>
      </c>
      <c r="N95" s="662">
        <v>1</v>
      </c>
      <c r="O95" s="745">
        <v>0.5</v>
      </c>
      <c r="P95" s="663">
        <v>0</v>
      </c>
      <c r="Q95" s="678"/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7</v>
      </c>
      <c r="B96" s="662" t="s">
        <v>2404</v>
      </c>
      <c r="C96" s="662" t="s">
        <v>2667</v>
      </c>
      <c r="D96" s="743" t="s">
        <v>3930</v>
      </c>
      <c r="E96" s="744" t="s">
        <v>2693</v>
      </c>
      <c r="F96" s="662" t="s">
        <v>2665</v>
      </c>
      <c r="G96" s="662" t="s">
        <v>2860</v>
      </c>
      <c r="H96" s="662" t="s">
        <v>527</v>
      </c>
      <c r="I96" s="662" t="s">
        <v>2946</v>
      </c>
      <c r="J96" s="662" t="s">
        <v>879</v>
      </c>
      <c r="K96" s="662" t="s">
        <v>2861</v>
      </c>
      <c r="L96" s="663">
        <v>0</v>
      </c>
      <c r="M96" s="663">
        <v>0</v>
      </c>
      <c r="N96" s="662">
        <v>1</v>
      </c>
      <c r="O96" s="745">
        <v>0.5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7</v>
      </c>
      <c r="B97" s="662" t="s">
        <v>2404</v>
      </c>
      <c r="C97" s="662" t="s">
        <v>2667</v>
      </c>
      <c r="D97" s="743" t="s">
        <v>3930</v>
      </c>
      <c r="E97" s="744" t="s">
        <v>2693</v>
      </c>
      <c r="F97" s="662" t="s">
        <v>2665</v>
      </c>
      <c r="G97" s="662" t="s">
        <v>2749</v>
      </c>
      <c r="H97" s="662" t="s">
        <v>606</v>
      </c>
      <c r="I97" s="662" t="s">
        <v>2947</v>
      </c>
      <c r="J97" s="662" t="s">
        <v>1827</v>
      </c>
      <c r="K97" s="662" t="s">
        <v>2528</v>
      </c>
      <c r="L97" s="663">
        <v>132</v>
      </c>
      <c r="M97" s="663">
        <v>792</v>
      </c>
      <c r="N97" s="662">
        <v>6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7</v>
      </c>
      <c r="B98" s="662" t="s">
        <v>2404</v>
      </c>
      <c r="C98" s="662" t="s">
        <v>2667</v>
      </c>
      <c r="D98" s="743" t="s">
        <v>3930</v>
      </c>
      <c r="E98" s="744" t="s">
        <v>2693</v>
      </c>
      <c r="F98" s="662" t="s">
        <v>2665</v>
      </c>
      <c r="G98" s="662" t="s">
        <v>2948</v>
      </c>
      <c r="H98" s="662" t="s">
        <v>527</v>
      </c>
      <c r="I98" s="662" t="s">
        <v>2949</v>
      </c>
      <c r="J98" s="662" t="s">
        <v>2950</v>
      </c>
      <c r="K98" s="662" t="s">
        <v>2951</v>
      </c>
      <c r="L98" s="663">
        <v>44.28</v>
      </c>
      <c r="M98" s="663">
        <v>88.56</v>
      </c>
      <c r="N98" s="662">
        <v>2</v>
      </c>
      <c r="O98" s="745">
        <v>1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7</v>
      </c>
      <c r="B99" s="662" t="s">
        <v>2404</v>
      </c>
      <c r="C99" s="662" t="s">
        <v>2667</v>
      </c>
      <c r="D99" s="743" t="s">
        <v>3930</v>
      </c>
      <c r="E99" s="744" t="s">
        <v>2693</v>
      </c>
      <c r="F99" s="662" t="s">
        <v>2665</v>
      </c>
      <c r="G99" s="662" t="s">
        <v>2948</v>
      </c>
      <c r="H99" s="662" t="s">
        <v>527</v>
      </c>
      <c r="I99" s="662" t="s">
        <v>2952</v>
      </c>
      <c r="J99" s="662" t="s">
        <v>2950</v>
      </c>
      <c r="K99" s="662" t="s">
        <v>2953</v>
      </c>
      <c r="L99" s="663">
        <v>0</v>
      </c>
      <c r="M99" s="663">
        <v>0</v>
      </c>
      <c r="N99" s="662">
        <v>2</v>
      </c>
      <c r="O99" s="745">
        <v>0.5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7</v>
      </c>
      <c r="B100" s="662" t="s">
        <v>2404</v>
      </c>
      <c r="C100" s="662" t="s">
        <v>2667</v>
      </c>
      <c r="D100" s="743" t="s">
        <v>3930</v>
      </c>
      <c r="E100" s="744" t="s">
        <v>2693</v>
      </c>
      <c r="F100" s="662" t="s">
        <v>2665</v>
      </c>
      <c r="G100" s="662" t="s">
        <v>2822</v>
      </c>
      <c r="H100" s="662" t="s">
        <v>527</v>
      </c>
      <c r="I100" s="662" t="s">
        <v>839</v>
      </c>
      <c r="J100" s="662" t="s">
        <v>840</v>
      </c>
      <c r="K100" s="662" t="s">
        <v>2823</v>
      </c>
      <c r="L100" s="663">
        <v>107.27</v>
      </c>
      <c r="M100" s="663">
        <v>321.81</v>
      </c>
      <c r="N100" s="662">
        <v>3</v>
      </c>
      <c r="O100" s="745">
        <v>1</v>
      </c>
      <c r="P100" s="663">
        <v>321.81</v>
      </c>
      <c r="Q100" s="678">
        <v>1</v>
      </c>
      <c r="R100" s="662">
        <v>3</v>
      </c>
      <c r="S100" s="678">
        <v>1</v>
      </c>
      <c r="T100" s="745">
        <v>1</v>
      </c>
      <c r="U100" s="701">
        <v>1</v>
      </c>
    </row>
    <row r="101" spans="1:21" ht="14.4" customHeight="1" x14ac:dyDescent="0.3">
      <c r="A101" s="661">
        <v>7</v>
      </c>
      <c r="B101" s="662" t="s">
        <v>2404</v>
      </c>
      <c r="C101" s="662" t="s">
        <v>2667</v>
      </c>
      <c r="D101" s="743" t="s">
        <v>3930</v>
      </c>
      <c r="E101" s="744" t="s">
        <v>2693</v>
      </c>
      <c r="F101" s="662" t="s">
        <v>2665</v>
      </c>
      <c r="G101" s="662" t="s">
        <v>2803</v>
      </c>
      <c r="H101" s="662" t="s">
        <v>527</v>
      </c>
      <c r="I101" s="662" t="s">
        <v>2954</v>
      </c>
      <c r="J101" s="662" t="s">
        <v>2955</v>
      </c>
      <c r="K101" s="662" t="s">
        <v>2956</v>
      </c>
      <c r="L101" s="663">
        <v>79.64</v>
      </c>
      <c r="M101" s="663">
        <v>159.28</v>
      </c>
      <c r="N101" s="662">
        <v>2</v>
      </c>
      <c r="O101" s="745">
        <v>1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7</v>
      </c>
      <c r="B102" s="662" t="s">
        <v>2404</v>
      </c>
      <c r="C102" s="662" t="s">
        <v>2667</v>
      </c>
      <c r="D102" s="743" t="s">
        <v>3930</v>
      </c>
      <c r="E102" s="744" t="s">
        <v>2693</v>
      </c>
      <c r="F102" s="662" t="s">
        <v>2665</v>
      </c>
      <c r="G102" s="662" t="s">
        <v>2715</v>
      </c>
      <c r="H102" s="662" t="s">
        <v>527</v>
      </c>
      <c r="I102" s="662" t="s">
        <v>2957</v>
      </c>
      <c r="J102" s="662" t="s">
        <v>2717</v>
      </c>
      <c r="K102" s="662" t="s">
        <v>2958</v>
      </c>
      <c r="L102" s="663">
        <v>0</v>
      </c>
      <c r="M102" s="663">
        <v>0</v>
      </c>
      <c r="N102" s="662">
        <v>1</v>
      </c>
      <c r="O102" s="745">
        <v>1</v>
      </c>
      <c r="P102" s="663">
        <v>0</v>
      </c>
      <c r="Q102" s="678"/>
      <c r="R102" s="662">
        <v>1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7</v>
      </c>
      <c r="B103" s="662" t="s">
        <v>2404</v>
      </c>
      <c r="C103" s="662" t="s">
        <v>2667</v>
      </c>
      <c r="D103" s="743" t="s">
        <v>3930</v>
      </c>
      <c r="E103" s="744" t="s">
        <v>2693</v>
      </c>
      <c r="F103" s="662" t="s">
        <v>2665</v>
      </c>
      <c r="G103" s="662" t="s">
        <v>2959</v>
      </c>
      <c r="H103" s="662" t="s">
        <v>527</v>
      </c>
      <c r="I103" s="662" t="s">
        <v>827</v>
      </c>
      <c r="J103" s="662" t="s">
        <v>828</v>
      </c>
      <c r="K103" s="662" t="s">
        <v>2960</v>
      </c>
      <c r="L103" s="663">
        <v>256.67</v>
      </c>
      <c r="M103" s="663">
        <v>256.67</v>
      </c>
      <c r="N103" s="662">
        <v>1</v>
      </c>
      <c r="O103" s="745">
        <v>0.5</v>
      </c>
      <c r="P103" s="663">
        <v>256.67</v>
      </c>
      <c r="Q103" s="678">
        <v>1</v>
      </c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7</v>
      </c>
      <c r="B104" s="662" t="s">
        <v>2404</v>
      </c>
      <c r="C104" s="662" t="s">
        <v>2667</v>
      </c>
      <c r="D104" s="743" t="s">
        <v>3930</v>
      </c>
      <c r="E104" s="744" t="s">
        <v>2693</v>
      </c>
      <c r="F104" s="662" t="s">
        <v>2665</v>
      </c>
      <c r="G104" s="662" t="s">
        <v>2961</v>
      </c>
      <c r="H104" s="662" t="s">
        <v>527</v>
      </c>
      <c r="I104" s="662" t="s">
        <v>2962</v>
      </c>
      <c r="J104" s="662" t="s">
        <v>2963</v>
      </c>
      <c r="K104" s="662" t="s">
        <v>2964</v>
      </c>
      <c r="L104" s="663">
        <v>195.77</v>
      </c>
      <c r="M104" s="663">
        <v>391.54</v>
      </c>
      <c r="N104" s="662">
        <v>2</v>
      </c>
      <c r="O104" s="745">
        <v>1.5</v>
      </c>
      <c r="P104" s="663">
        <v>391.54</v>
      </c>
      <c r="Q104" s="678">
        <v>1</v>
      </c>
      <c r="R104" s="662">
        <v>2</v>
      </c>
      <c r="S104" s="678">
        <v>1</v>
      </c>
      <c r="T104" s="745">
        <v>1.5</v>
      </c>
      <c r="U104" s="701">
        <v>1</v>
      </c>
    </row>
    <row r="105" spans="1:21" ht="14.4" customHeight="1" x14ac:dyDescent="0.3">
      <c r="A105" s="661">
        <v>7</v>
      </c>
      <c r="B105" s="662" t="s">
        <v>2404</v>
      </c>
      <c r="C105" s="662" t="s">
        <v>2667</v>
      </c>
      <c r="D105" s="743" t="s">
        <v>3930</v>
      </c>
      <c r="E105" s="744" t="s">
        <v>2693</v>
      </c>
      <c r="F105" s="662" t="s">
        <v>2665</v>
      </c>
      <c r="G105" s="662" t="s">
        <v>2932</v>
      </c>
      <c r="H105" s="662" t="s">
        <v>527</v>
      </c>
      <c r="I105" s="662" t="s">
        <v>1171</v>
      </c>
      <c r="J105" s="662" t="s">
        <v>2965</v>
      </c>
      <c r="K105" s="662" t="s">
        <v>2966</v>
      </c>
      <c r="L105" s="663">
        <v>234.07</v>
      </c>
      <c r="M105" s="663">
        <v>468.14</v>
      </c>
      <c r="N105" s="662">
        <v>2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7</v>
      </c>
      <c r="B106" s="662" t="s">
        <v>2404</v>
      </c>
      <c r="C106" s="662" t="s">
        <v>2667</v>
      </c>
      <c r="D106" s="743" t="s">
        <v>3930</v>
      </c>
      <c r="E106" s="744" t="s">
        <v>2693</v>
      </c>
      <c r="F106" s="662" t="s">
        <v>2665</v>
      </c>
      <c r="G106" s="662" t="s">
        <v>2967</v>
      </c>
      <c r="H106" s="662" t="s">
        <v>606</v>
      </c>
      <c r="I106" s="662" t="s">
        <v>2968</v>
      </c>
      <c r="J106" s="662" t="s">
        <v>1753</v>
      </c>
      <c r="K106" s="662" t="s">
        <v>2969</v>
      </c>
      <c r="L106" s="663">
        <v>289.62</v>
      </c>
      <c r="M106" s="663">
        <v>289.62</v>
      </c>
      <c r="N106" s="662">
        <v>1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7</v>
      </c>
      <c r="B107" s="662" t="s">
        <v>2404</v>
      </c>
      <c r="C107" s="662" t="s">
        <v>2667</v>
      </c>
      <c r="D107" s="743" t="s">
        <v>3930</v>
      </c>
      <c r="E107" s="744" t="s">
        <v>2693</v>
      </c>
      <c r="F107" s="662" t="s">
        <v>2665</v>
      </c>
      <c r="G107" s="662" t="s">
        <v>2970</v>
      </c>
      <c r="H107" s="662" t="s">
        <v>606</v>
      </c>
      <c r="I107" s="662" t="s">
        <v>2971</v>
      </c>
      <c r="J107" s="662" t="s">
        <v>2972</v>
      </c>
      <c r="K107" s="662" t="s">
        <v>2973</v>
      </c>
      <c r="L107" s="663">
        <v>524.45000000000005</v>
      </c>
      <c r="M107" s="663">
        <v>1048.9000000000001</v>
      </c>
      <c r="N107" s="662">
        <v>2</v>
      </c>
      <c r="O107" s="745">
        <v>1.5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7</v>
      </c>
      <c r="B108" s="662" t="s">
        <v>2404</v>
      </c>
      <c r="C108" s="662" t="s">
        <v>2667</v>
      </c>
      <c r="D108" s="743" t="s">
        <v>3930</v>
      </c>
      <c r="E108" s="744" t="s">
        <v>2693</v>
      </c>
      <c r="F108" s="662" t="s">
        <v>2665</v>
      </c>
      <c r="G108" s="662" t="s">
        <v>2974</v>
      </c>
      <c r="H108" s="662" t="s">
        <v>527</v>
      </c>
      <c r="I108" s="662" t="s">
        <v>2975</v>
      </c>
      <c r="J108" s="662" t="s">
        <v>2976</v>
      </c>
      <c r="K108" s="662" t="s">
        <v>2977</v>
      </c>
      <c r="L108" s="663">
        <v>102.46</v>
      </c>
      <c r="M108" s="663">
        <v>307.38</v>
      </c>
      <c r="N108" s="662">
        <v>3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7</v>
      </c>
      <c r="B109" s="662" t="s">
        <v>2404</v>
      </c>
      <c r="C109" s="662" t="s">
        <v>2667</v>
      </c>
      <c r="D109" s="743" t="s">
        <v>3930</v>
      </c>
      <c r="E109" s="744" t="s">
        <v>2693</v>
      </c>
      <c r="F109" s="662" t="s">
        <v>2665</v>
      </c>
      <c r="G109" s="662" t="s">
        <v>2745</v>
      </c>
      <c r="H109" s="662" t="s">
        <v>527</v>
      </c>
      <c r="I109" s="662" t="s">
        <v>2746</v>
      </c>
      <c r="J109" s="662" t="s">
        <v>2747</v>
      </c>
      <c r="K109" s="662" t="s">
        <v>2748</v>
      </c>
      <c r="L109" s="663">
        <v>0</v>
      </c>
      <c r="M109" s="663">
        <v>0</v>
      </c>
      <c r="N109" s="662">
        <v>1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7</v>
      </c>
      <c r="B110" s="662" t="s">
        <v>2404</v>
      </c>
      <c r="C110" s="662" t="s">
        <v>2667</v>
      </c>
      <c r="D110" s="743" t="s">
        <v>3930</v>
      </c>
      <c r="E110" s="744" t="s">
        <v>2693</v>
      </c>
      <c r="F110" s="662" t="s">
        <v>2665</v>
      </c>
      <c r="G110" s="662" t="s">
        <v>2745</v>
      </c>
      <c r="H110" s="662" t="s">
        <v>527</v>
      </c>
      <c r="I110" s="662" t="s">
        <v>2831</v>
      </c>
      <c r="J110" s="662" t="s">
        <v>1591</v>
      </c>
      <c r="K110" s="662" t="s">
        <v>2832</v>
      </c>
      <c r="L110" s="663">
        <v>0</v>
      </c>
      <c r="M110" s="663">
        <v>0</v>
      </c>
      <c r="N110" s="662">
        <v>1</v>
      </c>
      <c r="O110" s="745">
        <v>0.5</v>
      </c>
      <c r="P110" s="663">
        <v>0</v>
      </c>
      <c r="Q110" s="678"/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7</v>
      </c>
      <c r="B111" s="662" t="s">
        <v>2404</v>
      </c>
      <c r="C111" s="662" t="s">
        <v>2667</v>
      </c>
      <c r="D111" s="743" t="s">
        <v>3930</v>
      </c>
      <c r="E111" s="744" t="s">
        <v>2695</v>
      </c>
      <c r="F111" s="662" t="s">
        <v>2665</v>
      </c>
      <c r="G111" s="662" t="s">
        <v>2795</v>
      </c>
      <c r="H111" s="662" t="s">
        <v>606</v>
      </c>
      <c r="I111" s="662" t="s">
        <v>2978</v>
      </c>
      <c r="J111" s="662" t="s">
        <v>1879</v>
      </c>
      <c r="K111" s="662" t="s">
        <v>2800</v>
      </c>
      <c r="L111" s="663">
        <v>154.36000000000001</v>
      </c>
      <c r="M111" s="663">
        <v>154.36000000000001</v>
      </c>
      <c r="N111" s="662">
        <v>1</v>
      </c>
      <c r="O111" s="745">
        <v>0.5</v>
      </c>
      <c r="P111" s="663">
        <v>154.36000000000001</v>
      </c>
      <c r="Q111" s="678">
        <v>1</v>
      </c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7</v>
      </c>
      <c r="B112" s="662" t="s">
        <v>2404</v>
      </c>
      <c r="C112" s="662" t="s">
        <v>2667</v>
      </c>
      <c r="D112" s="743" t="s">
        <v>3930</v>
      </c>
      <c r="E112" s="744" t="s">
        <v>2695</v>
      </c>
      <c r="F112" s="662" t="s">
        <v>2665</v>
      </c>
      <c r="G112" s="662" t="s">
        <v>2979</v>
      </c>
      <c r="H112" s="662" t="s">
        <v>606</v>
      </c>
      <c r="I112" s="662" t="s">
        <v>2980</v>
      </c>
      <c r="J112" s="662" t="s">
        <v>2981</v>
      </c>
      <c r="K112" s="662" t="s">
        <v>2982</v>
      </c>
      <c r="L112" s="663">
        <v>176.59</v>
      </c>
      <c r="M112" s="663">
        <v>176.59</v>
      </c>
      <c r="N112" s="662">
        <v>1</v>
      </c>
      <c r="O112" s="745">
        <v>0.5</v>
      </c>
      <c r="P112" s="663">
        <v>176.59</v>
      </c>
      <c r="Q112" s="678">
        <v>1</v>
      </c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7</v>
      </c>
      <c r="B113" s="662" t="s">
        <v>2404</v>
      </c>
      <c r="C113" s="662" t="s">
        <v>2667</v>
      </c>
      <c r="D113" s="743" t="s">
        <v>3930</v>
      </c>
      <c r="E113" s="744" t="s">
        <v>2695</v>
      </c>
      <c r="F113" s="662" t="s">
        <v>2665</v>
      </c>
      <c r="G113" s="662" t="s">
        <v>2881</v>
      </c>
      <c r="H113" s="662" t="s">
        <v>527</v>
      </c>
      <c r="I113" s="662" t="s">
        <v>2983</v>
      </c>
      <c r="J113" s="662" t="s">
        <v>2984</v>
      </c>
      <c r="K113" s="662" t="s">
        <v>2884</v>
      </c>
      <c r="L113" s="663">
        <v>70.540000000000006</v>
      </c>
      <c r="M113" s="663">
        <v>70.540000000000006</v>
      </c>
      <c r="N113" s="662">
        <v>1</v>
      </c>
      <c r="O113" s="745">
        <v>0.5</v>
      </c>
      <c r="P113" s="663">
        <v>70.540000000000006</v>
      </c>
      <c r="Q113" s="678">
        <v>1</v>
      </c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7</v>
      </c>
      <c r="B114" s="662" t="s">
        <v>2404</v>
      </c>
      <c r="C114" s="662" t="s">
        <v>2667</v>
      </c>
      <c r="D114" s="743" t="s">
        <v>3930</v>
      </c>
      <c r="E114" s="744" t="s">
        <v>2695</v>
      </c>
      <c r="F114" s="662" t="s">
        <v>2665</v>
      </c>
      <c r="G114" s="662" t="s">
        <v>2985</v>
      </c>
      <c r="H114" s="662" t="s">
        <v>527</v>
      </c>
      <c r="I114" s="662" t="s">
        <v>1060</v>
      </c>
      <c r="J114" s="662" t="s">
        <v>2986</v>
      </c>
      <c r="K114" s="662" t="s">
        <v>2987</v>
      </c>
      <c r="L114" s="663">
        <v>45.86</v>
      </c>
      <c r="M114" s="663">
        <v>45.86</v>
      </c>
      <c r="N114" s="662">
        <v>1</v>
      </c>
      <c r="O114" s="745">
        <v>0.5</v>
      </c>
      <c r="P114" s="663">
        <v>45.86</v>
      </c>
      <c r="Q114" s="678">
        <v>1</v>
      </c>
      <c r="R114" s="662">
        <v>1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7</v>
      </c>
      <c r="B115" s="662" t="s">
        <v>2404</v>
      </c>
      <c r="C115" s="662" t="s">
        <v>2667</v>
      </c>
      <c r="D115" s="743" t="s">
        <v>3930</v>
      </c>
      <c r="E115" s="744" t="s">
        <v>2695</v>
      </c>
      <c r="F115" s="662" t="s">
        <v>2665</v>
      </c>
      <c r="G115" s="662" t="s">
        <v>2985</v>
      </c>
      <c r="H115" s="662" t="s">
        <v>527</v>
      </c>
      <c r="I115" s="662" t="s">
        <v>2988</v>
      </c>
      <c r="J115" s="662" t="s">
        <v>2989</v>
      </c>
      <c r="K115" s="662" t="s">
        <v>2990</v>
      </c>
      <c r="L115" s="663">
        <v>0</v>
      </c>
      <c r="M115" s="663">
        <v>0</v>
      </c>
      <c r="N115" s="662">
        <v>1</v>
      </c>
      <c r="O115" s="745">
        <v>0.5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7</v>
      </c>
      <c r="B116" s="662" t="s">
        <v>2404</v>
      </c>
      <c r="C116" s="662" t="s">
        <v>2667</v>
      </c>
      <c r="D116" s="743" t="s">
        <v>3930</v>
      </c>
      <c r="E116" s="744" t="s">
        <v>2695</v>
      </c>
      <c r="F116" s="662" t="s">
        <v>2665</v>
      </c>
      <c r="G116" s="662" t="s">
        <v>2991</v>
      </c>
      <c r="H116" s="662" t="s">
        <v>527</v>
      </c>
      <c r="I116" s="662" t="s">
        <v>2992</v>
      </c>
      <c r="J116" s="662" t="s">
        <v>785</v>
      </c>
      <c r="K116" s="662" t="s">
        <v>2993</v>
      </c>
      <c r="L116" s="663">
        <v>120.14</v>
      </c>
      <c r="M116" s="663">
        <v>120.14</v>
      </c>
      <c r="N116" s="662">
        <v>1</v>
      </c>
      <c r="O116" s="745">
        <v>0.5</v>
      </c>
      <c r="P116" s="663">
        <v>120.14</v>
      </c>
      <c r="Q116" s="678">
        <v>1</v>
      </c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7</v>
      </c>
      <c r="B117" s="662" t="s">
        <v>2404</v>
      </c>
      <c r="C117" s="662" t="s">
        <v>2667</v>
      </c>
      <c r="D117" s="743" t="s">
        <v>3930</v>
      </c>
      <c r="E117" s="744" t="s">
        <v>2695</v>
      </c>
      <c r="F117" s="662" t="s">
        <v>2665</v>
      </c>
      <c r="G117" s="662" t="s">
        <v>2991</v>
      </c>
      <c r="H117" s="662" t="s">
        <v>527</v>
      </c>
      <c r="I117" s="662" t="s">
        <v>2994</v>
      </c>
      <c r="J117" s="662" t="s">
        <v>785</v>
      </c>
      <c r="K117" s="662" t="s">
        <v>2995</v>
      </c>
      <c r="L117" s="663">
        <v>0</v>
      </c>
      <c r="M117" s="663">
        <v>0</v>
      </c>
      <c r="N117" s="662">
        <v>1</v>
      </c>
      <c r="O117" s="745">
        <v>0.5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7</v>
      </c>
      <c r="B118" s="662" t="s">
        <v>2404</v>
      </c>
      <c r="C118" s="662" t="s">
        <v>2667</v>
      </c>
      <c r="D118" s="743" t="s">
        <v>3930</v>
      </c>
      <c r="E118" s="744" t="s">
        <v>2695</v>
      </c>
      <c r="F118" s="662" t="s">
        <v>2665</v>
      </c>
      <c r="G118" s="662" t="s">
        <v>2996</v>
      </c>
      <c r="H118" s="662" t="s">
        <v>527</v>
      </c>
      <c r="I118" s="662" t="s">
        <v>2997</v>
      </c>
      <c r="J118" s="662" t="s">
        <v>989</v>
      </c>
      <c r="K118" s="662" t="s">
        <v>2998</v>
      </c>
      <c r="L118" s="663">
        <v>0</v>
      </c>
      <c r="M118" s="663">
        <v>0</v>
      </c>
      <c r="N118" s="662">
        <v>1</v>
      </c>
      <c r="O118" s="745">
        <v>0.5</v>
      </c>
      <c r="P118" s="663">
        <v>0</v>
      </c>
      <c r="Q118" s="678"/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7</v>
      </c>
      <c r="B119" s="662" t="s">
        <v>2404</v>
      </c>
      <c r="C119" s="662" t="s">
        <v>2667</v>
      </c>
      <c r="D119" s="743" t="s">
        <v>3930</v>
      </c>
      <c r="E119" s="744" t="s">
        <v>2696</v>
      </c>
      <c r="F119" s="662" t="s">
        <v>2665</v>
      </c>
      <c r="G119" s="662" t="s">
        <v>2999</v>
      </c>
      <c r="H119" s="662" t="s">
        <v>527</v>
      </c>
      <c r="I119" s="662" t="s">
        <v>3000</v>
      </c>
      <c r="J119" s="662" t="s">
        <v>3001</v>
      </c>
      <c r="K119" s="662" t="s">
        <v>3002</v>
      </c>
      <c r="L119" s="663">
        <v>815.1</v>
      </c>
      <c r="M119" s="663">
        <v>4075.5</v>
      </c>
      <c r="N119" s="662">
        <v>5</v>
      </c>
      <c r="O119" s="745">
        <v>0.5</v>
      </c>
      <c r="P119" s="663">
        <v>4075.5</v>
      </c>
      <c r="Q119" s="678">
        <v>1</v>
      </c>
      <c r="R119" s="662">
        <v>5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7</v>
      </c>
      <c r="B120" s="662" t="s">
        <v>2404</v>
      </c>
      <c r="C120" s="662" t="s">
        <v>2667</v>
      </c>
      <c r="D120" s="743" t="s">
        <v>3930</v>
      </c>
      <c r="E120" s="744" t="s">
        <v>2696</v>
      </c>
      <c r="F120" s="662" t="s">
        <v>2665</v>
      </c>
      <c r="G120" s="662" t="s">
        <v>2999</v>
      </c>
      <c r="H120" s="662" t="s">
        <v>527</v>
      </c>
      <c r="I120" s="662" t="s">
        <v>3003</v>
      </c>
      <c r="J120" s="662" t="s">
        <v>3001</v>
      </c>
      <c r="K120" s="662" t="s">
        <v>3004</v>
      </c>
      <c r="L120" s="663">
        <v>4075.5</v>
      </c>
      <c r="M120" s="663">
        <v>4075.5</v>
      </c>
      <c r="N120" s="662">
        <v>1</v>
      </c>
      <c r="O120" s="745">
        <v>0.5</v>
      </c>
      <c r="P120" s="663">
        <v>4075.5</v>
      </c>
      <c r="Q120" s="678">
        <v>1</v>
      </c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7</v>
      </c>
      <c r="B121" s="662" t="s">
        <v>2404</v>
      </c>
      <c r="C121" s="662" t="s">
        <v>2667</v>
      </c>
      <c r="D121" s="743" t="s">
        <v>3930</v>
      </c>
      <c r="E121" s="744" t="s">
        <v>2696</v>
      </c>
      <c r="F121" s="662" t="s">
        <v>2665</v>
      </c>
      <c r="G121" s="662" t="s">
        <v>3005</v>
      </c>
      <c r="H121" s="662" t="s">
        <v>527</v>
      </c>
      <c r="I121" s="662" t="s">
        <v>799</v>
      </c>
      <c r="J121" s="662" t="s">
        <v>800</v>
      </c>
      <c r="K121" s="662" t="s">
        <v>3006</v>
      </c>
      <c r="L121" s="663">
        <v>63.7</v>
      </c>
      <c r="M121" s="663">
        <v>191.10000000000002</v>
      </c>
      <c r="N121" s="662">
        <v>3</v>
      </c>
      <c r="O121" s="745">
        <v>0.5</v>
      </c>
      <c r="P121" s="663">
        <v>191.10000000000002</v>
      </c>
      <c r="Q121" s="678">
        <v>1</v>
      </c>
      <c r="R121" s="662">
        <v>3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7</v>
      </c>
      <c r="B122" s="662" t="s">
        <v>2404</v>
      </c>
      <c r="C122" s="662" t="s">
        <v>2667</v>
      </c>
      <c r="D122" s="743" t="s">
        <v>3930</v>
      </c>
      <c r="E122" s="744" t="s">
        <v>2696</v>
      </c>
      <c r="F122" s="662" t="s">
        <v>2665</v>
      </c>
      <c r="G122" s="662" t="s">
        <v>3005</v>
      </c>
      <c r="H122" s="662" t="s">
        <v>527</v>
      </c>
      <c r="I122" s="662" t="s">
        <v>3007</v>
      </c>
      <c r="J122" s="662" t="s">
        <v>800</v>
      </c>
      <c r="K122" s="662" t="s">
        <v>3008</v>
      </c>
      <c r="L122" s="663">
        <v>127.39</v>
      </c>
      <c r="M122" s="663">
        <v>254.78</v>
      </c>
      <c r="N122" s="662">
        <v>2</v>
      </c>
      <c r="O122" s="745">
        <v>0.5</v>
      </c>
      <c r="P122" s="663">
        <v>254.78</v>
      </c>
      <c r="Q122" s="678">
        <v>1</v>
      </c>
      <c r="R122" s="662">
        <v>2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7</v>
      </c>
      <c r="B123" s="662" t="s">
        <v>2404</v>
      </c>
      <c r="C123" s="662" t="s">
        <v>2667</v>
      </c>
      <c r="D123" s="743" t="s">
        <v>3930</v>
      </c>
      <c r="E123" s="744" t="s">
        <v>2696</v>
      </c>
      <c r="F123" s="662" t="s">
        <v>2665</v>
      </c>
      <c r="G123" s="662" t="s">
        <v>3009</v>
      </c>
      <c r="H123" s="662" t="s">
        <v>527</v>
      </c>
      <c r="I123" s="662" t="s">
        <v>2382</v>
      </c>
      <c r="J123" s="662" t="s">
        <v>951</v>
      </c>
      <c r="K123" s="662" t="s">
        <v>2926</v>
      </c>
      <c r="L123" s="663">
        <v>0</v>
      </c>
      <c r="M123" s="663">
        <v>0</v>
      </c>
      <c r="N123" s="662">
        <v>1</v>
      </c>
      <c r="O123" s="745">
        <v>0.5</v>
      </c>
      <c r="P123" s="663">
        <v>0</v>
      </c>
      <c r="Q123" s="678"/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7</v>
      </c>
      <c r="B124" s="662" t="s">
        <v>2404</v>
      </c>
      <c r="C124" s="662" t="s">
        <v>2667</v>
      </c>
      <c r="D124" s="743" t="s">
        <v>3930</v>
      </c>
      <c r="E124" s="744" t="s">
        <v>2696</v>
      </c>
      <c r="F124" s="662" t="s">
        <v>2665</v>
      </c>
      <c r="G124" s="662" t="s">
        <v>3010</v>
      </c>
      <c r="H124" s="662" t="s">
        <v>527</v>
      </c>
      <c r="I124" s="662" t="s">
        <v>3011</v>
      </c>
      <c r="J124" s="662" t="s">
        <v>3012</v>
      </c>
      <c r="K124" s="662" t="s">
        <v>3013</v>
      </c>
      <c r="L124" s="663">
        <v>0</v>
      </c>
      <c r="M124" s="663">
        <v>0</v>
      </c>
      <c r="N124" s="662">
        <v>1</v>
      </c>
      <c r="O124" s="745">
        <v>0.5</v>
      </c>
      <c r="P124" s="663">
        <v>0</v>
      </c>
      <c r="Q124" s="678"/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7</v>
      </c>
      <c r="B125" s="662" t="s">
        <v>2404</v>
      </c>
      <c r="C125" s="662" t="s">
        <v>2667</v>
      </c>
      <c r="D125" s="743" t="s">
        <v>3930</v>
      </c>
      <c r="E125" s="744" t="s">
        <v>2696</v>
      </c>
      <c r="F125" s="662" t="s">
        <v>2665</v>
      </c>
      <c r="G125" s="662" t="s">
        <v>3014</v>
      </c>
      <c r="H125" s="662" t="s">
        <v>606</v>
      </c>
      <c r="I125" s="662" t="s">
        <v>3015</v>
      </c>
      <c r="J125" s="662" t="s">
        <v>3016</v>
      </c>
      <c r="K125" s="662" t="s">
        <v>3017</v>
      </c>
      <c r="L125" s="663">
        <v>8.7899999999999991</v>
      </c>
      <c r="M125" s="663">
        <v>17.579999999999998</v>
      </c>
      <c r="N125" s="662">
        <v>2</v>
      </c>
      <c r="O125" s="745">
        <v>0.5</v>
      </c>
      <c r="P125" s="663">
        <v>17.579999999999998</v>
      </c>
      <c r="Q125" s="678">
        <v>1</v>
      </c>
      <c r="R125" s="662">
        <v>2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7</v>
      </c>
      <c r="B126" s="662" t="s">
        <v>2404</v>
      </c>
      <c r="C126" s="662" t="s">
        <v>2667</v>
      </c>
      <c r="D126" s="743" t="s">
        <v>3930</v>
      </c>
      <c r="E126" s="744" t="s">
        <v>2696</v>
      </c>
      <c r="F126" s="662" t="s">
        <v>2665</v>
      </c>
      <c r="G126" s="662" t="s">
        <v>3014</v>
      </c>
      <c r="H126" s="662" t="s">
        <v>606</v>
      </c>
      <c r="I126" s="662" t="s">
        <v>3018</v>
      </c>
      <c r="J126" s="662" t="s">
        <v>3016</v>
      </c>
      <c r="K126" s="662" t="s">
        <v>3019</v>
      </c>
      <c r="L126" s="663">
        <v>29.27</v>
      </c>
      <c r="M126" s="663">
        <v>29.27</v>
      </c>
      <c r="N126" s="662">
        <v>1</v>
      </c>
      <c r="O126" s="745">
        <v>0.5</v>
      </c>
      <c r="P126" s="663">
        <v>29.27</v>
      </c>
      <c r="Q126" s="678">
        <v>1</v>
      </c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7</v>
      </c>
      <c r="B127" s="662" t="s">
        <v>2404</v>
      </c>
      <c r="C127" s="662" t="s">
        <v>2667</v>
      </c>
      <c r="D127" s="743" t="s">
        <v>3930</v>
      </c>
      <c r="E127" s="744" t="s">
        <v>2696</v>
      </c>
      <c r="F127" s="662" t="s">
        <v>2665</v>
      </c>
      <c r="G127" s="662" t="s">
        <v>3020</v>
      </c>
      <c r="H127" s="662" t="s">
        <v>527</v>
      </c>
      <c r="I127" s="662" t="s">
        <v>3021</v>
      </c>
      <c r="J127" s="662" t="s">
        <v>3022</v>
      </c>
      <c r="K127" s="662" t="s">
        <v>3023</v>
      </c>
      <c r="L127" s="663">
        <v>76.180000000000007</v>
      </c>
      <c r="M127" s="663">
        <v>76.180000000000007</v>
      </c>
      <c r="N127" s="662">
        <v>1</v>
      </c>
      <c r="O127" s="745">
        <v>1</v>
      </c>
      <c r="P127" s="663">
        <v>76.180000000000007</v>
      </c>
      <c r="Q127" s="678">
        <v>1</v>
      </c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7</v>
      </c>
      <c r="B128" s="662" t="s">
        <v>2404</v>
      </c>
      <c r="C128" s="662" t="s">
        <v>2667</v>
      </c>
      <c r="D128" s="743" t="s">
        <v>3930</v>
      </c>
      <c r="E128" s="744" t="s">
        <v>2696</v>
      </c>
      <c r="F128" s="662" t="s">
        <v>2665</v>
      </c>
      <c r="G128" s="662" t="s">
        <v>3024</v>
      </c>
      <c r="H128" s="662" t="s">
        <v>527</v>
      </c>
      <c r="I128" s="662" t="s">
        <v>3025</v>
      </c>
      <c r="J128" s="662" t="s">
        <v>1253</v>
      </c>
      <c r="K128" s="662" t="s">
        <v>3026</v>
      </c>
      <c r="L128" s="663">
        <v>0</v>
      </c>
      <c r="M128" s="663">
        <v>0</v>
      </c>
      <c r="N128" s="662">
        <v>1</v>
      </c>
      <c r="O128" s="745">
        <v>0.5</v>
      </c>
      <c r="P128" s="663">
        <v>0</v>
      </c>
      <c r="Q128" s="678"/>
      <c r="R128" s="662">
        <v>1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7</v>
      </c>
      <c r="B129" s="662" t="s">
        <v>2404</v>
      </c>
      <c r="C129" s="662" t="s">
        <v>2667</v>
      </c>
      <c r="D129" s="743" t="s">
        <v>3930</v>
      </c>
      <c r="E129" s="744" t="s">
        <v>2696</v>
      </c>
      <c r="F129" s="662" t="s">
        <v>2665</v>
      </c>
      <c r="G129" s="662" t="s">
        <v>3024</v>
      </c>
      <c r="H129" s="662" t="s">
        <v>527</v>
      </c>
      <c r="I129" s="662" t="s">
        <v>3027</v>
      </c>
      <c r="J129" s="662" t="s">
        <v>1253</v>
      </c>
      <c r="K129" s="662" t="s">
        <v>3028</v>
      </c>
      <c r="L129" s="663">
        <v>0</v>
      </c>
      <c r="M129" s="663">
        <v>0</v>
      </c>
      <c r="N129" s="662">
        <v>1</v>
      </c>
      <c r="O129" s="745">
        <v>0.5</v>
      </c>
      <c r="P129" s="663">
        <v>0</v>
      </c>
      <c r="Q129" s="678"/>
      <c r="R129" s="662">
        <v>1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7</v>
      </c>
      <c r="B130" s="662" t="s">
        <v>2404</v>
      </c>
      <c r="C130" s="662" t="s">
        <v>2667</v>
      </c>
      <c r="D130" s="743" t="s">
        <v>3930</v>
      </c>
      <c r="E130" s="744" t="s">
        <v>2696</v>
      </c>
      <c r="F130" s="662" t="s">
        <v>2665</v>
      </c>
      <c r="G130" s="662" t="s">
        <v>3029</v>
      </c>
      <c r="H130" s="662" t="s">
        <v>527</v>
      </c>
      <c r="I130" s="662" t="s">
        <v>3030</v>
      </c>
      <c r="J130" s="662" t="s">
        <v>3031</v>
      </c>
      <c r="K130" s="662" t="s">
        <v>3032</v>
      </c>
      <c r="L130" s="663">
        <v>729.38</v>
      </c>
      <c r="M130" s="663">
        <v>729.38</v>
      </c>
      <c r="N130" s="662">
        <v>1</v>
      </c>
      <c r="O130" s="745">
        <v>1</v>
      </c>
      <c r="P130" s="663">
        <v>729.38</v>
      </c>
      <c r="Q130" s="678">
        <v>1</v>
      </c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7</v>
      </c>
      <c r="B131" s="662" t="s">
        <v>2404</v>
      </c>
      <c r="C131" s="662" t="s">
        <v>2667</v>
      </c>
      <c r="D131" s="743" t="s">
        <v>3930</v>
      </c>
      <c r="E131" s="744" t="s">
        <v>2696</v>
      </c>
      <c r="F131" s="662" t="s">
        <v>2665</v>
      </c>
      <c r="G131" s="662" t="s">
        <v>3029</v>
      </c>
      <c r="H131" s="662" t="s">
        <v>527</v>
      </c>
      <c r="I131" s="662" t="s">
        <v>3033</v>
      </c>
      <c r="J131" s="662" t="s">
        <v>3031</v>
      </c>
      <c r="K131" s="662" t="s">
        <v>3034</v>
      </c>
      <c r="L131" s="663">
        <v>729.38</v>
      </c>
      <c r="M131" s="663">
        <v>2917.52</v>
      </c>
      <c r="N131" s="662">
        <v>4</v>
      </c>
      <c r="O131" s="745">
        <v>1</v>
      </c>
      <c r="P131" s="663">
        <v>2917.52</v>
      </c>
      <c r="Q131" s="678">
        <v>1</v>
      </c>
      <c r="R131" s="662">
        <v>4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7</v>
      </c>
      <c r="B132" s="662" t="s">
        <v>2404</v>
      </c>
      <c r="C132" s="662" t="s">
        <v>2667</v>
      </c>
      <c r="D132" s="743" t="s">
        <v>3930</v>
      </c>
      <c r="E132" s="744" t="s">
        <v>2696</v>
      </c>
      <c r="F132" s="662" t="s">
        <v>2665</v>
      </c>
      <c r="G132" s="662" t="s">
        <v>2769</v>
      </c>
      <c r="H132" s="662" t="s">
        <v>606</v>
      </c>
      <c r="I132" s="662" t="s">
        <v>3035</v>
      </c>
      <c r="J132" s="662" t="s">
        <v>3036</v>
      </c>
      <c r="K132" s="662" t="s">
        <v>3037</v>
      </c>
      <c r="L132" s="663">
        <v>0</v>
      </c>
      <c r="M132" s="663">
        <v>0</v>
      </c>
      <c r="N132" s="662">
        <v>1</v>
      </c>
      <c r="O132" s="745">
        <v>0.5</v>
      </c>
      <c r="P132" s="663">
        <v>0</v>
      </c>
      <c r="Q132" s="678"/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7</v>
      </c>
      <c r="B133" s="662" t="s">
        <v>2404</v>
      </c>
      <c r="C133" s="662" t="s">
        <v>2667</v>
      </c>
      <c r="D133" s="743" t="s">
        <v>3930</v>
      </c>
      <c r="E133" s="744" t="s">
        <v>2696</v>
      </c>
      <c r="F133" s="662" t="s">
        <v>2665</v>
      </c>
      <c r="G133" s="662" t="s">
        <v>3038</v>
      </c>
      <c r="H133" s="662" t="s">
        <v>527</v>
      </c>
      <c r="I133" s="662" t="s">
        <v>772</v>
      </c>
      <c r="J133" s="662" t="s">
        <v>3039</v>
      </c>
      <c r="K133" s="662" t="s">
        <v>3040</v>
      </c>
      <c r="L133" s="663">
        <v>126.23</v>
      </c>
      <c r="M133" s="663">
        <v>757.38</v>
      </c>
      <c r="N133" s="662">
        <v>6</v>
      </c>
      <c r="O133" s="745">
        <v>1</v>
      </c>
      <c r="P133" s="663">
        <v>757.38</v>
      </c>
      <c r="Q133" s="678">
        <v>1</v>
      </c>
      <c r="R133" s="662">
        <v>6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7</v>
      </c>
      <c r="B134" s="662" t="s">
        <v>2404</v>
      </c>
      <c r="C134" s="662" t="s">
        <v>2667</v>
      </c>
      <c r="D134" s="743" t="s">
        <v>3930</v>
      </c>
      <c r="E134" s="744" t="s">
        <v>2696</v>
      </c>
      <c r="F134" s="662" t="s">
        <v>2665</v>
      </c>
      <c r="G134" s="662" t="s">
        <v>3041</v>
      </c>
      <c r="H134" s="662" t="s">
        <v>527</v>
      </c>
      <c r="I134" s="662" t="s">
        <v>3042</v>
      </c>
      <c r="J134" s="662" t="s">
        <v>1991</v>
      </c>
      <c r="K134" s="662" t="s">
        <v>3043</v>
      </c>
      <c r="L134" s="663">
        <v>186.27</v>
      </c>
      <c r="M134" s="663">
        <v>372.54</v>
      </c>
      <c r="N134" s="662">
        <v>2</v>
      </c>
      <c r="O134" s="745">
        <v>0.5</v>
      </c>
      <c r="P134" s="663">
        <v>372.54</v>
      </c>
      <c r="Q134" s="678">
        <v>1</v>
      </c>
      <c r="R134" s="662">
        <v>2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7</v>
      </c>
      <c r="B135" s="662" t="s">
        <v>2404</v>
      </c>
      <c r="C135" s="662" t="s">
        <v>2667</v>
      </c>
      <c r="D135" s="743" t="s">
        <v>3930</v>
      </c>
      <c r="E135" s="744" t="s">
        <v>2696</v>
      </c>
      <c r="F135" s="662" t="s">
        <v>2665</v>
      </c>
      <c r="G135" s="662" t="s">
        <v>2745</v>
      </c>
      <c r="H135" s="662" t="s">
        <v>527</v>
      </c>
      <c r="I135" s="662" t="s">
        <v>3044</v>
      </c>
      <c r="J135" s="662" t="s">
        <v>3045</v>
      </c>
      <c r="K135" s="662" t="s">
        <v>2832</v>
      </c>
      <c r="L135" s="663">
        <v>0</v>
      </c>
      <c r="M135" s="663">
        <v>0</v>
      </c>
      <c r="N135" s="662">
        <v>1</v>
      </c>
      <c r="O135" s="745">
        <v>0.5</v>
      </c>
      <c r="P135" s="663">
        <v>0</v>
      </c>
      <c r="Q135" s="678"/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7</v>
      </c>
      <c r="B136" s="662" t="s">
        <v>2404</v>
      </c>
      <c r="C136" s="662" t="s">
        <v>2667</v>
      </c>
      <c r="D136" s="743" t="s">
        <v>3930</v>
      </c>
      <c r="E136" s="744" t="s">
        <v>2696</v>
      </c>
      <c r="F136" s="662" t="s">
        <v>2665</v>
      </c>
      <c r="G136" s="662" t="s">
        <v>3046</v>
      </c>
      <c r="H136" s="662" t="s">
        <v>527</v>
      </c>
      <c r="I136" s="662" t="s">
        <v>3047</v>
      </c>
      <c r="J136" s="662" t="s">
        <v>3048</v>
      </c>
      <c r="K136" s="662" t="s">
        <v>3049</v>
      </c>
      <c r="L136" s="663">
        <v>0</v>
      </c>
      <c r="M136" s="663">
        <v>0</v>
      </c>
      <c r="N136" s="662">
        <v>1</v>
      </c>
      <c r="O136" s="745">
        <v>0.5</v>
      </c>
      <c r="P136" s="663">
        <v>0</v>
      </c>
      <c r="Q136" s="678"/>
      <c r="R136" s="662">
        <v>1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7</v>
      </c>
      <c r="B137" s="662" t="s">
        <v>2404</v>
      </c>
      <c r="C137" s="662" t="s">
        <v>2667</v>
      </c>
      <c r="D137" s="743" t="s">
        <v>3930</v>
      </c>
      <c r="E137" s="744" t="s">
        <v>2697</v>
      </c>
      <c r="F137" s="662" t="s">
        <v>2665</v>
      </c>
      <c r="G137" s="662" t="s">
        <v>2795</v>
      </c>
      <c r="H137" s="662" t="s">
        <v>606</v>
      </c>
      <c r="I137" s="662" t="s">
        <v>2978</v>
      </c>
      <c r="J137" s="662" t="s">
        <v>1879</v>
      </c>
      <c r="K137" s="662" t="s">
        <v>2800</v>
      </c>
      <c r="L137" s="663">
        <v>154.36000000000001</v>
      </c>
      <c r="M137" s="663">
        <v>154.36000000000001</v>
      </c>
      <c r="N137" s="662">
        <v>1</v>
      </c>
      <c r="O137" s="745">
        <v>1</v>
      </c>
      <c r="P137" s="663">
        <v>154.36000000000001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7</v>
      </c>
      <c r="B138" s="662" t="s">
        <v>2404</v>
      </c>
      <c r="C138" s="662" t="s">
        <v>2667</v>
      </c>
      <c r="D138" s="743" t="s">
        <v>3930</v>
      </c>
      <c r="E138" s="744" t="s">
        <v>2697</v>
      </c>
      <c r="F138" s="662" t="s">
        <v>2665</v>
      </c>
      <c r="G138" s="662" t="s">
        <v>2709</v>
      </c>
      <c r="H138" s="662" t="s">
        <v>527</v>
      </c>
      <c r="I138" s="662" t="s">
        <v>3050</v>
      </c>
      <c r="J138" s="662" t="s">
        <v>3051</v>
      </c>
      <c r="K138" s="662" t="s">
        <v>2969</v>
      </c>
      <c r="L138" s="663">
        <v>207.45</v>
      </c>
      <c r="M138" s="663">
        <v>207.45</v>
      </c>
      <c r="N138" s="662">
        <v>1</v>
      </c>
      <c r="O138" s="745">
        <v>0.5</v>
      </c>
      <c r="P138" s="663">
        <v>207.45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7</v>
      </c>
      <c r="B139" s="662" t="s">
        <v>2404</v>
      </c>
      <c r="C139" s="662" t="s">
        <v>2667</v>
      </c>
      <c r="D139" s="743" t="s">
        <v>3930</v>
      </c>
      <c r="E139" s="744" t="s">
        <v>2697</v>
      </c>
      <c r="F139" s="662" t="s">
        <v>2665</v>
      </c>
      <c r="G139" s="662" t="s">
        <v>2709</v>
      </c>
      <c r="H139" s="662" t="s">
        <v>527</v>
      </c>
      <c r="I139" s="662" t="s">
        <v>3052</v>
      </c>
      <c r="J139" s="662" t="s">
        <v>3051</v>
      </c>
      <c r="K139" s="662" t="s">
        <v>3053</v>
      </c>
      <c r="L139" s="663">
        <v>115.26</v>
      </c>
      <c r="M139" s="663">
        <v>115.26</v>
      </c>
      <c r="N139" s="662">
        <v>1</v>
      </c>
      <c r="O139" s="745">
        <v>0.5</v>
      </c>
      <c r="P139" s="663">
        <v>115.26</v>
      </c>
      <c r="Q139" s="678">
        <v>1</v>
      </c>
      <c r="R139" s="662">
        <v>1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7</v>
      </c>
      <c r="B140" s="662" t="s">
        <v>2404</v>
      </c>
      <c r="C140" s="662" t="s">
        <v>2667</v>
      </c>
      <c r="D140" s="743" t="s">
        <v>3930</v>
      </c>
      <c r="E140" s="744" t="s">
        <v>2697</v>
      </c>
      <c r="F140" s="662" t="s">
        <v>2665</v>
      </c>
      <c r="G140" s="662" t="s">
        <v>3054</v>
      </c>
      <c r="H140" s="662" t="s">
        <v>527</v>
      </c>
      <c r="I140" s="662" t="s">
        <v>3055</v>
      </c>
      <c r="J140" s="662" t="s">
        <v>3056</v>
      </c>
      <c r="K140" s="662" t="s">
        <v>3057</v>
      </c>
      <c r="L140" s="663">
        <v>0</v>
      </c>
      <c r="M140" s="663">
        <v>0</v>
      </c>
      <c r="N140" s="662">
        <v>1</v>
      </c>
      <c r="O140" s="745">
        <v>1</v>
      </c>
      <c r="P140" s="663">
        <v>0</v>
      </c>
      <c r="Q140" s="678"/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7</v>
      </c>
      <c r="B141" s="662" t="s">
        <v>2404</v>
      </c>
      <c r="C141" s="662" t="s">
        <v>2667</v>
      </c>
      <c r="D141" s="743" t="s">
        <v>3930</v>
      </c>
      <c r="E141" s="744" t="s">
        <v>2697</v>
      </c>
      <c r="F141" s="662" t="s">
        <v>2665</v>
      </c>
      <c r="G141" s="662" t="s">
        <v>3058</v>
      </c>
      <c r="H141" s="662" t="s">
        <v>527</v>
      </c>
      <c r="I141" s="662" t="s">
        <v>3059</v>
      </c>
      <c r="J141" s="662" t="s">
        <v>3060</v>
      </c>
      <c r="K141" s="662" t="s">
        <v>3061</v>
      </c>
      <c r="L141" s="663">
        <v>0</v>
      </c>
      <c r="M141" s="663">
        <v>0</v>
      </c>
      <c r="N141" s="662">
        <v>3</v>
      </c>
      <c r="O141" s="745">
        <v>1</v>
      </c>
      <c r="P141" s="663">
        <v>0</v>
      </c>
      <c r="Q141" s="678"/>
      <c r="R141" s="662">
        <v>3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7</v>
      </c>
      <c r="B142" s="662" t="s">
        <v>2404</v>
      </c>
      <c r="C142" s="662" t="s">
        <v>2667</v>
      </c>
      <c r="D142" s="743" t="s">
        <v>3930</v>
      </c>
      <c r="E142" s="744" t="s">
        <v>2697</v>
      </c>
      <c r="F142" s="662" t="s">
        <v>2665</v>
      </c>
      <c r="G142" s="662" t="s">
        <v>3062</v>
      </c>
      <c r="H142" s="662" t="s">
        <v>527</v>
      </c>
      <c r="I142" s="662" t="s">
        <v>3063</v>
      </c>
      <c r="J142" s="662" t="s">
        <v>1316</v>
      </c>
      <c r="K142" s="662" t="s">
        <v>3064</v>
      </c>
      <c r="L142" s="663">
        <v>0</v>
      </c>
      <c r="M142" s="663">
        <v>0</v>
      </c>
      <c r="N142" s="662">
        <v>1</v>
      </c>
      <c r="O142" s="745">
        <v>1</v>
      </c>
      <c r="P142" s="663">
        <v>0</v>
      </c>
      <c r="Q142" s="678"/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7</v>
      </c>
      <c r="B143" s="662" t="s">
        <v>2404</v>
      </c>
      <c r="C143" s="662" t="s">
        <v>2667</v>
      </c>
      <c r="D143" s="743" t="s">
        <v>3930</v>
      </c>
      <c r="E143" s="744" t="s">
        <v>2697</v>
      </c>
      <c r="F143" s="662" t="s">
        <v>2665</v>
      </c>
      <c r="G143" s="662" t="s">
        <v>2741</v>
      </c>
      <c r="H143" s="662" t="s">
        <v>606</v>
      </c>
      <c r="I143" s="662" t="s">
        <v>2767</v>
      </c>
      <c r="J143" s="662" t="s">
        <v>735</v>
      </c>
      <c r="K143" s="662" t="s">
        <v>2768</v>
      </c>
      <c r="L143" s="663">
        <v>36.54</v>
      </c>
      <c r="M143" s="663">
        <v>73.08</v>
      </c>
      <c r="N143" s="662">
        <v>2</v>
      </c>
      <c r="O143" s="745">
        <v>1</v>
      </c>
      <c r="P143" s="663">
        <v>73.08</v>
      </c>
      <c r="Q143" s="678">
        <v>1</v>
      </c>
      <c r="R143" s="662">
        <v>2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7</v>
      </c>
      <c r="B144" s="662" t="s">
        <v>2404</v>
      </c>
      <c r="C144" s="662" t="s">
        <v>2667</v>
      </c>
      <c r="D144" s="743" t="s">
        <v>3930</v>
      </c>
      <c r="E144" s="744" t="s">
        <v>2697</v>
      </c>
      <c r="F144" s="662" t="s">
        <v>2665</v>
      </c>
      <c r="G144" s="662" t="s">
        <v>2741</v>
      </c>
      <c r="H144" s="662" t="s">
        <v>527</v>
      </c>
      <c r="I144" s="662" t="s">
        <v>1533</v>
      </c>
      <c r="J144" s="662" t="s">
        <v>735</v>
      </c>
      <c r="K144" s="662" t="s">
        <v>2742</v>
      </c>
      <c r="L144" s="663">
        <v>36.54</v>
      </c>
      <c r="M144" s="663">
        <v>73.08</v>
      </c>
      <c r="N144" s="662">
        <v>2</v>
      </c>
      <c r="O144" s="745">
        <v>0.5</v>
      </c>
      <c r="P144" s="663">
        <v>73.08</v>
      </c>
      <c r="Q144" s="678">
        <v>1</v>
      </c>
      <c r="R144" s="662">
        <v>2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7</v>
      </c>
      <c r="B145" s="662" t="s">
        <v>2404</v>
      </c>
      <c r="C145" s="662" t="s">
        <v>2667</v>
      </c>
      <c r="D145" s="743" t="s">
        <v>3930</v>
      </c>
      <c r="E145" s="744" t="s">
        <v>2697</v>
      </c>
      <c r="F145" s="662" t="s">
        <v>2665</v>
      </c>
      <c r="G145" s="662" t="s">
        <v>2719</v>
      </c>
      <c r="H145" s="662" t="s">
        <v>527</v>
      </c>
      <c r="I145" s="662" t="s">
        <v>2720</v>
      </c>
      <c r="J145" s="662" t="s">
        <v>754</v>
      </c>
      <c r="K145" s="662" t="s">
        <v>2721</v>
      </c>
      <c r="L145" s="663">
        <v>185.26</v>
      </c>
      <c r="M145" s="663">
        <v>185.26</v>
      </c>
      <c r="N145" s="662">
        <v>1</v>
      </c>
      <c r="O145" s="745">
        <v>0.5</v>
      </c>
      <c r="P145" s="663">
        <v>185.26</v>
      </c>
      <c r="Q145" s="678">
        <v>1</v>
      </c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7</v>
      </c>
      <c r="B146" s="662" t="s">
        <v>2404</v>
      </c>
      <c r="C146" s="662" t="s">
        <v>2667</v>
      </c>
      <c r="D146" s="743" t="s">
        <v>3930</v>
      </c>
      <c r="E146" s="744" t="s">
        <v>2697</v>
      </c>
      <c r="F146" s="662" t="s">
        <v>2665</v>
      </c>
      <c r="G146" s="662" t="s">
        <v>3065</v>
      </c>
      <c r="H146" s="662" t="s">
        <v>527</v>
      </c>
      <c r="I146" s="662" t="s">
        <v>1574</v>
      </c>
      <c r="J146" s="662" t="s">
        <v>1575</v>
      </c>
      <c r="K146" s="662" t="s">
        <v>1576</v>
      </c>
      <c r="L146" s="663">
        <v>108.44</v>
      </c>
      <c r="M146" s="663">
        <v>108.44</v>
      </c>
      <c r="N146" s="662">
        <v>1</v>
      </c>
      <c r="O146" s="745">
        <v>0.5</v>
      </c>
      <c r="P146" s="663">
        <v>108.44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7</v>
      </c>
      <c r="B147" s="662" t="s">
        <v>2404</v>
      </c>
      <c r="C147" s="662" t="s">
        <v>2667</v>
      </c>
      <c r="D147" s="743" t="s">
        <v>3930</v>
      </c>
      <c r="E147" s="744" t="s">
        <v>2697</v>
      </c>
      <c r="F147" s="662" t="s">
        <v>2665</v>
      </c>
      <c r="G147" s="662" t="s">
        <v>2722</v>
      </c>
      <c r="H147" s="662" t="s">
        <v>527</v>
      </c>
      <c r="I147" s="662" t="s">
        <v>2743</v>
      </c>
      <c r="J147" s="662" t="s">
        <v>2724</v>
      </c>
      <c r="K147" s="662" t="s">
        <v>2744</v>
      </c>
      <c r="L147" s="663">
        <v>0</v>
      </c>
      <c r="M147" s="663">
        <v>0</v>
      </c>
      <c r="N147" s="662">
        <v>1</v>
      </c>
      <c r="O147" s="745">
        <v>0.5</v>
      </c>
      <c r="P147" s="663">
        <v>0</v>
      </c>
      <c r="Q147" s="678"/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7</v>
      </c>
      <c r="B148" s="662" t="s">
        <v>2404</v>
      </c>
      <c r="C148" s="662" t="s">
        <v>2667</v>
      </c>
      <c r="D148" s="743" t="s">
        <v>3930</v>
      </c>
      <c r="E148" s="744" t="s">
        <v>2697</v>
      </c>
      <c r="F148" s="662" t="s">
        <v>2665</v>
      </c>
      <c r="G148" s="662" t="s">
        <v>2745</v>
      </c>
      <c r="H148" s="662" t="s">
        <v>527</v>
      </c>
      <c r="I148" s="662" t="s">
        <v>3066</v>
      </c>
      <c r="J148" s="662" t="s">
        <v>3045</v>
      </c>
      <c r="K148" s="662" t="s">
        <v>2515</v>
      </c>
      <c r="L148" s="663">
        <v>0</v>
      </c>
      <c r="M148" s="663">
        <v>0</v>
      </c>
      <c r="N148" s="662">
        <v>1</v>
      </c>
      <c r="O148" s="745">
        <v>1</v>
      </c>
      <c r="P148" s="663">
        <v>0</v>
      </c>
      <c r="Q148" s="678"/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7</v>
      </c>
      <c r="B149" s="662" t="s">
        <v>2404</v>
      </c>
      <c r="C149" s="662" t="s">
        <v>2667</v>
      </c>
      <c r="D149" s="743" t="s">
        <v>3930</v>
      </c>
      <c r="E149" s="744" t="s">
        <v>2698</v>
      </c>
      <c r="F149" s="662" t="s">
        <v>2665</v>
      </c>
      <c r="G149" s="662" t="s">
        <v>2709</v>
      </c>
      <c r="H149" s="662" t="s">
        <v>606</v>
      </c>
      <c r="I149" s="662" t="s">
        <v>3067</v>
      </c>
      <c r="J149" s="662" t="s">
        <v>2399</v>
      </c>
      <c r="K149" s="662" t="s">
        <v>2969</v>
      </c>
      <c r="L149" s="663">
        <v>207.45</v>
      </c>
      <c r="M149" s="663">
        <v>207.45</v>
      </c>
      <c r="N149" s="662">
        <v>1</v>
      </c>
      <c r="O149" s="745">
        <v>1</v>
      </c>
      <c r="P149" s="663">
        <v>207.45</v>
      </c>
      <c r="Q149" s="678">
        <v>1</v>
      </c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7</v>
      </c>
      <c r="B150" s="662" t="s">
        <v>2404</v>
      </c>
      <c r="C150" s="662" t="s">
        <v>2667</v>
      </c>
      <c r="D150" s="743" t="s">
        <v>3930</v>
      </c>
      <c r="E150" s="744" t="s">
        <v>2699</v>
      </c>
      <c r="F150" s="662" t="s">
        <v>2665</v>
      </c>
      <c r="G150" s="662" t="s">
        <v>2757</v>
      </c>
      <c r="H150" s="662" t="s">
        <v>527</v>
      </c>
      <c r="I150" s="662" t="s">
        <v>3068</v>
      </c>
      <c r="J150" s="662" t="s">
        <v>2759</v>
      </c>
      <c r="K150" s="662" t="s">
        <v>3069</v>
      </c>
      <c r="L150" s="663">
        <v>0</v>
      </c>
      <c r="M150" s="663">
        <v>0</v>
      </c>
      <c r="N150" s="662">
        <v>1</v>
      </c>
      <c r="O150" s="745">
        <v>1</v>
      </c>
      <c r="P150" s="663">
        <v>0</v>
      </c>
      <c r="Q150" s="678"/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7</v>
      </c>
      <c r="B151" s="662" t="s">
        <v>2404</v>
      </c>
      <c r="C151" s="662" t="s">
        <v>2667</v>
      </c>
      <c r="D151" s="743" t="s">
        <v>3930</v>
      </c>
      <c r="E151" s="744" t="s">
        <v>2699</v>
      </c>
      <c r="F151" s="662" t="s">
        <v>2665</v>
      </c>
      <c r="G151" s="662" t="s">
        <v>2715</v>
      </c>
      <c r="H151" s="662" t="s">
        <v>606</v>
      </c>
      <c r="I151" s="662" t="s">
        <v>3070</v>
      </c>
      <c r="J151" s="662" t="s">
        <v>2717</v>
      </c>
      <c r="K151" s="662" t="s">
        <v>3071</v>
      </c>
      <c r="L151" s="663">
        <v>207.45</v>
      </c>
      <c r="M151" s="663">
        <v>207.45</v>
      </c>
      <c r="N151" s="662">
        <v>1</v>
      </c>
      <c r="O151" s="745">
        <v>1</v>
      </c>
      <c r="P151" s="663">
        <v>207.45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7</v>
      </c>
      <c r="B152" s="662" t="s">
        <v>2404</v>
      </c>
      <c r="C152" s="662" t="s">
        <v>2667</v>
      </c>
      <c r="D152" s="743" t="s">
        <v>3930</v>
      </c>
      <c r="E152" s="744" t="s">
        <v>2700</v>
      </c>
      <c r="F152" s="662" t="s">
        <v>2665</v>
      </c>
      <c r="G152" s="662" t="s">
        <v>3072</v>
      </c>
      <c r="H152" s="662" t="s">
        <v>527</v>
      </c>
      <c r="I152" s="662" t="s">
        <v>3073</v>
      </c>
      <c r="J152" s="662" t="s">
        <v>3074</v>
      </c>
      <c r="K152" s="662" t="s">
        <v>3075</v>
      </c>
      <c r="L152" s="663">
        <v>73.069999999999993</v>
      </c>
      <c r="M152" s="663">
        <v>292.27999999999997</v>
      </c>
      <c r="N152" s="662">
        <v>4</v>
      </c>
      <c r="O152" s="745">
        <v>1.5</v>
      </c>
      <c r="P152" s="663">
        <v>219.20999999999998</v>
      </c>
      <c r="Q152" s="678">
        <v>0.75</v>
      </c>
      <c r="R152" s="662">
        <v>3</v>
      </c>
      <c r="S152" s="678">
        <v>0.75</v>
      </c>
      <c r="T152" s="745">
        <v>1</v>
      </c>
      <c r="U152" s="701">
        <v>0.66666666666666663</v>
      </c>
    </row>
    <row r="153" spans="1:21" ht="14.4" customHeight="1" x14ac:dyDescent="0.3">
      <c r="A153" s="661">
        <v>7</v>
      </c>
      <c r="B153" s="662" t="s">
        <v>2404</v>
      </c>
      <c r="C153" s="662" t="s">
        <v>2667</v>
      </c>
      <c r="D153" s="743" t="s">
        <v>3930</v>
      </c>
      <c r="E153" s="744" t="s">
        <v>2700</v>
      </c>
      <c r="F153" s="662" t="s">
        <v>2665</v>
      </c>
      <c r="G153" s="662" t="s">
        <v>3076</v>
      </c>
      <c r="H153" s="662" t="s">
        <v>606</v>
      </c>
      <c r="I153" s="662" t="s">
        <v>3077</v>
      </c>
      <c r="J153" s="662" t="s">
        <v>3078</v>
      </c>
      <c r="K153" s="662" t="s">
        <v>3079</v>
      </c>
      <c r="L153" s="663">
        <v>4.7</v>
      </c>
      <c r="M153" s="663">
        <v>4.7</v>
      </c>
      <c r="N153" s="662">
        <v>1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7</v>
      </c>
      <c r="B154" s="662" t="s">
        <v>2404</v>
      </c>
      <c r="C154" s="662" t="s">
        <v>2667</v>
      </c>
      <c r="D154" s="743" t="s">
        <v>3930</v>
      </c>
      <c r="E154" s="744" t="s">
        <v>2700</v>
      </c>
      <c r="F154" s="662" t="s">
        <v>2665</v>
      </c>
      <c r="G154" s="662" t="s">
        <v>3080</v>
      </c>
      <c r="H154" s="662" t="s">
        <v>527</v>
      </c>
      <c r="I154" s="662" t="s">
        <v>3081</v>
      </c>
      <c r="J154" s="662" t="s">
        <v>3082</v>
      </c>
      <c r="K154" s="662" t="s">
        <v>3083</v>
      </c>
      <c r="L154" s="663">
        <v>214.48</v>
      </c>
      <c r="M154" s="663">
        <v>428.96</v>
      </c>
      <c r="N154" s="662">
        <v>2</v>
      </c>
      <c r="O154" s="745">
        <v>1.5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7</v>
      </c>
      <c r="B155" s="662" t="s">
        <v>2404</v>
      </c>
      <c r="C155" s="662" t="s">
        <v>2667</v>
      </c>
      <c r="D155" s="743" t="s">
        <v>3930</v>
      </c>
      <c r="E155" s="744" t="s">
        <v>2700</v>
      </c>
      <c r="F155" s="662" t="s">
        <v>2665</v>
      </c>
      <c r="G155" s="662" t="s">
        <v>3084</v>
      </c>
      <c r="H155" s="662" t="s">
        <v>527</v>
      </c>
      <c r="I155" s="662" t="s">
        <v>3085</v>
      </c>
      <c r="J155" s="662" t="s">
        <v>3086</v>
      </c>
      <c r="K155" s="662" t="s">
        <v>3087</v>
      </c>
      <c r="L155" s="663">
        <v>0</v>
      </c>
      <c r="M155" s="663">
        <v>0</v>
      </c>
      <c r="N155" s="662">
        <v>1</v>
      </c>
      <c r="O155" s="745">
        <v>1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7</v>
      </c>
      <c r="B156" s="662" t="s">
        <v>2404</v>
      </c>
      <c r="C156" s="662" t="s">
        <v>2667</v>
      </c>
      <c r="D156" s="743" t="s">
        <v>3930</v>
      </c>
      <c r="E156" s="744" t="s">
        <v>2700</v>
      </c>
      <c r="F156" s="662" t="s">
        <v>2665</v>
      </c>
      <c r="G156" s="662" t="s">
        <v>2737</v>
      </c>
      <c r="H156" s="662" t="s">
        <v>527</v>
      </c>
      <c r="I156" s="662" t="s">
        <v>807</v>
      </c>
      <c r="J156" s="662" t="s">
        <v>2739</v>
      </c>
      <c r="K156" s="662" t="s">
        <v>2740</v>
      </c>
      <c r="L156" s="663">
        <v>73.989999999999995</v>
      </c>
      <c r="M156" s="663">
        <v>73.989999999999995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7</v>
      </c>
      <c r="B157" s="662" t="s">
        <v>2404</v>
      </c>
      <c r="C157" s="662" t="s">
        <v>2667</v>
      </c>
      <c r="D157" s="743" t="s">
        <v>3930</v>
      </c>
      <c r="E157" s="744" t="s">
        <v>2700</v>
      </c>
      <c r="F157" s="662" t="s">
        <v>2665</v>
      </c>
      <c r="G157" s="662" t="s">
        <v>2846</v>
      </c>
      <c r="H157" s="662" t="s">
        <v>606</v>
      </c>
      <c r="I157" s="662" t="s">
        <v>1819</v>
      </c>
      <c r="J157" s="662" t="s">
        <v>2544</v>
      </c>
      <c r="K157" s="662" t="s">
        <v>2545</v>
      </c>
      <c r="L157" s="663">
        <v>59.27</v>
      </c>
      <c r="M157" s="663">
        <v>59.27</v>
      </c>
      <c r="N157" s="662">
        <v>1</v>
      </c>
      <c r="O157" s="745">
        <v>1</v>
      </c>
      <c r="P157" s="663">
        <v>59.27</v>
      </c>
      <c r="Q157" s="678">
        <v>1</v>
      </c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7</v>
      </c>
      <c r="B158" s="662" t="s">
        <v>2404</v>
      </c>
      <c r="C158" s="662" t="s">
        <v>2667</v>
      </c>
      <c r="D158" s="743" t="s">
        <v>3930</v>
      </c>
      <c r="E158" s="744" t="s">
        <v>2700</v>
      </c>
      <c r="F158" s="662" t="s">
        <v>2665</v>
      </c>
      <c r="G158" s="662" t="s">
        <v>2846</v>
      </c>
      <c r="H158" s="662" t="s">
        <v>606</v>
      </c>
      <c r="I158" s="662" t="s">
        <v>1780</v>
      </c>
      <c r="J158" s="662" t="s">
        <v>2546</v>
      </c>
      <c r="K158" s="662" t="s">
        <v>2547</v>
      </c>
      <c r="L158" s="663">
        <v>46.07</v>
      </c>
      <c r="M158" s="663">
        <v>92.14</v>
      </c>
      <c r="N158" s="662">
        <v>2</v>
      </c>
      <c r="O158" s="745">
        <v>1.5</v>
      </c>
      <c r="P158" s="663">
        <v>92.14</v>
      </c>
      <c r="Q158" s="678">
        <v>1</v>
      </c>
      <c r="R158" s="662">
        <v>2</v>
      </c>
      <c r="S158" s="678">
        <v>1</v>
      </c>
      <c r="T158" s="745">
        <v>1.5</v>
      </c>
      <c r="U158" s="701">
        <v>1</v>
      </c>
    </row>
    <row r="159" spans="1:21" ht="14.4" customHeight="1" x14ac:dyDescent="0.3">
      <c r="A159" s="661">
        <v>7</v>
      </c>
      <c r="B159" s="662" t="s">
        <v>2404</v>
      </c>
      <c r="C159" s="662" t="s">
        <v>2667</v>
      </c>
      <c r="D159" s="743" t="s">
        <v>3930</v>
      </c>
      <c r="E159" s="744" t="s">
        <v>2700</v>
      </c>
      <c r="F159" s="662" t="s">
        <v>2665</v>
      </c>
      <c r="G159" s="662" t="s">
        <v>2846</v>
      </c>
      <c r="H159" s="662" t="s">
        <v>606</v>
      </c>
      <c r="I159" s="662" t="s">
        <v>3088</v>
      </c>
      <c r="J159" s="662" t="s">
        <v>2848</v>
      </c>
      <c r="K159" s="662" t="s">
        <v>3089</v>
      </c>
      <c r="L159" s="663">
        <v>46.07</v>
      </c>
      <c r="M159" s="663">
        <v>92.14</v>
      </c>
      <c r="N159" s="662">
        <v>2</v>
      </c>
      <c r="O159" s="745">
        <v>1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7</v>
      </c>
      <c r="B160" s="662" t="s">
        <v>2404</v>
      </c>
      <c r="C160" s="662" t="s">
        <v>2667</v>
      </c>
      <c r="D160" s="743" t="s">
        <v>3930</v>
      </c>
      <c r="E160" s="744" t="s">
        <v>2700</v>
      </c>
      <c r="F160" s="662" t="s">
        <v>2665</v>
      </c>
      <c r="G160" s="662" t="s">
        <v>2769</v>
      </c>
      <c r="H160" s="662" t="s">
        <v>527</v>
      </c>
      <c r="I160" s="662" t="s">
        <v>3090</v>
      </c>
      <c r="J160" s="662" t="s">
        <v>3091</v>
      </c>
      <c r="K160" s="662" t="s">
        <v>3092</v>
      </c>
      <c r="L160" s="663">
        <v>172.91</v>
      </c>
      <c r="M160" s="663">
        <v>345.82</v>
      </c>
      <c r="N160" s="662">
        <v>2</v>
      </c>
      <c r="O160" s="745">
        <v>2</v>
      </c>
      <c r="P160" s="663">
        <v>172.91</v>
      </c>
      <c r="Q160" s="678">
        <v>0.5</v>
      </c>
      <c r="R160" s="662">
        <v>1</v>
      </c>
      <c r="S160" s="678">
        <v>0.5</v>
      </c>
      <c r="T160" s="745">
        <v>1</v>
      </c>
      <c r="U160" s="701">
        <v>0.5</v>
      </c>
    </row>
    <row r="161" spans="1:21" ht="14.4" customHeight="1" x14ac:dyDescent="0.3">
      <c r="A161" s="661">
        <v>7</v>
      </c>
      <c r="B161" s="662" t="s">
        <v>2404</v>
      </c>
      <c r="C161" s="662" t="s">
        <v>2667</v>
      </c>
      <c r="D161" s="743" t="s">
        <v>3930</v>
      </c>
      <c r="E161" s="744" t="s">
        <v>2700</v>
      </c>
      <c r="F161" s="662" t="s">
        <v>2665</v>
      </c>
      <c r="G161" s="662" t="s">
        <v>2769</v>
      </c>
      <c r="H161" s="662" t="s">
        <v>527</v>
      </c>
      <c r="I161" s="662" t="s">
        <v>3093</v>
      </c>
      <c r="J161" s="662" t="s">
        <v>3091</v>
      </c>
      <c r="K161" s="662" t="s">
        <v>3094</v>
      </c>
      <c r="L161" s="663">
        <v>0</v>
      </c>
      <c r="M161" s="663">
        <v>0</v>
      </c>
      <c r="N161" s="662">
        <v>1</v>
      </c>
      <c r="O161" s="745">
        <v>1</v>
      </c>
      <c r="P161" s="663"/>
      <c r="Q161" s="678"/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7</v>
      </c>
      <c r="B162" s="662" t="s">
        <v>2404</v>
      </c>
      <c r="C162" s="662" t="s">
        <v>2667</v>
      </c>
      <c r="D162" s="743" t="s">
        <v>3930</v>
      </c>
      <c r="E162" s="744" t="s">
        <v>2700</v>
      </c>
      <c r="F162" s="662" t="s">
        <v>2665</v>
      </c>
      <c r="G162" s="662" t="s">
        <v>2769</v>
      </c>
      <c r="H162" s="662" t="s">
        <v>527</v>
      </c>
      <c r="I162" s="662" t="s">
        <v>3095</v>
      </c>
      <c r="J162" s="662" t="s">
        <v>3091</v>
      </c>
      <c r="K162" s="662" t="s">
        <v>3096</v>
      </c>
      <c r="L162" s="663">
        <v>0</v>
      </c>
      <c r="M162" s="663">
        <v>0</v>
      </c>
      <c r="N162" s="662">
        <v>1</v>
      </c>
      <c r="O162" s="745">
        <v>0.5</v>
      </c>
      <c r="P162" s="663">
        <v>0</v>
      </c>
      <c r="Q162" s="678"/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7</v>
      </c>
      <c r="B163" s="662" t="s">
        <v>2404</v>
      </c>
      <c r="C163" s="662" t="s">
        <v>2667</v>
      </c>
      <c r="D163" s="743" t="s">
        <v>3930</v>
      </c>
      <c r="E163" s="744" t="s">
        <v>2700</v>
      </c>
      <c r="F163" s="662" t="s">
        <v>2665</v>
      </c>
      <c r="G163" s="662" t="s">
        <v>2777</v>
      </c>
      <c r="H163" s="662" t="s">
        <v>527</v>
      </c>
      <c r="I163" s="662" t="s">
        <v>3097</v>
      </c>
      <c r="J163" s="662" t="s">
        <v>3098</v>
      </c>
      <c r="K163" s="662" t="s">
        <v>3099</v>
      </c>
      <c r="L163" s="663">
        <v>22.44</v>
      </c>
      <c r="M163" s="663">
        <v>22.44</v>
      </c>
      <c r="N163" s="662">
        <v>1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7</v>
      </c>
      <c r="B164" s="662" t="s">
        <v>2404</v>
      </c>
      <c r="C164" s="662" t="s">
        <v>2667</v>
      </c>
      <c r="D164" s="743" t="s">
        <v>3930</v>
      </c>
      <c r="E164" s="744" t="s">
        <v>2700</v>
      </c>
      <c r="F164" s="662" t="s">
        <v>2665</v>
      </c>
      <c r="G164" s="662" t="s">
        <v>3100</v>
      </c>
      <c r="H164" s="662" t="s">
        <v>527</v>
      </c>
      <c r="I164" s="662" t="s">
        <v>3101</v>
      </c>
      <c r="J164" s="662" t="s">
        <v>963</v>
      </c>
      <c r="K164" s="662" t="s">
        <v>3102</v>
      </c>
      <c r="L164" s="663">
        <v>122.73</v>
      </c>
      <c r="M164" s="663">
        <v>245.46</v>
      </c>
      <c r="N164" s="662">
        <v>2</v>
      </c>
      <c r="O164" s="745">
        <v>1</v>
      </c>
      <c r="P164" s="663">
        <v>245.46</v>
      </c>
      <c r="Q164" s="678">
        <v>1</v>
      </c>
      <c r="R164" s="662">
        <v>2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7</v>
      </c>
      <c r="B165" s="662" t="s">
        <v>2404</v>
      </c>
      <c r="C165" s="662" t="s">
        <v>2667</v>
      </c>
      <c r="D165" s="743" t="s">
        <v>3930</v>
      </c>
      <c r="E165" s="744" t="s">
        <v>2700</v>
      </c>
      <c r="F165" s="662" t="s">
        <v>2665</v>
      </c>
      <c r="G165" s="662" t="s">
        <v>2873</v>
      </c>
      <c r="H165" s="662" t="s">
        <v>527</v>
      </c>
      <c r="I165" s="662" t="s">
        <v>2874</v>
      </c>
      <c r="J165" s="662" t="s">
        <v>2875</v>
      </c>
      <c r="K165" s="662" t="s">
        <v>2876</v>
      </c>
      <c r="L165" s="663">
        <v>38.56</v>
      </c>
      <c r="M165" s="663">
        <v>38.56</v>
      </c>
      <c r="N165" s="662">
        <v>1</v>
      </c>
      <c r="O165" s="745">
        <v>0.5</v>
      </c>
      <c r="P165" s="663">
        <v>38.56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7</v>
      </c>
      <c r="B166" s="662" t="s">
        <v>2404</v>
      </c>
      <c r="C166" s="662" t="s">
        <v>2667</v>
      </c>
      <c r="D166" s="743" t="s">
        <v>3930</v>
      </c>
      <c r="E166" s="744" t="s">
        <v>2700</v>
      </c>
      <c r="F166" s="662" t="s">
        <v>2665</v>
      </c>
      <c r="G166" s="662" t="s">
        <v>2877</v>
      </c>
      <c r="H166" s="662" t="s">
        <v>606</v>
      </c>
      <c r="I166" s="662" t="s">
        <v>3103</v>
      </c>
      <c r="J166" s="662" t="s">
        <v>3104</v>
      </c>
      <c r="K166" s="662" t="s">
        <v>3105</v>
      </c>
      <c r="L166" s="663">
        <v>140.94999999999999</v>
      </c>
      <c r="M166" s="663">
        <v>140.94999999999999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7</v>
      </c>
      <c r="B167" s="662" t="s">
        <v>2404</v>
      </c>
      <c r="C167" s="662" t="s">
        <v>2667</v>
      </c>
      <c r="D167" s="743" t="s">
        <v>3930</v>
      </c>
      <c r="E167" s="744" t="s">
        <v>2700</v>
      </c>
      <c r="F167" s="662" t="s">
        <v>2665</v>
      </c>
      <c r="G167" s="662" t="s">
        <v>2877</v>
      </c>
      <c r="H167" s="662" t="s">
        <v>606</v>
      </c>
      <c r="I167" s="662" t="s">
        <v>3106</v>
      </c>
      <c r="J167" s="662" t="s">
        <v>3107</v>
      </c>
      <c r="K167" s="662" t="s">
        <v>3108</v>
      </c>
      <c r="L167" s="663">
        <v>93.96</v>
      </c>
      <c r="M167" s="663">
        <v>93.96</v>
      </c>
      <c r="N167" s="662">
        <v>1</v>
      </c>
      <c r="O167" s="745">
        <v>0.5</v>
      </c>
      <c r="P167" s="663">
        <v>93.96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7</v>
      </c>
      <c r="B168" s="662" t="s">
        <v>2404</v>
      </c>
      <c r="C168" s="662" t="s">
        <v>2667</v>
      </c>
      <c r="D168" s="743" t="s">
        <v>3930</v>
      </c>
      <c r="E168" s="744" t="s">
        <v>2700</v>
      </c>
      <c r="F168" s="662" t="s">
        <v>2665</v>
      </c>
      <c r="G168" s="662" t="s">
        <v>3109</v>
      </c>
      <c r="H168" s="662" t="s">
        <v>527</v>
      </c>
      <c r="I168" s="662" t="s">
        <v>3110</v>
      </c>
      <c r="J168" s="662" t="s">
        <v>3111</v>
      </c>
      <c r="K168" s="662" t="s">
        <v>3112</v>
      </c>
      <c r="L168" s="663">
        <v>75.349999999999994</v>
      </c>
      <c r="M168" s="663">
        <v>75.349999999999994</v>
      </c>
      <c r="N168" s="662">
        <v>1</v>
      </c>
      <c r="O168" s="745">
        <v>0.5</v>
      </c>
      <c r="P168" s="663">
        <v>75.349999999999994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7</v>
      </c>
      <c r="B169" s="662" t="s">
        <v>2404</v>
      </c>
      <c r="C169" s="662" t="s">
        <v>2667</v>
      </c>
      <c r="D169" s="743" t="s">
        <v>3930</v>
      </c>
      <c r="E169" s="744" t="s">
        <v>2700</v>
      </c>
      <c r="F169" s="662" t="s">
        <v>2665</v>
      </c>
      <c r="G169" s="662" t="s">
        <v>3113</v>
      </c>
      <c r="H169" s="662" t="s">
        <v>527</v>
      </c>
      <c r="I169" s="662" t="s">
        <v>3114</v>
      </c>
      <c r="J169" s="662" t="s">
        <v>3115</v>
      </c>
      <c r="K169" s="662" t="s">
        <v>3116</v>
      </c>
      <c r="L169" s="663">
        <v>52.47</v>
      </c>
      <c r="M169" s="663">
        <v>52.47</v>
      </c>
      <c r="N169" s="662">
        <v>1</v>
      </c>
      <c r="O169" s="745">
        <v>0.5</v>
      </c>
      <c r="P169" s="663">
        <v>52.47</v>
      </c>
      <c r="Q169" s="678">
        <v>1</v>
      </c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7</v>
      </c>
      <c r="B170" s="662" t="s">
        <v>2404</v>
      </c>
      <c r="C170" s="662" t="s">
        <v>2667</v>
      </c>
      <c r="D170" s="743" t="s">
        <v>3930</v>
      </c>
      <c r="E170" s="744" t="s">
        <v>2700</v>
      </c>
      <c r="F170" s="662" t="s">
        <v>2665</v>
      </c>
      <c r="G170" s="662" t="s">
        <v>3117</v>
      </c>
      <c r="H170" s="662" t="s">
        <v>527</v>
      </c>
      <c r="I170" s="662" t="s">
        <v>3118</v>
      </c>
      <c r="J170" s="662" t="s">
        <v>3119</v>
      </c>
      <c r="K170" s="662" t="s">
        <v>3120</v>
      </c>
      <c r="L170" s="663">
        <v>0</v>
      </c>
      <c r="M170" s="663">
        <v>0</v>
      </c>
      <c r="N170" s="662">
        <v>1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7</v>
      </c>
      <c r="B171" s="662" t="s">
        <v>2404</v>
      </c>
      <c r="C171" s="662" t="s">
        <v>2667</v>
      </c>
      <c r="D171" s="743" t="s">
        <v>3930</v>
      </c>
      <c r="E171" s="744" t="s">
        <v>2700</v>
      </c>
      <c r="F171" s="662" t="s">
        <v>2665</v>
      </c>
      <c r="G171" s="662" t="s">
        <v>2745</v>
      </c>
      <c r="H171" s="662" t="s">
        <v>527</v>
      </c>
      <c r="I171" s="662" t="s">
        <v>3121</v>
      </c>
      <c r="J171" s="662" t="s">
        <v>3045</v>
      </c>
      <c r="K171" s="662" t="s">
        <v>2832</v>
      </c>
      <c r="L171" s="663">
        <v>0</v>
      </c>
      <c r="M171" s="663">
        <v>0</v>
      </c>
      <c r="N171" s="662">
        <v>1</v>
      </c>
      <c r="O171" s="745">
        <v>0.5</v>
      </c>
      <c r="P171" s="663">
        <v>0</v>
      </c>
      <c r="Q171" s="678"/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7</v>
      </c>
      <c r="B172" s="662" t="s">
        <v>2404</v>
      </c>
      <c r="C172" s="662" t="s">
        <v>2667</v>
      </c>
      <c r="D172" s="743" t="s">
        <v>3930</v>
      </c>
      <c r="E172" s="744" t="s">
        <v>2700</v>
      </c>
      <c r="F172" s="662" t="s">
        <v>2665</v>
      </c>
      <c r="G172" s="662" t="s">
        <v>2920</v>
      </c>
      <c r="H172" s="662" t="s">
        <v>606</v>
      </c>
      <c r="I172" s="662" t="s">
        <v>2921</v>
      </c>
      <c r="J172" s="662" t="s">
        <v>1737</v>
      </c>
      <c r="K172" s="662" t="s">
        <v>2922</v>
      </c>
      <c r="L172" s="663">
        <v>133.94</v>
      </c>
      <c r="M172" s="663">
        <v>401.82</v>
      </c>
      <c r="N172" s="662">
        <v>3</v>
      </c>
      <c r="O172" s="745">
        <v>1</v>
      </c>
      <c r="P172" s="663">
        <v>267.88</v>
      </c>
      <c r="Q172" s="678">
        <v>0.66666666666666663</v>
      </c>
      <c r="R172" s="662">
        <v>2</v>
      </c>
      <c r="S172" s="678">
        <v>0.66666666666666663</v>
      </c>
      <c r="T172" s="745">
        <v>0.5</v>
      </c>
      <c r="U172" s="701">
        <v>0.5</v>
      </c>
    </row>
    <row r="173" spans="1:21" ht="14.4" customHeight="1" x14ac:dyDescent="0.3">
      <c r="A173" s="661">
        <v>7</v>
      </c>
      <c r="B173" s="662" t="s">
        <v>2404</v>
      </c>
      <c r="C173" s="662" t="s">
        <v>2667</v>
      </c>
      <c r="D173" s="743" t="s">
        <v>3930</v>
      </c>
      <c r="E173" s="744" t="s">
        <v>2701</v>
      </c>
      <c r="F173" s="662" t="s">
        <v>2665</v>
      </c>
      <c r="G173" s="662" t="s">
        <v>3122</v>
      </c>
      <c r="H173" s="662" t="s">
        <v>527</v>
      </c>
      <c r="I173" s="662" t="s">
        <v>3123</v>
      </c>
      <c r="J173" s="662" t="s">
        <v>3124</v>
      </c>
      <c r="K173" s="662" t="s">
        <v>3125</v>
      </c>
      <c r="L173" s="663">
        <v>0</v>
      </c>
      <c r="M173" s="663">
        <v>0</v>
      </c>
      <c r="N173" s="662">
        <v>1</v>
      </c>
      <c r="O173" s="745">
        <v>1</v>
      </c>
      <c r="P173" s="663">
        <v>0</v>
      </c>
      <c r="Q173" s="678"/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7</v>
      </c>
      <c r="B174" s="662" t="s">
        <v>2404</v>
      </c>
      <c r="C174" s="662" t="s">
        <v>2667</v>
      </c>
      <c r="D174" s="743" t="s">
        <v>3930</v>
      </c>
      <c r="E174" s="744" t="s">
        <v>2701</v>
      </c>
      <c r="F174" s="662" t="s">
        <v>2665</v>
      </c>
      <c r="G174" s="662" t="s">
        <v>2795</v>
      </c>
      <c r="H174" s="662" t="s">
        <v>606</v>
      </c>
      <c r="I174" s="662" t="s">
        <v>2109</v>
      </c>
      <c r="J174" s="662" t="s">
        <v>2559</v>
      </c>
      <c r="K174" s="662" t="s">
        <v>2560</v>
      </c>
      <c r="L174" s="663">
        <v>149.52000000000001</v>
      </c>
      <c r="M174" s="663">
        <v>299.04000000000002</v>
      </c>
      <c r="N174" s="662">
        <v>2</v>
      </c>
      <c r="O174" s="745">
        <v>0.5</v>
      </c>
      <c r="P174" s="663">
        <v>299.04000000000002</v>
      </c>
      <c r="Q174" s="678">
        <v>1</v>
      </c>
      <c r="R174" s="662">
        <v>2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7</v>
      </c>
      <c r="B175" s="662" t="s">
        <v>2404</v>
      </c>
      <c r="C175" s="662" t="s">
        <v>2667</v>
      </c>
      <c r="D175" s="743" t="s">
        <v>3930</v>
      </c>
      <c r="E175" s="744" t="s">
        <v>2701</v>
      </c>
      <c r="F175" s="662" t="s">
        <v>2665</v>
      </c>
      <c r="G175" s="662" t="s">
        <v>2881</v>
      </c>
      <c r="H175" s="662" t="s">
        <v>606</v>
      </c>
      <c r="I175" s="662" t="s">
        <v>2882</v>
      </c>
      <c r="J175" s="662" t="s">
        <v>2883</v>
      </c>
      <c r="K175" s="662" t="s">
        <v>2884</v>
      </c>
      <c r="L175" s="663">
        <v>70.540000000000006</v>
      </c>
      <c r="M175" s="663">
        <v>282.16000000000003</v>
      </c>
      <c r="N175" s="662">
        <v>4</v>
      </c>
      <c r="O175" s="745">
        <v>1</v>
      </c>
      <c r="P175" s="663">
        <v>282.16000000000003</v>
      </c>
      <c r="Q175" s="678">
        <v>1</v>
      </c>
      <c r="R175" s="662">
        <v>4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7</v>
      </c>
      <c r="B176" s="662" t="s">
        <v>2404</v>
      </c>
      <c r="C176" s="662" t="s">
        <v>2667</v>
      </c>
      <c r="D176" s="743" t="s">
        <v>3930</v>
      </c>
      <c r="E176" s="744" t="s">
        <v>2701</v>
      </c>
      <c r="F176" s="662" t="s">
        <v>2665</v>
      </c>
      <c r="G176" s="662" t="s">
        <v>2881</v>
      </c>
      <c r="H176" s="662" t="s">
        <v>606</v>
      </c>
      <c r="I176" s="662" t="s">
        <v>3126</v>
      </c>
      <c r="J176" s="662" t="s">
        <v>2883</v>
      </c>
      <c r="K176" s="662" t="s">
        <v>3127</v>
      </c>
      <c r="L176" s="663">
        <v>141.09</v>
      </c>
      <c r="M176" s="663">
        <v>282.18</v>
      </c>
      <c r="N176" s="662">
        <v>2</v>
      </c>
      <c r="O176" s="745">
        <v>0.5</v>
      </c>
      <c r="P176" s="663">
        <v>282.18</v>
      </c>
      <c r="Q176" s="678">
        <v>1</v>
      </c>
      <c r="R176" s="662">
        <v>2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7</v>
      </c>
      <c r="B177" s="662" t="s">
        <v>2404</v>
      </c>
      <c r="C177" s="662" t="s">
        <v>2667</v>
      </c>
      <c r="D177" s="743" t="s">
        <v>3930</v>
      </c>
      <c r="E177" s="744" t="s">
        <v>2701</v>
      </c>
      <c r="F177" s="662" t="s">
        <v>2665</v>
      </c>
      <c r="G177" s="662" t="s">
        <v>3128</v>
      </c>
      <c r="H177" s="662" t="s">
        <v>527</v>
      </c>
      <c r="I177" s="662" t="s">
        <v>3129</v>
      </c>
      <c r="J177" s="662" t="s">
        <v>3130</v>
      </c>
      <c r="K177" s="662" t="s">
        <v>3131</v>
      </c>
      <c r="L177" s="663">
        <v>0</v>
      </c>
      <c r="M177" s="663">
        <v>0</v>
      </c>
      <c r="N177" s="662">
        <v>4</v>
      </c>
      <c r="O177" s="745">
        <v>2.5</v>
      </c>
      <c r="P177" s="663">
        <v>0</v>
      </c>
      <c r="Q177" s="678"/>
      <c r="R177" s="662">
        <v>4</v>
      </c>
      <c r="S177" s="678">
        <v>1</v>
      </c>
      <c r="T177" s="745">
        <v>2.5</v>
      </c>
      <c r="U177" s="701">
        <v>1</v>
      </c>
    </row>
    <row r="178" spans="1:21" ht="14.4" customHeight="1" x14ac:dyDescent="0.3">
      <c r="A178" s="661">
        <v>7</v>
      </c>
      <c r="B178" s="662" t="s">
        <v>2404</v>
      </c>
      <c r="C178" s="662" t="s">
        <v>2667</v>
      </c>
      <c r="D178" s="743" t="s">
        <v>3930</v>
      </c>
      <c r="E178" s="744" t="s">
        <v>2701</v>
      </c>
      <c r="F178" s="662" t="s">
        <v>2665</v>
      </c>
      <c r="G178" s="662" t="s">
        <v>3132</v>
      </c>
      <c r="H178" s="662" t="s">
        <v>527</v>
      </c>
      <c r="I178" s="662" t="s">
        <v>3133</v>
      </c>
      <c r="J178" s="662" t="s">
        <v>3134</v>
      </c>
      <c r="K178" s="662" t="s">
        <v>3135</v>
      </c>
      <c r="L178" s="663">
        <v>69.16</v>
      </c>
      <c r="M178" s="663">
        <v>69.16</v>
      </c>
      <c r="N178" s="662">
        <v>1</v>
      </c>
      <c r="O178" s="745">
        <v>1</v>
      </c>
      <c r="P178" s="663">
        <v>69.16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7</v>
      </c>
      <c r="B179" s="662" t="s">
        <v>2404</v>
      </c>
      <c r="C179" s="662" t="s">
        <v>2667</v>
      </c>
      <c r="D179" s="743" t="s">
        <v>3930</v>
      </c>
      <c r="E179" s="744" t="s">
        <v>2701</v>
      </c>
      <c r="F179" s="662" t="s">
        <v>2665</v>
      </c>
      <c r="G179" s="662" t="s">
        <v>2894</v>
      </c>
      <c r="H179" s="662" t="s">
        <v>527</v>
      </c>
      <c r="I179" s="662" t="s">
        <v>2898</v>
      </c>
      <c r="J179" s="662" t="s">
        <v>2899</v>
      </c>
      <c r="K179" s="662" t="s">
        <v>2900</v>
      </c>
      <c r="L179" s="663">
        <v>47.47</v>
      </c>
      <c r="M179" s="663">
        <v>47.47</v>
      </c>
      <c r="N179" s="662">
        <v>1</v>
      </c>
      <c r="O179" s="745">
        <v>0.5</v>
      </c>
      <c r="P179" s="663">
        <v>47.47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7</v>
      </c>
      <c r="B180" s="662" t="s">
        <v>2404</v>
      </c>
      <c r="C180" s="662" t="s">
        <v>2667</v>
      </c>
      <c r="D180" s="743" t="s">
        <v>3930</v>
      </c>
      <c r="E180" s="744" t="s">
        <v>2701</v>
      </c>
      <c r="F180" s="662" t="s">
        <v>2665</v>
      </c>
      <c r="G180" s="662" t="s">
        <v>3136</v>
      </c>
      <c r="H180" s="662" t="s">
        <v>527</v>
      </c>
      <c r="I180" s="662" t="s">
        <v>3137</v>
      </c>
      <c r="J180" s="662" t="s">
        <v>3138</v>
      </c>
      <c r="K180" s="662" t="s">
        <v>3139</v>
      </c>
      <c r="L180" s="663">
        <v>0</v>
      </c>
      <c r="M180" s="663">
        <v>0</v>
      </c>
      <c r="N180" s="662">
        <v>1</v>
      </c>
      <c r="O180" s="745">
        <v>1</v>
      </c>
      <c r="P180" s="663">
        <v>0</v>
      </c>
      <c r="Q180" s="678"/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7</v>
      </c>
      <c r="B181" s="662" t="s">
        <v>2404</v>
      </c>
      <c r="C181" s="662" t="s">
        <v>2667</v>
      </c>
      <c r="D181" s="743" t="s">
        <v>3930</v>
      </c>
      <c r="E181" s="744" t="s">
        <v>2701</v>
      </c>
      <c r="F181" s="662" t="s">
        <v>2665</v>
      </c>
      <c r="G181" s="662" t="s">
        <v>2822</v>
      </c>
      <c r="H181" s="662" t="s">
        <v>527</v>
      </c>
      <c r="I181" s="662" t="s">
        <v>839</v>
      </c>
      <c r="J181" s="662" t="s">
        <v>840</v>
      </c>
      <c r="K181" s="662" t="s">
        <v>2823</v>
      </c>
      <c r="L181" s="663">
        <v>107.27</v>
      </c>
      <c r="M181" s="663">
        <v>214.54</v>
      </c>
      <c r="N181" s="662">
        <v>2</v>
      </c>
      <c r="O181" s="745">
        <v>0.5</v>
      </c>
      <c r="P181" s="663">
        <v>214.54</v>
      </c>
      <c r="Q181" s="678">
        <v>1</v>
      </c>
      <c r="R181" s="662">
        <v>2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7</v>
      </c>
      <c r="B182" s="662" t="s">
        <v>2404</v>
      </c>
      <c r="C182" s="662" t="s">
        <v>2667</v>
      </c>
      <c r="D182" s="743" t="s">
        <v>3930</v>
      </c>
      <c r="E182" s="744" t="s">
        <v>2701</v>
      </c>
      <c r="F182" s="662" t="s">
        <v>2665</v>
      </c>
      <c r="G182" s="662" t="s">
        <v>2941</v>
      </c>
      <c r="H182" s="662" t="s">
        <v>527</v>
      </c>
      <c r="I182" s="662" t="s">
        <v>3140</v>
      </c>
      <c r="J182" s="662" t="s">
        <v>2017</v>
      </c>
      <c r="K182" s="662" t="s">
        <v>3141</v>
      </c>
      <c r="L182" s="663">
        <v>48.09</v>
      </c>
      <c r="M182" s="663">
        <v>48.09</v>
      </c>
      <c r="N182" s="662">
        <v>1</v>
      </c>
      <c r="O182" s="745">
        <v>0.5</v>
      </c>
      <c r="P182" s="663">
        <v>48.09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7</v>
      </c>
      <c r="B183" s="662" t="s">
        <v>2404</v>
      </c>
      <c r="C183" s="662" t="s">
        <v>2667</v>
      </c>
      <c r="D183" s="743" t="s">
        <v>3930</v>
      </c>
      <c r="E183" s="744" t="s">
        <v>2701</v>
      </c>
      <c r="F183" s="662" t="s">
        <v>2665</v>
      </c>
      <c r="G183" s="662" t="s">
        <v>2840</v>
      </c>
      <c r="H183" s="662" t="s">
        <v>527</v>
      </c>
      <c r="I183" s="662" t="s">
        <v>2841</v>
      </c>
      <c r="J183" s="662" t="s">
        <v>2242</v>
      </c>
      <c r="K183" s="662" t="s">
        <v>2842</v>
      </c>
      <c r="L183" s="663">
        <v>27.28</v>
      </c>
      <c r="M183" s="663">
        <v>27.28</v>
      </c>
      <c r="N183" s="662">
        <v>1</v>
      </c>
      <c r="O183" s="745">
        <v>1</v>
      </c>
      <c r="P183" s="663">
        <v>27.28</v>
      </c>
      <c r="Q183" s="678">
        <v>1</v>
      </c>
      <c r="R183" s="662">
        <v>1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7</v>
      </c>
      <c r="B184" s="662" t="s">
        <v>2404</v>
      </c>
      <c r="C184" s="662" t="s">
        <v>2667</v>
      </c>
      <c r="D184" s="743" t="s">
        <v>3930</v>
      </c>
      <c r="E184" s="744" t="s">
        <v>2703</v>
      </c>
      <c r="F184" s="662" t="s">
        <v>2665</v>
      </c>
      <c r="G184" s="662" t="s">
        <v>3128</v>
      </c>
      <c r="H184" s="662" t="s">
        <v>527</v>
      </c>
      <c r="I184" s="662" t="s">
        <v>3142</v>
      </c>
      <c r="J184" s="662" t="s">
        <v>3130</v>
      </c>
      <c r="K184" s="662" t="s">
        <v>3143</v>
      </c>
      <c r="L184" s="663">
        <v>170.52</v>
      </c>
      <c r="M184" s="663">
        <v>341.04</v>
      </c>
      <c r="N184" s="662">
        <v>2</v>
      </c>
      <c r="O184" s="745">
        <v>1</v>
      </c>
      <c r="P184" s="663">
        <v>341.04</v>
      </c>
      <c r="Q184" s="678">
        <v>1</v>
      </c>
      <c r="R184" s="662">
        <v>2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7</v>
      </c>
      <c r="B185" s="662" t="s">
        <v>2404</v>
      </c>
      <c r="C185" s="662" t="s">
        <v>2667</v>
      </c>
      <c r="D185" s="743" t="s">
        <v>3930</v>
      </c>
      <c r="E185" s="744" t="s">
        <v>2703</v>
      </c>
      <c r="F185" s="662" t="s">
        <v>2665</v>
      </c>
      <c r="G185" s="662" t="s">
        <v>3144</v>
      </c>
      <c r="H185" s="662" t="s">
        <v>527</v>
      </c>
      <c r="I185" s="662" t="s">
        <v>3145</v>
      </c>
      <c r="J185" s="662" t="s">
        <v>3146</v>
      </c>
      <c r="K185" s="662" t="s">
        <v>3147</v>
      </c>
      <c r="L185" s="663">
        <v>115.13</v>
      </c>
      <c r="M185" s="663">
        <v>115.13</v>
      </c>
      <c r="N185" s="662">
        <v>1</v>
      </c>
      <c r="O185" s="745">
        <v>1</v>
      </c>
      <c r="P185" s="663">
        <v>115.13</v>
      </c>
      <c r="Q185" s="678">
        <v>1</v>
      </c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7</v>
      </c>
      <c r="B186" s="662" t="s">
        <v>2404</v>
      </c>
      <c r="C186" s="662" t="s">
        <v>2667</v>
      </c>
      <c r="D186" s="743" t="s">
        <v>3930</v>
      </c>
      <c r="E186" s="744" t="s">
        <v>2703</v>
      </c>
      <c r="F186" s="662" t="s">
        <v>2665</v>
      </c>
      <c r="G186" s="662" t="s">
        <v>2741</v>
      </c>
      <c r="H186" s="662" t="s">
        <v>606</v>
      </c>
      <c r="I186" s="662" t="s">
        <v>3148</v>
      </c>
      <c r="J186" s="662" t="s">
        <v>735</v>
      </c>
      <c r="K186" s="662" t="s">
        <v>3149</v>
      </c>
      <c r="L186" s="663">
        <v>0</v>
      </c>
      <c r="M186" s="663">
        <v>0</v>
      </c>
      <c r="N186" s="662">
        <v>2</v>
      </c>
      <c r="O186" s="745">
        <v>1</v>
      </c>
      <c r="P186" s="663">
        <v>0</v>
      </c>
      <c r="Q186" s="678"/>
      <c r="R186" s="662">
        <v>2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7</v>
      </c>
      <c r="B187" s="662" t="s">
        <v>2404</v>
      </c>
      <c r="C187" s="662" t="s">
        <v>2667</v>
      </c>
      <c r="D187" s="743" t="s">
        <v>3930</v>
      </c>
      <c r="E187" s="744" t="s">
        <v>2703</v>
      </c>
      <c r="F187" s="662" t="s">
        <v>2665</v>
      </c>
      <c r="G187" s="662" t="s">
        <v>3150</v>
      </c>
      <c r="H187" s="662" t="s">
        <v>527</v>
      </c>
      <c r="I187" s="662" t="s">
        <v>792</v>
      </c>
      <c r="J187" s="662" t="s">
        <v>3151</v>
      </c>
      <c r="K187" s="662" t="s">
        <v>3152</v>
      </c>
      <c r="L187" s="663">
        <v>0</v>
      </c>
      <c r="M187" s="663">
        <v>0</v>
      </c>
      <c r="N187" s="662">
        <v>1</v>
      </c>
      <c r="O187" s="745">
        <v>1</v>
      </c>
      <c r="P187" s="663">
        <v>0</v>
      </c>
      <c r="Q187" s="678"/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7</v>
      </c>
      <c r="B188" s="662" t="s">
        <v>2404</v>
      </c>
      <c r="C188" s="662" t="s">
        <v>2667</v>
      </c>
      <c r="D188" s="743" t="s">
        <v>3930</v>
      </c>
      <c r="E188" s="744" t="s">
        <v>2703</v>
      </c>
      <c r="F188" s="662" t="s">
        <v>2665</v>
      </c>
      <c r="G188" s="662" t="s">
        <v>3153</v>
      </c>
      <c r="H188" s="662" t="s">
        <v>527</v>
      </c>
      <c r="I188" s="662" t="s">
        <v>3154</v>
      </c>
      <c r="J188" s="662" t="s">
        <v>3155</v>
      </c>
      <c r="K188" s="662" t="s">
        <v>3156</v>
      </c>
      <c r="L188" s="663">
        <v>0</v>
      </c>
      <c r="M188" s="663">
        <v>0</v>
      </c>
      <c r="N188" s="662">
        <v>1</v>
      </c>
      <c r="O188" s="745">
        <v>1</v>
      </c>
      <c r="P188" s="663">
        <v>0</v>
      </c>
      <c r="Q188" s="678"/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7</v>
      </c>
      <c r="B189" s="662" t="s">
        <v>2404</v>
      </c>
      <c r="C189" s="662" t="s">
        <v>2667</v>
      </c>
      <c r="D189" s="743" t="s">
        <v>3930</v>
      </c>
      <c r="E189" s="744" t="s">
        <v>2704</v>
      </c>
      <c r="F189" s="662" t="s">
        <v>2665</v>
      </c>
      <c r="G189" s="662" t="s">
        <v>3157</v>
      </c>
      <c r="H189" s="662" t="s">
        <v>606</v>
      </c>
      <c r="I189" s="662" t="s">
        <v>3158</v>
      </c>
      <c r="J189" s="662" t="s">
        <v>1722</v>
      </c>
      <c r="K189" s="662" t="s">
        <v>3159</v>
      </c>
      <c r="L189" s="663">
        <v>229.38</v>
      </c>
      <c r="M189" s="663">
        <v>229.38</v>
      </c>
      <c r="N189" s="662">
        <v>1</v>
      </c>
      <c r="O189" s="745">
        <v>1</v>
      </c>
      <c r="P189" s="663">
        <v>229.38</v>
      </c>
      <c r="Q189" s="678">
        <v>1</v>
      </c>
      <c r="R189" s="662">
        <v>1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7</v>
      </c>
      <c r="B190" s="662" t="s">
        <v>2404</v>
      </c>
      <c r="C190" s="662" t="s">
        <v>2667</v>
      </c>
      <c r="D190" s="743" t="s">
        <v>3930</v>
      </c>
      <c r="E190" s="744" t="s">
        <v>2704</v>
      </c>
      <c r="F190" s="662" t="s">
        <v>2665</v>
      </c>
      <c r="G190" s="662" t="s">
        <v>2777</v>
      </c>
      <c r="H190" s="662" t="s">
        <v>527</v>
      </c>
      <c r="I190" s="662" t="s">
        <v>3160</v>
      </c>
      <c r="J190" s="662" t="s">
        <v>1638</v>
      </c>
      <c r="K190" s="662" t="s">
        <v>3099</v>
      </c>
      <c r="L190" s="663">
        <v>22.44</v>
      </c>
      <c r="M190" s="663">
        <v>44.88</v>
      </c>
      <c r="N190" s="662">
        <v>2</v>
      </c>
      <c r="O190" s="745">
        <v>1</v>
      </c>
      <c r="P190" s="663">
        <v>44.88</v>
      </c>
      <c r="Q190" s="678">
        <v>1</v>
      </c>
      <c r="R190" s="662">
        <v>2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7</v>
      </c>
      <c r="B191" s="662" t="s">
        <v>2404</v>
      </c>
      <c r="C191" s="662" t="s">
        <v>2667</v>
      </c>
      <c r="D191" s="743" t="s">
        <v>3930</v>
      </c>
      <c r="E191" s="744" t="s">
        <v>2705</v>
      </c>
      <c r="F191" s="662" t="s">
        <v>2665</v>
      </c>
      <c r="G191" s="662" t="s">
        <v>2795</v>
      </c>
      <c r="H191" s="662" t="s">
        <v>606</v>
      </c>
      <c r="I191" s="662" t="s">
        <v>2109</v>
      </c>
      <c r="J191" s="662" t="s">
        <v>2559</v>
      </c>
      <c r="K191" s="662" t="s">
        <v>2560</v>
      </c>
      <c r="L191" s="663">
        <v>149.52000000000001</v>
      </c>
      <c r="M191" s="663">
        <v>149.52000000000001</v>
      </c>
      <c r="N191" s="662">
        <v>1</v>
      </c>
      <c r="O191" s="745">
        <v>1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7</v>
      </c>
      <c r="B192" s="662" t="s">
        <v>2404</v>
      </c>
      <c r="C192" s="662" t="s">
        <v>2667</v>
      </c>
      <c r="D192" s="743" t="s">
        <v>3930</v>
      </c>
      <c r="E192" s="744" t="s">
        <v>2708</v>
      </c>
      <c r="F192" s="662" t="s">
        <v>2665</v>
      </c>
      <c r="G192" s="662" t="s">
        <v>3122</v>
      </c>
      <c r="H192" s="662" t="s">
        <v>527</v>
      </c>
      <c r="I192" s="662" t="s">
        <v>3161</v>
      </c>
      <c r="J192" s="662" t="s">
        <v>3162</v>
      </c>
      <c r="K192" s="662" t="s">
        <v>3163</v>
      </c>
      <c r="L192" s="663">
        <v>0</v>
      </c>
      <c r="M192" s="663">
        <v>0</v>
      </c>
      <c r="N192" s="662">
        <v>2</v>
      </c>
      <c r="O192" s="745">
        <v>0.5</v>
      </c>
      <c r="P192" s="663">
        <v>0</v>
      </c>
      <c r="Q192" s="678"/>
      <c r="R192" s="662">
        <v>2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7</v>
      </c>
      <c r="B193" s="662" t="s">
        <v>2404</v>
      </c>
      <c r="C193" s="662" t="s">
        <v>2667</v>
      </c>
      <c r="D193" s="743" t="s">
        <v>3930</v>
      </c>
      <c r="E193" s="744" t="s">
        <v>2708</v>
      </c>
      <c r="F193" s="662" t="s">
        <v>2665</v>
      </c>
      <c r="G193" s="662" t="s">
        <v>3164</v>
      </c>
      <c r="H193" s="662" t="s">
        <v>606</v>
      </c>
      <c r="I193" s="662" t="s">
        <v>3165</v>
      </c>
      <c r="J193" s="662" t="s">
        <v>3166</v>
      </c>
      <c r="K193" s="662" t="s">
        <v>3167</v>
      </c>
      <c r="L193" s="663">
        <v>93.46</v>
      </c>
      <c r="M193" s="663">
        <v>93.46</v>
      </c>
      <c r="N193" s="662">
        <v>1</v>
      </c>
      <c r="O193" s="745">
        <v>0.5</v>
      </c>
      <c r="P193" s="663">
        <v>93.46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7</v>
      </c>
      <c r="B194" s="662" t="s">
        <v>2404</v>
      </c>
      <c r="C194" s="662" t="s">
        <v>2669</v>
      </c>
      <c r="D194" s="743" t="s">
        <v>3931</v>
      </c>
      <c r="E194" s="744" t="s">
        <v>2677</v>
      </c>
      <c r="F194" s="662" t="s">
        <v>2665</v>
      </c>
      <c r="G194" s="662" t="s">
        <v>3168</v>
      </c>
      <c r="H194" s="662" t="s">
        <v>527</v>
      </c>
      <c r="I194" s="662" t="s">
        <v>3169</v>
      </c>
      <c r="J194" s="662" t="s">
        <v>3170</v>
      </c>
      <c r="K194" s="662" t="s">
        <v>3171</v>
      </c>
      <c r="L194" s="663">
        <v>201.29</v>
      </c>
      <c r="M194" s="663">
        <v>201.29</v>
      </c>
      <c r="N194" s="662">
        <v>1</v>
      </c>
      <c r="O194" s="745">
        <v>1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7</v>
      </c>
      <c r="B195" s="662" t="s">
        <v>2404</v>
      </c>
      <c r="C195" s="662" t="s">
        <v>2669</v>
      </c>
      <c r="D195" s="743" t="s">
        <v>3931</v>
      </c>
      <c r="E195" s="744" t="s">
        <v>2679</v>
      </c>
      <c r="F195" s="662" t="s">
        <v>2665</v>
      </c>
      <c r="G195" s="662" t="s">
        <v>3172</v>
      </c>
      <c r="H195" s="662" t="s">
        <v>527</v>
      </c>
      <c r="I195" s="662" t="s">
        <v>3173</v>
      </c>
      <c r="J195" s="662" t="s">
        <v>3174</v>
      </c>
      <c r="K195" s="662" t="s">
        <v>3175</v>
      </c>
      <c r="L195" s="663">
        <v>0</v>
      </c>
      <c r="M195" s="663">
        <v>0</v>
      </c>
      <c r="N195" s="662">
        <v>1</v>
      </c>
      <c r="O195" s="745">
        <v>1</v>
      </c>
      <c r="P195" s="663">
        <v>0</v>
      </c>
      <c r="Q195" s="678"/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7</v>
      </c>
      <c r="B196" s="662" t="s">
        <v>2404</v>
      </c>
      <c r="C196" s="662" t="s">
        <v>2669</v>
      </c>
      <c r="D196" s="743" t="s">
        <v>3931</v>
      </c>
      <c r="E196" s="744" t="s">
        <v>2679</v>
      </c>
      <c r="F196" s="662" t="s">
        <v>2665</v>
      </c>
      <c r="G196" s="662" t="s">
        <v>2941</v>
      </c>
      <c r="H196" s="662" t="s">
        <v>527</v>
      </c>
      <c r="I196" s="662" t="s">
        <v>3140</v>
      </c>
      <c r="J196" s="662" t="s">
        <v>2017</v>
      </c>
      <c r="K196" s="662" t="s">
        <v>3141</v>
      </c>
      <c r="L196" s="663">
        <v>48.09</v>
      </c>
      <c r="M196" s="663">
        <v>96.18</v>
      </c>
      <c r="N196" s="662">
        <v>2</v>
      </c>
      <c r="O196" s="745">
        <v>1</v>
      </c>
      <c r="P196" s="663">
        <v>96.18</v>
      </c>
      <c r="Q196" s="678">
        <v>1</v>
      </c>
      <c r="R196" s="662">
        <v>2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7</v>
      </c>
      <c r="B197" s="662" t="s">
        <v>2404</v>
      </c>
      <c r="C197" s="662" t="s">
        <v>2669</v>
      </c>
      <c r="D197" s="743" t="s">
        <v>3931</v>
      </c>
      <c r="E197" s="744" t="s">
        <v>2679</v>
      </c>
      <c r="F197" s="662" t="s">
        <v>2665</v>
      </c>
      <c r="G197" s="662" t="s">
        <v>2741</v>
      </c>
      <c r="H197" s="662" t="s">
        <v>527</v>
      </c>
      <c r="I197" s="662" t="s">
        <v>1533</v>
      </c>
      <c r="J197" s="662" t="s">
        <v>735</v>
      </c>
      <c r="K197" s="662" t="s">
        <v>2742</v>
      </c>
      <c r="L197" s="663">
        <v>36.54</v>
      </c>
      <c r="M197" s="663">
        <v>36.54</v>
      </c>
      <c r="N197" s="662">
        <v>1</v>
      </c>
      <c r="O197" s="745">
        <v>1</v>
      </c>
      <c r="P197" s="663">
        <v>36.54</v>
      </c>
      <c r="Q197" s="678">
        <v>1</v>
      </c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7</v>
      </c>
      <c r="B198" s="662" t="s">
        <v>2404</v>
      </c>
      <c r="C198" s="662" t="s">
        <v>2669</v>
      </c>
      <c r="D198" s="743" t="s">
        <v>3931</v>
      </c>
      <c r="E198" s="744" t="s">
        <v>2679</v>
      </c>
      <c r="F198" s="662" t="s">
        <v>2665</v>
      </c>
      <c r="G198" s="662" t="s">
        <v>2719</v>
      </c>
      <c r="H198" s="662" t="s">
        <v>527</v>
      </c>
      <c r="I198" s="662" t="s">
        <v>2824</v>
      </c>
      <c r="J198" s="662" t="s">
        <v>2825</v>
      </c>
      <c r="K198" s="662" t="s">
        <v>2826</v>
      </c>
      <c r="L198" s="663">
        <v>0</v>
      </c>
      <c r="M198" s="663">
        <v>0</v>
      </c>
      <c r="N198" s="662">
        <v>1</v>
      </c>
      <c r="O198" s="745">
        <v>1</v>
      </c>
      <c r="P198" s="663">
        <v>0</v>
      </c>
      <c r="Q198" s="678"/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7</v>
      </c>
      <c r="B199" s="662" t="s">
        <v>2404</v>
      </c>
      <c r="C199" s="662" t="s">
        <v>2669</v>
      </c>
      <c r="D199" s="743" t="s">
        <v>3931</v>
      </c>
      <c r="E199" s="744" t="s">
        <v>2679</v>
      </c>
      <c r="F199" s="662" t="s">
        <v>2665</v>
      </c>
      <c r="G199" s="662" t="s">
        <v>2967</v>
      </c>
      <c r="H199" s="662" t="s">
        <v>606</v>
      </c>
      <c r="I199" s="662" t="s">
        <v>3176</v>
      </c>
      <c r="J199" s="662" t="s">
        <v>3177</v>
      </c>
      <c r="K199" s="662" t="s">
        <v>2732</v>
      </c>
      <c r="L199" s="663">
        <v>48.27</v>
      </c>
      <c r="M199" s="663">
        <v>193.08</v>
      </c>
      <c r="N199" s="662">
        <v>4</v>
      </c>
      <c r="O199" s="745">
        <v>3</v>
      </c>
      <c r="P199" s="663">
        <v>193.08</v>
      </c>
      <c r="Q199" s="678">
        <v>1</v>
      </c>
      <c r="R199" s="662">
        <v>4</v>
      </c>
      <c r="S199" s="678">
        <v>1</v>
      </c>
      <c r="T199" s="745">
        <v>3</v>
      </c>
      <c r="U199" s="701">
        <v>1</v>
      </c>
    </row>
    <row r="200" spans="1:21" ht="14.4" customHeight="1" x14ac:dyDescent="0.3">
      <c r="A200" s="661">
        <v>7</v>
      </c>
      <c r="B200" s="662" t="s">
        <v>2404</v>
      </c>
      <c r="C200" s="662" t="s">
        <v>2669</v>
      </c>
      <c r="D200" s="743" t="s">
        <v>3931</v>
      </c>
      <c r="E200" s="744" t="s">
        <v>2680</v>
      </c>
      <c r="F200" s="662" t="s">
        <v>2665</v>
      </c>
      <c r="G200" s="662" t="s">
        <v>3178</v>
      </c>
      <c r="H200" s="662" t="s">
        <v>606</v>
      </c>
      <c r="I200" s="662" t="s">
        <v>3179</v>
      </c>
      <c r="J200" s="662" t="s">
        <v>3180</v>
      </c>
      <c r="K200" s="662" t="s">
        <v>3181</v>
      </c>
      <c r="L200" s="663">
        <v>1508.08</v>
      </c>
      <c r="M200" s="663">
        <v>15080.8</v>
      </c>
      <c r="N200" s="662">
        <v>10</v>
      </c>
      <c r="O200" s="745">
        <v>2</v>
      </c>
      <c r="P200" s="663">
        <v>15080.8</v>
      </c>
      <c r="Q200" s="678">
        <v>1</v>
      </c>
      <c r="R200" s="662">
        <v>10</v>
      </c>
      <c r="S200" s="678">
        <v>1</v>
      </c>
      <c r="T200" s="745">
        <v>2</v>
      </c>
      <c r="U200" s="701">
        <v>1</v>
      </c>
    </row>
    <row r="201" spans="1:21" ht="14.4" customHeight="1" x14ac:dyDescent="0.3">
      <c r="A201" s="661">
        <v>7</v>
      </c>
      <c r="B201" s="662" t="s">
        <v>2404</v>
      </c>
      <c r="C201" s="662" t="s">
        <v>2669</v>
      </c>
      <c r="D201" s="743" t="s">
        <v>3931</v>
      </c>
      <c r="E201" s="744" t="s">
        <v>2680</v>
      </c>
      <c r="F201" s="662" t="s">
        <v>2665</v>
      </c>
      <c r="G201" s="662" t="s">
        <v>3178</v>
      </c>
      <c r="H201" s="662" t="s">
        <v>527</v>
      </c>
      <c r="I201" s="662" t="s">
        <v>3182</v>
      </c>
      <c r="J201" s="662" t="s">
        <v>3183</v>
      </c>
      <c r="K201" s="662" t="s">
        <v>3184</v>
      </c>
      <c r="L201" s="663">
        <v>646.32000000000005</v>
      </c>
      <c r="M201" s="663">
        <v>3231.6000000000004</v>
      </c>
      <c r="N201" s="662">
        <v>5</v>
      </c>
      <c r="O201" s="745">
        <v>1</v>
      </c>
      <c r="P201" s="663">
        <v>3231.6000000000004</v>
      </c>
      <c r="Q201" s="678">
        <v>1</v>
      </c>
      <c r="R201" s="662">
        <v>5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7</v>
      </c>
      <c r="B202" s="662" t="s">
        <v>2404</v>
      </c>
      <c r="C202" s="662" t="s">
        <v>2669</v>
      </c>
      <c r="D202" s="743" t="s">
        <v>3931</v>
      </c>
      <c r="E202" s="744" t="s">
        <v>2680</v>
      </c>
      <c r="F202" s="662" t="s">
        <v>2665</v>
      </c>
      <c r="G202" s="662" t="s">
        <v>2749</v>
      </c>
      <c r="H202" s="662" t="s">
        <v>606</v>
      </c>
      <c r="I202" s="662" t="s">
        <v>1826</v>
      </c>
      <c r="J202" s="662" t="s">
        <v>1827</v>
      </c>
      <c r="K202" s="662" t="s">
        <v>2528</v>
      </c>
      <c r="L202" s="663">
        <v>132</v>
      </c>
      <c r="M202" s="663">
        <v>264</v>
      </c>
      <c r="N202" s="662">
        <v>2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7</v>
      </c>
      <c r="B203" s="662" t="s">
        <v>2404</v>
      </c>
      <c r="C203" s="662" t="s">
        <v>2669</v>
      </c>
      <c r="D203" s="743" t="s">
        <v>3931</v>
      </c>
      <c r="E203" s="744" t="s">
        <v>2680</v>
      </c>
      <c r="F203" s="662" t="s">
        <v>2665</v>
      </c>
      <c r="G203" s="662" t="s">
        <v>3185</v>
      </c>
      <c r="H203" s="662" t="s">
        <v>606</v>
      </c>
      <c r="I203" s="662" t="s">
        <v>1740</v>
      </c>
      <c r="J203" s="662" t="s">
        <v>2613</v>
      </c>
      <c r="K203" s="662" t="s">
        <v>2614</v>
      </c>
      <c r="L203" s="663">
        <v>424.24</v>
      </c>
      <c r="M203" s="663">
        <v>848.48</v>
      </c>
      <c r="N203" s="662">
        <v>2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7</v>
      </c>
      <c r="B204" s="662" t="s">
        <v>2404</v>
      </c>
      <c r="C204" s="662" t="s">
        <v>2669</v>
      </c>
      <c r="D204" s="743" t="s">
        <v>3931</v>
      </c>
      <c r="E204" s="744" t="s">
        <v>2680</v>
      </c>
      <c r="F204" s="662" t="s">
        <v>2665</v>
      </c>
      <c r="G204" s="662" t="s">
        <v>3185</v>
      </c>
      <c r="H204" s="662" t="s">
        <v>606</v>
      </c>
      <c r="I204" s="662" t="s">
        <v>3186</v>
      </c>
      <c r="J204" s="662" t="s">
        <v>2613</v>
      </c>
      <c r="K204" s="662" t="s">
        <v>3187</v>
      </c>
      <c r="L204" s="663">
        <v>848.49</v>
      </c>
      <c r="M204" s="663">
        <v>3393.96</v>
      </c>
      <c r="N204" s="662">
        <v>4</v>
      </c>
      <c r="O204" s="745">
        <v>1.5</v>
      </c>
      <c r="P204" s="663">
        <v>848.49</v>
      </c>
      <c r="Q204" s="678">
        <v>0.25</v>
      </c>
      <c r="R204" s="662">
        <v>1</v>
      </c>
      <c r="S204" s="678">
        <v>0.25</v>
      </c>
      <c r="T204" s="745">
        <v>0.5</v>
      </c>
      <c r="U204" s="701">
        <v>0.33333333333333331</v>
      </c>
    </row>
    <row r="205" spans="1:21" ht="14.4" customHeight="1" x14ac:dyDescent="0.3">
      <c r="A205" s="661">
        <v>7</v>
      </c>
      <c r="B205" s="662" t="s">
        <v>2404</v>
      </c>
      <c r="C205" s="662" t="s">
        <v>2669</v>
      </c>
      <c r="D205" s="743" t="s">
        <v>3931</v>
      </c>
      <c r="E205" s="744" t="s">
        <v>2680</v>
      </c>
      <c r="F205" s="662" t="s">
        <v>2665</v>
      </c>
      <c r="G205" s="662" t="s">
        <v>2715</v>
      </c>
      <c r="H205" s="662" t="s">
        <v>527</v>
      </c>
      <c r="I205" s="662" t="s">
        <v>2809</v>
      </c>
      <c r="J205" s="662" t="s">
        <v>2810</v>
      </c>
      <c r="K205" s="662" t="s">
        <v>2811</v>
      </c>
      <c r="L205" s="663">
        <v>46.1</v>
      </c>
      <c r="M205" s="663">
        <v>46.1</v>
      </c>
      <c r="N205" s="662">
        <v>1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7</v>
      </c>
      <c r="B206" s="662" t="s">
        <v>2404</v>
      </c>
      <c r="C206" s="662" t="s">
        <v>2669</v>
      </c>
      <c r="D206" s="743" t="s">
        <v>3931</v>
      </c>
      <c r="E206" s="744" t="s">
        <v>2680</v>
      </c>
      <c r="F206" s="662" t="s">
        <v>2665</v>
      </c>
      <c r="G206" s="662" t="s">
        <v>3188</v>
      </c>
      <c r="H206" s="662" t="s">
        <v>527</v>
      </c>
      <c r="I206" s="662" t="s">
        <v>3189</v>
      </c>
      <c r="J206" s="662" t="s">
        <v>3190</v>
      </c>
      <c r="K206" s="662" t="s">
        <v>3191</v>
      </c>
      <c r="L206" s="663">
        <v>90.6</v>
      </c>
      <c r="M206" s="663">
        <v>181.2</v>
      </c>
      <c r="N206" s="662">
        <v>2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7</v>
      </c>
      <c r="B207" s="662" t="s">
        <v>2404</v>
      </c>
      <c r="C207" s="662" t="s">
        <v>2669</v>
      </c>
      <c r="D207" s="743" t="s">
        <v>3931</v>
      </c>
      <c r="E207" s="744" t="s">
        <v>2680</v>
      </c>
      <c r="F207" s="662" t="s">
        <v>2665</v>
      </c>
      <c r="G207" s="662" t="s">
        <v>2741</v>
      </c>
      <c r="H207" s="662" t="s">
        <v>606</v>
      </c>
      <c r="I207" s="662" t="s">
        <v>2767</v>
      </c>
      <c r="J207" s="662" t="s">
        <v>735</v>
      </c>
      <c r="K207" s="662" t="s">
        <v>2768</v>
      </c>
      <c r="L207" s="663">
        <v>36.54</v>
      </c>
      <c r="M207" s="663">
        <v>73.08</v>
      </c>
      <c r="N207" s="662">
        <v>2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7</v>
      </c>
      <c r="B208" s="662" t="s">
        <v>2404</v>
      </c>
      <c r="C208" s="662" t="s">
        <v>2669</v>
      </c>
      <c r="D208" s="743" t="s">
        <v>3931</v>
      </c>
      <c r="E208" s="744" t="s">
        <v>2680</v>
      </c>
      <c r="F208" s="662" t="s">
        <v>2665</v>
      </c>
      <c r="G208" s="662" t="s">
        <v>3192</v>
      </c>
      <c r="H208" s="662" t="s">
        <v>527</v>
      </c>
      <c r="I208" s="662" t="s">
        <v>3193</v>
      </c>
      <c r="J208" s="662" t="s">
        <v>3194</v>
      </c>
      <c r="K208" s="662" t="s">
        <v>3195</v>
      </c>
      <c r="L208" s="663">
        <v>2146.12</v>
      </c>
      <c r="M208" s="663">
        <v>8584.48</v>
      </c>
      <c r="N208" s="662">
        <v>4</v>
      </c>
      <c r="O208" s="745">
        <v>1</v>
      </c>
      <c r="P208" s="663">
        <v>8584.48</v>
      </c>
      <c r="Q208" s="678">
        <v>1</v>
      </c>
      <c r="R208" s="662">
        <v>4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7</v>
      </c>
      <c r="B209" s="662" t="s">
        <v>2404</v>
      </c>
      <c r="C209" s="662" t="s">
        <v>2669</v>
      </c>
      <c r="D209" s="743" t="s">
        <v>3931</v>
      </c>
      <c r="E209" s="744" t="s">
        <v>2680</v>
      </c>
      <c r="F209" s="662" t="s">
        <v>2665</v>
      </c>
      <c r="G209" s="662" t="s">
        <v>3196</v>
      </c>
      <c r="H209" s="662" t="s">
        <v>527</v>
      </c>
      <c r="I209" s="662" t="s">
        <v>3197</v>
      </c>
      <c r="J209" s="662" t="s">
        <v>3198</v>
      </c>
      <c r="K209" s="662" t="s">
        <v>3199</v>
      </c>
      <c r="L209" s="663">
        <v>0</v>
      </c>
      <c r="M209" s="663">
        <v>0</v>
      </c>
      <c r="N209" s="662">
        <v>3</v>
      </c>
      <c r="O209" s="745">
        <v>1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7</v>
      </c>
      <c r="B210" s="662" t="s">
        <v>2404</v>
      </c>
      <c r="C210" s="662" t="s">
        <v>2669</v>
      </c>
      <c r="D210" s="743" t="s">
        <v>3931</v>
      </c>
      <c r="E210" s="744" t="s">
        <v>2680</v>
      </c>
      <c r="F210" s="662" t="s">
        <v>2665</v>
      </c>
      <c r="G210" s="662" t="s">
        <v>2877</v>
      </c>
      <c r="H210" s="662" t="s">
        <v>527</v>
      </c>
      <c r="I210" s="662" t="s">
        <v>3200</v>
      </c>
      <c r="J210" s="662" t="s">
        <v>3201</v>
      </c>
      <c r="K210" s="662" t="s">
        <v>3202</v>
      </c>
      <c r="L210" s="663">
        <v>187.92</v>
      </c>
      <c r="M210" s="663">
        <v>375.84</v>
      </c>
      <c r="N210" s="662">
        <v>2</v>
      </c>
      <c r="O210" s="745">
        <v>1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7</v>
      </c>
      <c r="B211" s="662" t="s">
        <v>2404</v>
      </c>
      <c r="C211" s="662" t="s">
        <v>2669</v>
      </c>
      <c r="D211" s="743" t="s">
        <v>3931</v>
      </c>
      <c r="E211" s="744" t="s">
        <v>2680</v>
      </c>
      <c r="F211" s="662" t="s">
        <v>2665</v>
      </c>
      <c r="G211" s="662" t="s">
        <v>2877</v>
      </c>
      <c r="H211" s="662" t="s">
        <v>606</v>
      </c>
      <c r="I211" s="662" t="s">
        <v>3103</v>
      </c>
      <c r="J211" s="662" t="s">
        <v>3104</v>
      </c>
      <c r="K211" s="662" t="s">
        <v>3105</v>
      </c>
      <c r="L211" s="663">
        <v>140.94999999999999</v>
      </c>
      <c r="M211" s="663">
        <v>1973.3</v>
      </c>
      <c r="N211" s="662">
        <v>14</v>
      </c>
      <c r="O211" s="745">
        <v>1.5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7</v>
      </c>
      <c r="B212" s="662" t="s">
        <v>2404</v>
      </c>
      <c r="C212" s="662" t="s">
        <v>2669</v>
      </c>
      <c r="D212" s="743" t="s">
        <v>3931</v>
      </c>
      <c r="E212" s="744" t="s">
        <v>2680</v>
      </c>
      <c r="F212" s="662" t="s">
        <v>2665</v>
      </c>
      <c r="G212" s="662" t="s">
        <v>2877</v>
      </c>
      <c r="H212" s="662" t="s">
        <v>606</v>
      </c>
      <c r="I212" s="662" t="s">
        <v>2878</v>
      </c>
      <c r="J212" s="662" t="s">
        <v>2879</v>
      </c>
      <c r="K212" s="662" t="s">
        <v>2880</v>
      </c>
      <c r="L212" s="663">
        <v>187.92</v>
      </c>
      <c r="M212" s="663">
        <v>1127.52</v>
      </c>
      <c r="N212" s="662">
        <v>6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7</v>
      </c>
      <c r="B213" s="662" t="s">
        <v>2404</v>
      </c>
      <c r="C213" s="662" t="s">
        <v>2669</v>
      </c>
      <c r="D213" s="743" t="s">
        <v>3931</v>
      </c>
      <c r="E213" s="744" t="s">
        <v>2680</v>
      </c>
      <c r="F213" s="662" t="s">
        <v>2665</v>
      </c>
      <c r="G213" s="662" t="s">
        <v>2784</v>
      </c>
      <c r="H213" s="662" t="s">
        <v>527</v>
      </c>
      <c r="I213" s="662" t="s">
        <v>2785</v>
      </c>
      <c r="J213" s="662" t="s">
        <v>2786</v>
      </c>
      <c r="K213" s="662" t="s">
        <v>2787</v>
      </c>
      <c r="L213" s="663">
        <v>50.32</v>
      </c>
      <c r="M213" s="663">
        <v>150.96</v>
      </c>
      <c r="N213" s="662">
        <v>3</v>
      </c>
      <c r="O213" s="745">
        <v>1</v>
      </c>
      <c r="P213" s="663">
        <v>150.96</v>
      </c>
      <c r="Q213" s="678">
        <v>1</v>
      </c>
      <c r="R213" s="662">
        <v>3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7</v>
      </c>
      <c r="B214" s="662" t="s">
        <v>2404</v>
      </c>
      <c r="C214" s="662" t="s">
        <v>2669</v>
      </c>
      <c r="D214" s="743" t="s">
        <v>3931</v>
      </c>
      <c r="E214" s="744" t="s">
        <v>2680</v>
      </c>
      <c r="F214" s="662" t="s">
        <v>2665</v>
      </c>
      <c r="G214" s="662" t="s">
        <v>2784</v>
      </c>
      <c r="H214" s="662" t="s">
        <v>527</v>
      </c>
      <c r="I214" s="662" t="s">
        <v>3203</v>
      </c>
      <c r="J214" s="662" t="s">
        <v>3204</v>
      </c>
      <c r="K214" s="662" t="s">
        <v>2787</v>
      </c>
      <c r="L214" s="663">
        <v>50.32</v>
      </c>
      <c r="M214" s="663">
        <v>50.32</v>
      </c>
      <c r="N214" s="662">
        <v>1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7</v>
      </c>
      <c r="B215" s="662" t="s">
        <v>2404</v>
      </c>
      <c r="C215" s="662" t="s">
        <v>2669</v>
      </c>
      <c r="D215" s="743" t="s">
        <v>3931</v>
      </c>
      <c r="E215" s="744" t="s">
        <v>2680</v>
      </c>
      <c r="F215" s="662" t="s">
        <v>2665</v>
      </c>
      <c r="G215" s="662" t="s">
        <v>3109</v>
      </c>
      <c r="H215" s="662" t="s">
        <v>527</v>
      </c>
      <c r="I215" s="662" t="s">
        <v>3110</v>
      </c>
      <c r="J215" s="662" t="s">
        <v>3111</v>
      </c>
      <c r="K215" s="662" t="s">
        <v>3112</v>
      </c>
      <c r="L215" s="663">
        <v>75.349999999999994</v>
      </c>
      <c r="M215" s="663">
        <v>75.349999999999994</v>
      </c>
      <c r="N215" s="662">
        <v>1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7</v>
      </c>
      <c r="B216" s="662" t="s">
        <v>2404</v>
      </c>
      <c r="C216" s="662" t="s">
        <v>2669</v>
      </c>
      <c r="D216" s="743" t="s">
        <v>3931</v>
      </c>
      <c r="E216" s="744" t="s">
        <v>2680</v>
      </c>
      <c r="F216" s="662" t="s">
        <v>2665</v>
      </c>
      <c r="G216" s="662" t="s">
        <v>3205</v>
      </c>
      <c r="H216" s="662" t="s">
        <v>527</v>
      </c>
      <c r="I216" s="662" t="s">
        <v>3206</v>
      </c>
      <c r="J216" s="662" t="s">
        <v>3207</v>
      </c>
      <c r="K216" s="662" t="s">
        <v>3208</v>
      </c>
      <c r="L216" s="663">
        <v>177.82</v>
      </c>
      <c r="M216" s="663">
        <v>711.28</v>
      </c>
      <c r="N216" s="662">
        <v>4</v>
      </c>
      <c r="O216" s="745">
        <v>0.5</v>
      </c>
      <c r="P216" s="663">
        <v>711.28</v>
      </c>
      <c r="Q216" s="678">
        <v>1</v>
      </c>
      <c r="R216" s="662">
        <v>4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7</v>
      </c>
      <c r="B217" s="662" t="s">
        <v>2404</v>
      </c>
      <c r="C217" s="662" t="s">
        <v>2669</v>
      </c>
      <c r="D217" s="743" t="s">
        <v>3931</v>
      </c>
      <c r="E217" s="744" t="s">
        <v>2681</v>
      </c>
      <c r="F217" s="662" t="s">
        <v>2665</v>
      </c>
      <c r="G217" s="662" t="s">
        <v>3209</v>
      </c>
      <c r="H217" s="662" t="s">
        <v>527</v>
      </c>
      <c r="I217" s="662" t="s">
        <v>3210</v>
      </c>
      <c r="J217" s="662" t="s">
        <v>3211</v>
      </c>
      <c r="K217" s="662" t="s">
        <v>3212</v>
      </c>
      <c r="L217" s="663">
        <v>61.44</v>
      </c>
      <c r="M217" s="663">
        <v>61.44</v>
      </c>
      <c r="N217" s="662">
        <v>1</v>
      </c>
      <c r="O217" s="745">
        <v>1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7</v>
      </c>
      <c r="B218" s="662" t="s">
        <v>2404</v>
      </c>
      <c r="C218" s="662" t="s">
        <v>2669</v>
      </c>
      <c r="D218" s="743" t="s">
        <v>3931</v>
      </c>
      <c r="E218" s="744" t="s">
        <v>2681</v>
      </c>
      <c r="F218" s="662" t="s">
        <v>2665</v>
      </c>
      <c r="G218" s="662" t="s">
        <v>2741</v>
      </c>
      <c r="H218" s="662" t="s">
        <v>606</v>
      </c>
      <c r="I218" s="662" t="s">
        <v>2767</v>
      </c>
      <c r="J218" s="662" t="s">
        <v>735</v>
      </c>
      <c r="K218" s="662" t="s">
        <v>2768</v>
      </c>
      <c r="L218" s="663">
        <v>36.54</v>
      </c>
      <c r="M218" s="663">
        <v>36.54</v>
      </c>
      <c r="N218" s="662">
        <v>1</v>
      </c>
      <c r="O218" s="745">
        <v>1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7</v>
      </c>
      <c r="B219" s="662" t="s">
        <v>2404</v>
      </c>
      <c r="C219" s="662" t="s">
        <v>2669</v>
      </c>
      <c r="D219" s="743" t="s">
        <v>3931</v>
      </c>
      <c r="E219" s="744" t="s">
        <v>2682</v>
      </c>
      <c r="F219" s="662" t="s">
        <v>2665</v>
      </c>
      <c r="G219" s="662" t="s">
        <v>3072</v>
      </c>
      <c r="H219" s="662" t="s">
        <v>527</v>
      </c>
      <c r="I219" s="662" t="s">
        <v>3213</v>
      </c>
      <c r="J219" s="662" t="s">
        <v>3074</v>
      </c>
      <c r="K219" s="662" t="s">
        <v>3214</v>
      </c>
      <c r="L219" s="663">
        <v>24.35</v>
      </c>
      <c r="M219" s="663">
        <v>48.7</v>
      </c>
      <c r="N219" s="662">
        <v>2</v>
      </c>
      <c r="O219" s="745">
        <v>2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7</v>
      </c>
      <c r="B220" s="662" t="s">
        <v>2404</v>
      </c>
      <c r="C220" s="662" t="s">
        <v>2669</v>
      </c>
      <c r="D220" s="743" t="s">
        <v>3931</v>
      </c>
      <c r="E220" s="744" t="s">
        <v>2682</v>
      </c>
      <c r="F220" s="662" t="s">
        <v>2665</v>
      </c>
      <c r="G220" s="662" t="s">
        <v>3072</v>
      </c>
      <c r="H220" s="662" t="s">
        <v>527</v>
      </c>
      <c r="I220" s="662" t="s">
        <v>3215</v>
      </c>
      <c r="J220" s="662" t="s">
        <v>3216</v>
      </c>
      <c r="K220" s="662" t="s">
        <v>3217</v>
      </c>
      <c r="L220" s="663">
        <v>0</v>
      </c>
      <c r="M220" s="663">
        <v>0</v>
      </c>
      <c r="N220" s="662">
        <v>1</v>
      </c>
      <c r="O220" s="745">
        <v>0.5</v>
      </c>
      <c r="P220" s="663"/>
      <c r="Q220" s="678"/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7</v>
      </c>
      <c r="B221" s="662" t="s">
        <v>2404</v>
      </c>
      <c r="C221" s="662" t="s">
        <v>2669</v>
      </c>
      <c r="D221" s="743" t="s">
        <v>3931</v>
      </c>
      <c r="E221" s="744" t="s">
        <v>2682</v>
      </c>
      <c r="F221" s="662" t="s">
        <v>2665</v>
      </c>
      <c r="G221" s="662" t="s">
        <v>3178</v>
      </c>
      <c r="H221" s="662" t="s">
        <v>606</v>
      </c>
      <c r="I221" s="662" t="s">
        <v>3218</v>
      </c>
      <c r="J221" s="662" t="s">
        <v>3219</v>
      </c>
      <c r="K221" s="662" t="s">
        <v>3184</v>
      </c>
      <c r="L221" s="663">
        <v>754.04</v>
      </c>
      <c r="M221" s="663">
        <v>6032.32</v>
      </c>
      <c r="N221" s="662">
        <v>8</v>
      </c>
      <c r="O221" s="745">
        <v>3</v>
      </c>
      <c r="P221" s="663">
        <v>754.04</v>
      </c>
      <c r="Q221" s="678">
        <v>0.125</v>
      </c>
      <c r="R221" s="662">
        <v>1</v>
      </c>
      <c r="S221" s="678">
        <v>0.125</v>
      </c>
      <c r="T221" s="745">
        <v>1</v>
      </c>
      <c r="U221" s="701">
        <v>0.33333333333333331</v>
      </c>
    </row>
    <row r="222" spans="1:21" ht="14.4" customHeight="1" x14ac:dyDescent="0.3">
      <c r="A222" s="661">
        <v>7</v>
      </c>
      <c r="B222" s="662" t="s">
        <v>2404</v>
      </c>
      <c r="C222" s="662" t="s">
        <v>2669</v>
      </c>
      <c r="D222" s="743" t="s">
        <v>3931</v>
      </c>
      <c r="E222" s="744" t="s">
        <v>2682</v>
      </c>
      <c r="F222" s="662" t="s">
        <v>2665</v>
      </c>
      <c r="G222" s="662" t="s">
        <v>3178</v>
      </c>
      <c r="H222" s="662" t="s">
        <v>606</v>
      </c>
      <c r="I222" s="662" t="s">
        <v>3220</v>
      </c>
      <c r="J222" s="662" t="s">
        <v>3221</v>
      </c>
      <c r="K222" s="662" t="s">
        <v>3222</v>
      </c>
      <c r="L222" s="663">
        <v>1131.06</v>
      </c>
      <c r="M222" s="663">
        <v>6786.36</v>
      </c>
      <c r="N222" s="662">
        <v>6</v>
      </c>
      <c r="O222" s="745">
        <v>1</v>
      </c>
      <c r="P222" s="663">
        <v>6786.36</v>
      </c>
      <c r="Q222" s="678">
        <v>1</v>
      </c>
      <c r="R222" s="662">
        <v>6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7</v>
      </c>
      <c r="B223" s="662" t="s">
        <v>2404</v>
      </c>
      <c r="C223" s="662" t="s">
        <v>2669</v>
      </c>
      <c r="D223" s="743" t="s">
        <v>3931</v>
      </c>
      <c r="E223" s="744" t="s">
        <v>2682</v>
      </c>
      <c r="F223" s="662" t="s">
        <v>2665</v>
      </c>
      <c r="G223" s="662" t="s">
        <v>3178</v>
      </c>
      <c r="H223" s="662" t="s">
        <v>606</v>
      </c>
      <c r="I223" s="662" t="s">
        <v>3179</v>
      </c>
      <c r="J223" s="662" t="s">
        <v>3180</v>
      </c>
      <c r="K223" s="662" t="s">
        <v>3181</v>
      </c>
      <c r="L223" s="663">
        <v>1508.08</v>
      </c>
      <c r="M223" s="663">
        <v>18096.96</v>
      </c>
      <c r="N223" s="662">
        <v>12</v>
      </c>
      <c r="O223" s="745">
        <v>2</v>
      </c>
      <c r="P223" s="663">
        <v>18096.96</v>
      </c>
      <c r="Q223" s="678">
        <v>1</v>
      </c>
      <c r="R223" s="662">
        <v>12</v>
      </c>
      <c r="S223" s="678">
        <v>1</v>
      </c>
      <c r="T223" s="745">
        <v>2</v>
      </c>
      <c r="U223" s="701">
        <v>1</v>
      </c>
    </row>
    <row r="224" spans="1:21" ht="14.4" customHeight="1" x14ac:dyDescent="0.3">
      <c r="A224" s="661">
        <v>7</v>
      </c>
      <c r="B224" s="662" t="s">
        <v>2404</v>
      </c>
      <c r="C224" s="662" t="s">
        <v>2669</v>
      </c>
      <c r="D224" s="743" t="s">
        <v>3931</v>
      </c>
      <c r="E224" s="744" t="s">
        <v>2682</v>
      </c>
      <c r="F224" s="662" t="s">
        <v>2665</v>
      </c>
      <c r="G224" s="662" t="s">
        <v>2749</v>
      </c>
      <c r="H224" s="662" t="s">
        <v>606</v>
      </c>
      <c r="I224" s="662" t="s">
        <v>3223</v>
      </c>
      <c r="J224" s="662" t="s">
        <v>3224</v>
      </c>
      <c r="K224" s="662" t="s">
        <v>2515</v>
      </c>
      <c r="L224" s="663">
        <v>65.989999999999995</v>
      </c>
      <c r="M224" s="663">
        <v>131.97999999999999</v>
      </c>
      <c r="N224" s="662">
        <v>2</v>
      </c>
      <c r="O224" s="745">
        <v>1</v>
      </c>
      <c r="P224" s="663">
        <v>65.989999999999995</v>
      </c>
      <c r="Q224" s="678">
        <v>0.5</v>
      </c>
      <c r="R224" s="662">
        <v>1</v>
      </c>
      <c r="S224" s="678">
        <v>0.5</v>
      </c>
      <c r="T224" s="745">
        <v>0.5</v>
      </c>
      <c r="U224" s="701">
        <v>0.5</v>
      </c>
    </row>
    <row r="225" spans="1:21" ht="14.4" customHeight="1" x14ac:dyDescent="0.3">
      <c r="A225" s="661">
        <v>7</v>
      </c>
      <c r="B225" s="662" t="s">
        <v>2404</v>
      </c>
      <c r="C225" s="662" t="s">
        <v>2669</v>
      </c>
      <c r="D225" s="743" t="s">
        <v>3931</v>
      </c>
      <c r="E225" s="744" t="s">
        <v>2682</v>
      </c>
      <c r="F225" s="662" t="s">
        <v>2665</v>
      </c>
      <c r="G225" s="662" t="s">
        <v>2749</v>
      </c>
      <c r="H225" s="662" t="s">
        <v>606</v>
      </c>
      <c r="I225" s="662" t="s">
        <v>3223</v>
      </c>
      <c r="J225" s="662" t="s">
        <v>3224</v>
      </c>
      <c r="K225" s="662" t="s">
        <v>2515</v>
      </c>
      <c r="L225" s="663">
        <v>42.57</v>
      </c>
      <c r="M225" s="663">
        <v>383.13</v>
      </c>
      <c r="N225" s="662">
        <v>9</v>
      </c>
      <c r="O225" s="745">
        <v>2.5</v>
      </c>
      <c r="P225" s="663">
        <v>255.42000000000002</v>
      </c>
      <c r="Q225" s="678">
        <v>0.66666666666666674</v>
      </c>
      <c r="R225" s="662">
        <v>6</v>
      </c>
      <c r="S225" s="678">
        <v>0.66666666666666663</v>
      </c>
      <c r="T225" s="745">
        <v>2</v>
      </c>
      <c r="U225" s="701">
        <v>0.8</v>
      </c>
    </row>
    <row r="226" spans="1:21" ht="14.4" customHeight="1" x14ac:dyDescent="0.3">
      <c r="A226" s="661">
        <v>7</v>
      </c>
      <c r="B226" s="662" t="s">
        <v>2404</v>
      </c>
      <c r="C226" s="662" t="s">
        <v>2669</v>
      </c>
      <c r="D226" s="743" t="s">
        <v>3931</v>
      </c>
      <c r="E226" s="744" t="s">
        <v>2682</v>
      </c>
      <c r="F226" s="662" t="s">
        <v>2665</v>
      </c>
      <c r="G226" s="662" t="s">
        <v>2749</v>
      </c>
      <c r="H226" s="662" t="s">
        <v>527</v>
      </c>
      <c r="I226" s="662" t="s">
        <v>3225</v>
      </c>
      <c r="J226" s="662" t="s">
        <v>3224</v>
      </c>
      <c r="K226" s="662" t="s">
        <v>2969</v>
      </c>
      <c r="L226" s="663">
        <v>0</v>
      </c>
      <c r="M226" s="663">
        <v>0</v>
      </c>
      <c r="N226" s="662">
        <v>1</v>
      </c>
      <c r="O226" s="745">
        <v>1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7</v>
      </c>
      <c r="B227" s="662" t="s">
        <v>2404</v>
      </c>
      <c r="C227" s="662" t="s">
        <v>2669</v>
      </c>
      <c r="D227" s="743" t="s">
        <v>3931</v>
      </c>
      <c r="E227" s="744" t="s">
        <v>2682</v>
      </c>
      <c r="F227" s="662" t="s">
        <v>2665</v>
      </c>
      <c r="G227" s="662" t="s">
        <v>2753</v>
      </c>
      <c r="H227" s="662" t="s">
        <v>527</v>
      </c>
      <c r="I227" s="662" t="s">
        <v>2754</v>
      </c>
      <c r="J227" s="662" t="s">
        <v>2755</v>
      </c>
      <c r="K227" s="662" t="s">
        <v>2756</v>
      </c>
      <c r="L227" s="663">
        <v>24.68</v>
      </c>
      <c r="M227" s="663">
        <v>222.12</v>
      </c>
      <c r="N227" s="662">
        <v>9</v>
      </c>
      <c r="O227" s="745">
        <v>4</v>
      </c>
      <c r="P227" s="663">
        <v>98.72</v>
      </c>
      <c r="Q227" s="678">
        <v>0.44444444444444442</v>
      </c>
      <c r="R227" s="662">
        <v>4</v>
      </c>
      <c r="S227" s="678">
        <v>0.44444444444444442</v>
      </c>
      <c r="T227" s="745">
        <v>2</v>
      </c>
      <c r="U227" s="701">
        <v>0.5</v>
      </c>
    </row>
    <row r="228" spans="1:21" ht="14.4" customHeight="1" x14ac:dyDescent="0.3">
      <c r="A228" s="661">
        <v>7</v>
      </c>
      <c r="B228" s="662" t="s">
        <v>2404</v>
      </c>
      <c r="C228" s="662" t="s">
        <v>2669</v>
      </c>
      <c r="D228" s="743" t="s">
        <v>3931</v>
      </c>
      <c r="E228" s="744" t="s">
        <v>2682</v>
      </c>
      <c r="F228" s="662" t="s">
        <v>2665</v>
      </c>
      <c r="G228" s="662" t="s">
        <v>2948</v>
      </c>
      <c r="H228" s="662" t="s">
        <v>527</v>
      </c>
      <c r="I228" s="662" t="s">
        <v>2949</v>
      </c>
      <c r="J228" s="662" t="s">
        <v>2950</v>
      </c>
      <c r="K228" s="662" t="s">
        <v>2951</v>
      </c>
      <c r="L228" s="663">
        <v>44.28</v>
      </c>
      <c r="M228" s="663">
        <v>44.28</v>
      </c>
      <c r="N228" s="662">
        <v>1</v>
      </c>
      <c r="O228" s="745">
        <v>1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7</v>
      </c>
      <c r="B229" s="662" t="s">
        <v>2404</v>
      </c>
      <c r="C229" s="662" t="s">
        <v>2669</v>
      </c>
      <c r="D229" s="743" t="s">
        <v>3931</v>
      </c>
      <c r="E229" s="744" t="s">
        <v>2682</v>
      </c>
      <c r="F229" s="662" t="s">
        <v>2665</v>
      </c>
      <c r="G229" s="662" t="s">
        <v>3226</v>
      </c>
      <c r="H229" s="662" t="s">
        <v>527</v>
      </c>
      <c r="I229" s="662" t="s">
        <v>3227</v>
      </c>
      <c r="J229" s="662" t="s">
        <v>3228</v>
      </c>
      <c r="K229" s="662" t="s">
        <v>3229</v>
      </c>
      <c r="L229" s="663">
        <v>79.48</v>
      </c>
      <c r="M229" s="663">
        <v>79.48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7</v>
      </c>
      <c r="B230" s="662" t="s">
        <v>2404</v>
      </c>
      <c r="C230" s="662" t="s">
        <v>2669</v>
      </c>
      <c r="D230" s="743" t="s">
        <v>3931</v>
      </c>
      <c r="E230" s="744" t="s">
        <v>2682</v>
      </c>
      <c r="F230" s="662" t="s">
        <v>2665</v>
      </c>
      <c r="G230" s="662" t="s">
        <v>3230</v>
      </c>
      <c r="H230" s="662" t="s">
        <v>527</v>
      </c>
      <c r="I230" s="662" t="s">
        <v>3231</v>
      </c>
      <c r="J230" s="662" t="s">
        <v>3232</v>
      </c>
      <c r="K230" s="662" t="s">
        <v>3233</v>
      </c>
      <c r="L230" s="663">
        <v>232.68</v>
      </c>
      <c r="M230" s="663">
        <v>2792.16</v>
      </c>
      <c r="N230" s="662">
        <v>12</v>
      </c>
      <c r="O230" s="745">
        <v>2</v>
      </c>
      <c r="P230" s="663">
        <v>2792.16</v>
      </c>
      <c r="Q230" s="678">
        <v>1</v>
      </c>
      <c r="R230" s="662">
        <v>12</v>
      </c>
      <c r="S230" s="678">
        <v>1</v>
      </c>
      <c r="T230" s="745">
        <v>2</v>
      </c>
      <c r="U230" s="701">
        <v>1</v>
      </c>
    </row>
    <row r="231" spans="1:21" ht="14.4" customHeight="1" x14ac:dyDescent="0.3">
      <c r="A231" s="661">
        <v>7</v>
      </c>
      <c r="B231" s="662" t="s">
        <v>2404</v>
      </c>
      <c r="C231" s="662" t="s">
        <v>2669</v>
      </c>
      <c r="D231" s="743" t="s">
        <v>3931</v>
      </c>
      <c r="E231" s="744" t="s">
        <v>2682</v>
      </c>
      <c r="F231" s="662" t="s">
        <v>2665</v>
      </c>
      <c r="G231" s="662" t="s">
        <v>3230</v>
      </c>
      <c r="H231" s="662" t="s">
        <v>527</v>
      </c>
      <c r="I231" s="662" t="s">
        <v>3234</v>
      </c>
      <c r="J231" s="662" t="s">
        <v>3235</v>
      </c>
      <c r="K231" s="662" t="s">
        <v>3236</v>
      </c>
      <c r="L231" s="663">
        <v>969.48</v>
      </c>
      <c r="M231" s="663">
        <v>5816.88</v>
      </c>
      <c r="N231" s="662">
        <v>6</v>
      </c>
      <c r="O231" s="745">
        <v>1</v>
      </c>
      <c r="P231" s="663">
        <v>5816.88</v>
      </c>
      <c r="Q231" s="678">
        <v>1</v>
      </c>
      <c r="R231" s="662">
        <v>6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7</v>
      </c>
      <c r="B232" s="662" t="s">
        <v>2404</v>
      </c>
      <c r="C232" s="662" t="s">
        <v>2669</v>
      </c>
      <c r="D232" s="743" t="s">
        <v>3931</v>
      </c>
      <c r="E232" s="744" t="s">
        <v>2682</v>
      </c>
      <c r="F232" s="662" t="s">
        <v>2665</v>
      </c>
      <c r="G232" s="662" t="s">
        <v>3230</v>
      </c>
      <c r="H232" s="662" t="s">
        <v>527</v>
      </c>
      <c r="I232" s="662" t="s">
        <v>3237</v>
      </c>
      <c r="J232" s="662" t="s">
        <v>3238</v>
      </c>
      <c r="K232" s="662" t="s">
        <v>3239</v>
      </c>
      <c r="L232" s="663">
        <v>5322.08</v>
      </c>
      <c r="M232" s="663">
        <v>15966.24</v>
      </c>
      <c r="N232" s="662">
        <v>3</v>
      </c>
      <c r="O232" s="745">
        <v>2</v>
      </c>
      <c r="P232" s="663">
        <v>15966.24</v>
      </c>
      <c r="Q232" s="678">
        <v>1</v>
      </c>
      <c r="R232" s="662">
        <v>3</v>
      </c>
      <c r="S232" s="678">
        <v>1</v>
      </c>
      <c r="T232" s="745">
        <v>2</v>
      </c>
      <c r="U232" s="701">
        <v>1</v>
      </c>
    </row>
    <row r="233" spans="1:21" ht="14.4" customHeight="1" x14ac:dyDescent="0.3">
      <c r="A233" s="661">
        <v>7</v>
      </c>
      <c r="B233" s="662" t="s">
        <v>2404</v>
      </c>
      <c r="C233" s="662" t="s">
        <v>2669</v>
      </c>
      <c r="D233" s="743" t="s">
        <v>3931</v>
      </c>
      <c r="E233" s="744" t="s">
        <v>2682</v>
      </c>
      <c r="F233" s="662" t="s">
        <v>2665</v>
      </c>
      <c r="G233" s="662" t="s">
        <v>3230</v>
      </c>
      <c r="H233" s="662" t="s">
        <v>527</v>
      </c>
      <c r="I233" s="662" t="s">
        <v>3240</v>
      </c>
      <c r="J233" s="662" t="s">
        <v>3241</v>
      </c>
      <c r="K233" s="662" t="s">
        <v>3242</v>
      </c>
      <c r="L233" s="663">
        <v>1938.97</v>
      </c>
      <c r="M233" s="663">
        <v>1938.97</v>
      </c>
      <c r="N233" s="662">
        <v>1</v>
      </c>
      <c r="O233" s="745">
        <v>1</v>
      </c>
      <c r="P233" s="663">
        <v>1938.97</v>
      </c>
      <c r="Q233" s="678">
        <v>1</v>
      </c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7</v>
      </c>
      <c r="B234" s="662" t="s">
        <v>2404</v>
      </c>
      <c r="C234" s="662" t="s">
        <v>2669</v>
      </c>
      <c r="D234" s="743" t="s">
        <v>3931</v>
      </c>
      <c r="E234" s="744" t="s">
        <v>2682</v>
      </c>
      <c r="F234" s="662" t="s">
        <v>2665</v>
      </c>
      <c r="G234" s="662" t="s">
        <v>3230</v>
      </c>
      <c r="H234" s="662" t="s">
        <v>527</v>
      </c>
      <c r="I234" s="662" t="s">
        <v>3243</v>
      </c>
      <c r="J234" s="662" t="s">
        <v>3244</v>
      </c>
      <c r="K234" s="662" t="s">
        <v>3245</v>
      </c>
      <c r="L234" s="663">
        <v>1454.23</v>
      </c>
      <c r="M234" s="663">
        <v>4362.6900000000005</v>
      </c>
      <c r="N234" s="662">
        <v>3</v>
      </c>
      <c r="O234" s="745">
        <v>1</v>
      </c>
      <c r="P234" s="663">
        <v>4362.6900000000005</v>
      </c>
      <c r="Q234" s="678">
        <v>1</v>
      </c>
      <c r="R234" s="662">
        <v>3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7</v>
      </c>
      <c r="B235" s="662" t="s">
        <v>2404</v>
      </c>
      <c r="C235" s="662" t="s">
        <v>2669</v>
      </c>
      <c r="D235" s="743" t="s">
        <v>3931</v>
      </c>
      <c r="E235" s="744" t="s">
        <v>2682</v>
      </c>
      <c r="F235" s="662" t="s">
        <v>2665</v>
      </c>
      <c r="G235" s="662" t="s">
        <v>3230</v>
      </c>
      <c r="H235" s="662" t="s">
        <v>527</v>
      </c>
      <c r="I235" s="662" t="s">
        <v>3246</v>
      </c>
      <c r="J235" s="662" t="s">
        <v>3247</v>
      </c>
      <c r="K235" s="662" t="s">
        <v>3248</v>
      </c>
      <c r="L235" s="663">
        <v>484.75</v>
      </c>
      <c r="M235" s="663">
        <v>8240.75</v>
      </c>
      <c r="N235" s="662">
        <v>17</v>
      </c>
      <c r="O235" s="745">
        <v>9</v>
      </c>
      <c r="P235" s="663">
        <v>5817</v>
      </c>
      <c r="Q235" s="678">
        <v>0.70588235294117652</v>
      </c>
      <c r="R235" s="662">
        <v>12</v>
      </c>
      <c r="S235" s="678">
        <v>0.70588235294117652</v>
      </c>
      <c r="T235" s="745">
        <v>7</v>
      </c>
      <c r="U235" s="701">
        <v>0.77777777777777779</v>
      </c>
    </row>
    <row r="236" spans="1:21" ht="14.4" customHeight="1" x14ac:dyDescent="0.3">
      <c r="A236" s="661">
        <v>7</v>
      </c>
      <c r="B236" s="662" t="s">
        <v>2404</v>
      </c>
      <c r="C236" s="662" t="s">
        <v>2669</v>
      </c>
      <c r="D236" s="743" t="s">
        <v>3931</v>
      </c>
      <c r="E236" s="744" t="s">
        <v>2682</v>
      </c>
      <c r="F236" s="662" t="s">
        <v>2665</v>
      </c>
      <c r="G236" s="662" t="s">
        <v>3230</v>
      </c>
      <c r="H236" s="662" t="s">
        <v>527</v>
      </c>
      <c r="I236" s="662" t="s">
        <v>3249</v>
      </c>
      <c r="J236" s="662" t="s">
        <v>3250</v>
      </c>
      <c r="K236" s="662" t="s">
        <v>3251</v>
      </c>
      <c r="L236" s="663">
        <v>969.48</v>
      </c>
      <c r="M236" s="663">
        <v>5816.88</v>
      </c>
      <c r="N236" s="662">
        <v>6</v>
      </c>
      <c r="O236" s="745">
        <v>2</v>
      </c>
      <c r="P236" s="663">
        <v>1938.96</v>
      </c>
      <c r="Q236" s="678">
        <v>0.33333333333333331</v>
      </c>
      <c r="R236" s="662">
        <v>2</v>
      </c>
      <c r="S236" s="678">
        <v>0.33333333333333331</v>
      </c>
      <c r="T236" s="745">
        <v>1</v>
      </c>
      <c r="U236" s="701">
        <v>0.5</v>
      </c>
    </row>
    <row r="237" spans="1:21" ht="14.4" customHeight="1" x14ac:dyDescent="0.3">
      <c r="A237" s="661">
        <v>7</v>
      </c>
      <c r="B237" s="662" t="s">
        <v>2404</v>
      </c>
      <c r="C237" s="662" t="s">
        <v>2669</v>
      </c>
      <c r="D237" s="743" t="s">
        <v>3931</v>
      </c>
      <c r="E237" s="744" t="s">
        <v>2682</v>
      </c>
      <c r="F237" s="662" t="s">
        <v>2665</v>
      </c>
      <c r="G237" s="662" t="s">
        <v>3230</v>
      </c>
      <c r="H237" s="662" t="s">
        <v>527</v>
      </c>
      <c r="I237" s="662" t="s">
        <v>3252</v>
      </c>
      <c r="J237" s="662" t="s">
        <v>3253</v>
      </c>
      <c r="K237" s="662" t="s">
        <v>3254</v>
      </c>
      <c r="L237" s="663">
        <v>969.48</v>
      </c>
      <c r="M237" s="663">
        <v>1938.96</v>
      </c>
      <c r="N237" s="662">
        <v>2</v>
      </c>
      <c r="O237" s="745">
        <v>1</v>
      </c>
      <c r="P237" s="663">
        <v>1938.96</v>
      </c>
      <c r="Q237" s="678">
        <v>1</v>
      </c>
      <c r="R237" s="662">
        <v>2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7</v>
      </c>
      <c r="B238" s="662" t="s">
        <v>2404</v>
      </c>
      <c r="C238" s="662" t="s">
        <v>2669</v>
      </c>
      <c r="D238" s="743" t="s">
        <v>3931</v>
      </c>
      <c r="E238" s="744" t="s">
        <v>2682</v>
      </c>
      <c r="F238" s="662" t="s">
        <v>2665</v>
      </c>
      <c r="G238" s="662" t="s">
        <v>3185</v>
      </c>
      <c r="H238" s="662" t="s">
        <v>606</v>
      </c>
      <c r="I238" s="662" t="s">
        <v>3255</v>
      </c>
      <c r="J238" s="662" t="s">
        <v>3256</v>
      </c>
      <c r="K238" s="662" t="s">
        <v>3257</v>
      </c>
      <c r="L238" s="663">
        <v>565.94000000000005</v>
      </c>
      <c r="M238" s="663">
        <v>5093.4600000000009</v>
      </c>
      <c r="N238" s="662">
        <v>9</v>
      </c>
      <c r="O238" s="745">
        <v>1.5</v>
      </c>
      <c r="P238" s="663">
        <v>2829.7000000000003</v>
      </c>
      <c r="Q238" s="678">
        <v>0.55555555555555547</v>
      </c>
      <c r="R238" s="662">
        <v>5</v>
      </c>
      <c r="S238" s="678">
        <v>0.55555555555555558</v>
      </c>
      <c r="T238" s="745">
        <v>0.5</v>
      </c>
      <c r="U238" s="701">
        <v>0.33333333333333331</v>
      </c>
    </row>
    <row r="239" spans="1:21" ht="14.4" customHeight="1" x14ac:dyDescent="0.3">
      <c r="A239" s="661">
        <v>7</v>
      </c>
      <c r="B239" s="662" t="s">
        <v>2404</v>
      </c>
      <c r="C239" s="662" t="s">
        <v>2669</v>
      </c>
      <c r="D239" s="743" t="s">
        <v>3931</v>
      </c>
      <c r="E239" s="744" t="s">
        <v>2682</v>
      </c>
      <c r="F239" s="662" t="s">
        <v>2665</v>
      </c>
      <c r="G239" s="662" t="s">
        <v>3185</v>
      </c>
      <c r="H239" s="662" t="s">
        <v>606</v>
      </c>
      <c r="I239" s="662" t="s">
        <v>1830</v>
      </c>
      <c r="J239" s="662" t="s">
        <v>2611</v>
      </c>
      <c r="K239" s="662" t="s">
        <v>2612</v>
      </c>
      <c r="L239" s="663">
        <v>107.42</v>
      </c>
      <c r="M239" s="663">
        <v>644.52</v>
      </c>
      <c r="N239" s="662">
        <v>6</v>
      </c>
      <c r="O239" s="745">
        <v>2.5</v>
      </c>
      <c r="P239" s="663">
        <v>537.1</v>
      </c>
      <c r="Q239" s="678">
        <v>0.83333333333333337</v>
      </c>
      <c r="R239" s="662">
        <v>5</v>
      </c>
      <c r="S239" s="678">
        <v>0.83333333333333337</v>
      </c>
      <c r="T239" s="745">
        <v>2</v>
      </c>
      <c r="U239" s="701">
        <v>0.8</v>
      </c>
    </row>
    <row r="240" spans="1:21" ht="14.4" customHeight="1" x14ac:dyDescent="0.3">
      <c r="A240" s="661">
        <v>7</v>
      </c>
      <c r="B240" s="662" t="s">
        <v>2404</v>
      </c>
      <c r="C240" s="662" t="s">
        <v>2669</v>
      </c>
      <c r="D240" s="743" t="s">
        <v>3931</v>
      </c>
      <c r="E240" s="744" t="s">
        <v>2682</v>
      </c>
      <c r="F240" s="662" t="s">
        <v>2665</v>
      </c>
      <c r="G240" s="662" t="s">
        <v>3185</v>
      </c>
      <c r="H240" s="662" t="s">
        <v>606</v>
      </c>
      <c r="I240" s="662" t="s">
        <v>3258</v>
      </c>
      <c r="J240" s="662" t="s">
        <v>2611</v>
      </c>
      <c r="K240" s="662" t="s">
        <v>3259</v>
      </c>
      <c r="L240" s="663">
        <v>537.12</v>
      </c>
      <c r="M240" s="663">
        <v>1074.24</v>
      </c>
      <c r="N240" s="662">
        <v>2</v>
      </c>
      <c r="O240" s="745">
        <v>1.5</v>
      </c>
      <c r="P240" s="663">
        <v>537.12</v>
      </c>
      <c r="Q240" s="678">
        <v>0.5</v>
      </c>
      <c r="R240" s="662">
        <v>1</v>
      </c>
      <c r="S240" s="678">
        <v>0.5</v>
      </c>
      <c r="T240" s="745">
        <v>0.5</v>
      </c>
      <c r="U240" s="701">
        <v>0.33333333333333331</v>
      </c>
    </row>
    <row r="241" spans="1:21" ht="14.4" customHeight="1" x14ac:dyDescent="0.3">
      <c r="A241" s="661">
        <v>7</v>
      </c>
      <c r="B241" s="662" t="s">
        <v>2404</v>
      </c>
      <c r="C241" s="662" t="s">
        <v>2669</v>
      </c>
      <c r="D241" s="743" t="s">
        <v>3931</v>
      </c>
      <c r="E241" s="744" t="s">
        <v>2682</v>
      </c>
      <c r="F241" s="662" t="s">
        <v>2665</v>
      </c>
      <c r="G241" s="662" t="s">
        <v>3185</v>
      </c>
      <c r="H241" s="662" t="s">
        <v>606</v>
      </c>
      <c r="I241" s="662" t="s">
        <v>3186</v>
      </c>
      <c r="J241" s="662" t="s">
        <v>2613</v>
      </c>
      <c r="K241" s="662" t="s">
        <v>3187</v>
      </c>
      <c r="L241" s="663">
        <v>848.49</v>
      </c>
      <c r="M241" s="663">
        <v>4242.45</v>
      </c>
      <c r="N241" s="662">
        <v>5</v>
      </c>
      <c r="O241" s="745">
        <v>0.5</v>
      </c>
      <c r="P241" s="663">
        <v>4242.45</v>
      </c>
      <c r="Q241" s="678">
        <v>1</v>
      </c>
      <c r="R241" s="662">
        <v>5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7</v>
      </c>
      <c r="B242" s="662" t="s">
        <v>2404</v>
      </c>
      <c r="C242" s="662" t="s">
        <v>2669</v>
      </c>
      <c r="D242" s="743" t="s">
        <v>3931</v>
      </c>
      <c r="E242" s="744" t="s">
        <v>2682</v>
      </c>
      <c r="F242" s="662" t="s">
        <v>2665</v>
      </c>
      <c r="G242" s="662" t="s">
        <v>3185</v>
      </c>
      <c r="H242" s="662" t="s">
        <v>527</v>
      </c>
      <c r="I242" s="662" t="s">
        <v>3260</v>
      </c>
      <c r="J242" s="662" t="s">
        <v>2611</v>
      </c>
      <c r="K242" s="662" t="s">
        <v>3261</v>
      </c>
      <c r="L242" s="663">
        <v>0</v>
      </c>
      <c r="M242" s="663">
        <v>0</v>
      </c>
      <c r="N242" s="662">
        <v>1</v>
      </c>
      <c r="O242" s="745">
        <v>0.5</v>
      </c>
      <c r="P242" s="663">
        <v>0</v>
      </c>
      <c r="Q242" s="678"/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7</v>
      </c>
      <c r="B243" s="662" t="s">
        <v>2404</v>
      </c>
      <c r="C243" s="662" t="s">
        <v>2669</v>
      </c>
      <c r="D243" s="743" t="s">
        <v>3931</v>
      </c>
      <c r="E243" s="744" t="s">
        <v>2682</v>
      </c>
      <c r="F243" s="662" t="s">
        <v>2665</v>
      </c>
      <c r="G243" s="662" t="s">
        <v>3054</v>
      </c>
      <c r="H243" s="662" t="s">
        <v>527</v>
      </c>
      <c r="I243" s="662" t="s">
        <v>3055</v>
      </c>
      <c r="J243" s="662" t="s">
        <v>3056</v>
      </c>
      <c r="K243" s="662" t="s">
        <v>3057</v>
      </c>
      <c r="L243" s="663">
        <v>0</v>
      </c>
      <c r="M243" s="663">
        <v>0</v>
      </c>
      <c r="N243" s="662">
        <v>9</v>
      </c>
      <c r="O243" s="745">
        <v>3</v>
      </c>
      <c r="P243" s="663">
        <v>0</v>
      </c>
      <c r="Q243" s="678"/>
      <c r="R243" s="662">
        <v>3</v>
      </c>
      <c r="S243" s="678">
        <v>0.33333333333333331</v>
      </c>
      <c r="T243" s="745">
        <v>0.5</v>
      </c>
      <c r="U243" s="701">
        <v>0.16666666666666666</v>
      </c>
    </row>
    <row r="244" spans="1:21" ht="14.4" customHeight="1" x14ac:dyDescent="0.3">
      <c r="A244" s="661">
        <v>7</v>
      </c>
      <c r="B244" s="662" t="s">
        <v>2404</v>
      </c>
      <c r="C244" s="662" t="s">
        <v>2669</v>
      </c>
      <c r="D244" s="743" t="s">
        <v>3931</v>
      </c>
      <c r="E244" s="744" t="s">
        <v>2682</v>
      </c>
      <c r="F244" s="662" t="s">
        <v>2665</v>
      </c>
      <c r="G244" s="662" t="s">
        <v>2803</v>
      </c>
      <c r="H244" s="662" t="s">
        <v>527</v>
      </c>
      <c r="I244" s="662" t="s">
        <v>3262</v>
      </c>
      <c r="J244" s="662" t="s">
        <v>2808</v>
      </c>
      <c r="K244" s="662" t="s">
        <v>3263</v>
      </c>
      <c r="L244" s="663">
        <v>79.64</v>
      </c>
      <c r="M244" s="663">
        <v>79.64</v>
      </c>
      <c r="N244" s="662">
        <v>1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7</v>
      </c>
      <c r="B245" s="662" t="s">
        <v>2404</v>
      </c>
      <c r="C245" s="662" t="s">
        <v>2669</v>
      </c>
      <c r="D245" s="743" t="s">
        <v>3931</v>
      </c>
      <c r="E245" s="744" t="s">
        <v>2682</v>
      </c>
      <c r="F245" s="662" t="s">
        <v>2665</v>
      </c>
      <c r="G245" s="662" t="s">
        <v>3264</v>
      </c>
      <c r="H245" s="662" t="s">
        <v>527</v>
      </c>
      <c r="I245" s="662" t="s">
        <v>3265</v>
      </c>
      <c r="J245" s="662" t="s">
        <v>3266</v>
      </c>
      <c r="K245" s="662" t="s">
        <v>3267</v>
      </c>
      <c r="L245" s="663">
        <v>838.65</v>
      </c>
      <c r="M245" s="663">
        <v>2515.9499999999998</v>
      </c>
      <c r="N245" s="662">
        <v>3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7</v>
      </c>
      <c r="B246" s="662" t="s">
        <v>2404</v>
      </c>
      <c r="C246" s="662" t="s">
        <v>2669</v>
      </c>
      <c r="D246" s="743" t="s">
        <v>3931</v>
      </c>
      <c r="E246" s="744" t="s">
        <v>2682</v>
      </c>
      <c r="F246" s="662" t="s">
        <v>2665</v>
      </c>
      <c r="G246" s="662" t="s">
        <v>3264</v>
      </c>
      <c r="H246" s="662" t="s">
        <v>527</v>
      </c>
      <c r="I246" s="662" t="s">
        <v>3268</v>
      </c>
      <c r="J246" s="662" t="s">
        <v>3269</v>
      </c>
      <c r="K246" s="662" t="s">
        <v>3270</v>
      </c>
      <c r="L246" s="663">
        <v>454.27</v>
      </c>
      <c r="M246" s="663">
        <v>1362.81</v>
      </c>
      <c r="N246" s="662">
        <v>3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7</v>
      </c>
      <c r="B247" s="662" t="s">
        <v>2404</v>
      </c>
      <c r="C247" s="662" t="s">
        <v>2669</v>
      </c>
      <c r="D247" s="743" t="s">
        <v>3931</v>
      </c>
      <c r="E247" s="744" t="s">
        <v>2682</v>
      </c>
      <c r="F247" s="662" t="s">
        <v>2665</v>
      </c>
      <c r="G247" s="662" t="s">
        <v>3264</v>
      </c>
      <c r="H247" s="662" t="s">
        <v>527</v>
      </c>
      <c r="I247" s="662" t="s">
        <v>3271</v>
      </c>
      <c r="J247" s="662" t="s">
        <v>3272</v>
      </c>
      <c r="K247" s="662" t="s">
        <v>3273</v>
      </c>
      <c r="L247" s="663">
        <v>4714.62</v>
      </c>
      <c r="M247" s="663">
        <v>14143.86</v>
      </c>
      <c r="N247" s="662">
        <v>3</v>
      </c>
      <c r="O247" s="745">
        <v>1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7</v>
      </c>
      <c r="B248" s="662" t="s">
        <v>2404</v>
      </c>
      <c r="C248" s="662" t="s">
        <v>2669</v>
      </c>
      <c r="D248" s="743" t="s">
        <v>3931</v>
      </c>
      <c r="E248" s="744" t="s">
        <v>2682</v>
      </c>
      <c r="F248" s="662" t="s">
        <v>2665</v>
      </c>
      <c r="G248" s="662" t="s">
        <v>3009</v>
      </c>
      <c r="H248" s="662" t="s">
        <v>527</v>
      </c>
      <c r="I248" s="662" t="s">
        <v>3274</v>
      </c>
      <c r="J248" s="662" t="s">
        <v>3275</v>
      </c>
      <c r="K248" s="662" t="s">
        <v>3276</v>
      </c>
      <c r="L248" s="663">
        <v>0</v>
      </c>
      <c r="M248" s="663">
        <v>0</v>
      </c>
      <c r="N248" s="662">
        <v>1</v>
      </c>
      <c r="O248" s="745">
        <v>1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7</v>
      </c>
      <c r="B249" s="662" t="s">
        <v>2404</v>
      </c>
      <c r="C249" s="662" t="s">
        <v>2669</v>
      </c>
      <c r="D249" s="743" t="s">
        <v>3931</v>
      </c>
      <c r="E249" s="744" t="s">
        <v>2682</v>
      </c>
      <c r="F249" s="662" t="s">
        <v>2665</v>
      </c>
      <c r="G249" s="662" t="s">
        <v>2905</v>
      </c>
      <c r="H249" s="662" t="s">
        <v>527</v>
      </c>
      <c r="I249" s="662" t="s">
        <v>1264</v>
      </c>
      <c r="J249" s="662" t="s">
        <v>1265</v>
      </c>
      <c r="K249" s="662" t="s">
        <v>1266</v>
      </c>
      <c r="L249" s="663">
        <v>30.46</v>
      </c>
      <c r="M249" s="663">
        <v>60.92</v>
      </c>
      <c r="N249" s="662">
        <v>2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7</v>
      </c>
      <c r="B250" s="662" t="s">
        <v>2404</v>
      </c>
      <c r="C250" s="662" t="s">
        <v>2669</v>
      </c>
      <c r="D250" s="743" t="s">
        <v>3931</v>
      </c>
      <c r="E250" s="744" t="s">
        <v>2682</v>
      </c>
      <c r="F250" s="662" t="s">
        <v>2665</v>
      </c>
      <c r="G250" s="662" t="s">
        <v>3277</v>
      </c>
      <c r="H250" s="662" t="s">
        <v>527</v>
      </c>
      <c r="I250" s="662" t="s">
        <v>3278</v>
      </c>
      <c r="J250" s="662" t="s">
        <v>3279</v>
      </c>
      <c r="K250" s="662" t="s">
        <v>2876</v>
      </c>
      <c r="L250" s="663">
        <v>37.369999999999997</v>
      </c>
      <c r="M250" s="663">
        <v>224.21999999999997</v>
      </c>
      <c r="N250" s="662">
        <v>6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7</v>
      </c>
      <c r="B251" s="662" t="s">
        <v>2404</v>
      </c>
      <c r="C251" s="662" t="s">
        <v>2669</v>
      </c>
      <c r="D251" s="743" t="s">
        <v>3931</v>
      </c>
      <c r="E251" s="744" t="s">
        <v>2682</v>
      </c>
      <c r="F251" s="662" t="s">
        <v>2665</v>
      </c>
      <c r="G251" s="662" t="s">
        <v>3280</v>
      </c>
      <c r="H251" s="662" t="s">
        <v>606</v>
      </c>
      <c r="I251" s="662" t="s">
        <v>3281</v>
      </c>
      <c r="J251" s="662" t="s">
        <v>3282</v>
      </c>
      <c r="K251" s="662" t="s">
        <v>3283</v>
      </c>
      <c r="L251" s="663">
        <v>0</v>
      </c>
      <c r="M251" s="663">
        <v>0</v>
      </c>
      <c r="N251" s="662">
        <v>3</v>
      </c>
      <c r="O251" s="745">
        <v>1</v>
      </c>
      <c r="P251" s="663">
        <v>0</v>
      </c>
      <c r="Q251" s="678"/>
      <c r="R251" s="662">
        <v>3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7</v>
      </c>
      <c r="B252" s="662" t="s">
        <v>2404</v>
      </c>
      <c r="C252" s="662" t="s">
        <v>2669</v>
      </c>
      <c r="D252" s="743" t="s">
        <v>3931</v>
      </c>
      <c r="E252" s="744" t="s">
        <v>2682</v>
      </c>
      <c r="F252" s="662" t="s">
        <v>2665</v>
      </c>
      <c r="G252" s="662" t="s">
        <v>3280</v>
      </c>
      <c r="H252" s="662" t="s">
        <v>606</v>
      </c>
      <c r="I252" s="662" t="s">
        <v>3284</v>
      </c>
      <c r="J252" s="662" t="s">
        <v>3282</v>
      </c>
      <c r="K252" s="662" t="s">
        <v>3285</v>
      </c>
      <c r="L252" s="663">
        <v>55.37</v>
      </c>
      <c r="M252" s="663">
        <v>55.37</v>
      </c>
      <c r="N252" s="662">
        <v>1</v>
      </c>
      <c r="O252" s="745">
        <v>1</v>
      </c>
      <c r="P252" s="663">
        <v>55.37</v>
      </c>
      <c r="Q252" s="678">
        <v>1</v>
      </c>
      <c r="R252" s="662">
        <v>1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7</v>
      </c>
      <c r="B253" s="662" t="s">
        <v>2404</v>
      </c>
      <c r="C253" s="662" t="s">
        <v>2669</v>
      </c>
      <c r="D253" s="743" t="s">
        <v>3931</v>
      </c>
      <c r="E253" s="744" t="s">
        <v>2682</v>
      </c>
      <c r="F253" s="662" t="s">
        <v>2665</v>
      </c>
      <c r="G253" s="662" t="s">
        <v>3286</v>
      </c>
      <c r="H253" s="662" t="s">
        <v>527</v>
      </c>
      <c r="I253" s="662" t="s">
        <v>3287</v>
      </c>
      <c r="J253" s="662" t="s">
        <v>3288</v>
      </c>
      <c r="K253" s="662" t="s">
        <v>3289</v>
      </c>
      <c r="L253" s="663">
        <v>48.72</v>
      </c>
      <c r="M253" s="663">
        <v>97.44</v>
      </c>
      <c r="N253" s="662">
        <v>2</v>
      </c>
      <c r="O253" s="745">
        <v>1</v>
      </c>
      <c r="P253" s="663">
        <v>97.44</v>
      </c>
      <c r="Q253" s="678">
        <v>1</v>
      </c>
      <c r="R253" s="662">
        <v>2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7</v>
      </c>
      <c r="B254" s="662" t="s">
        <v>2404</v>
      </c>
      <c r="C254" s="662" t="s">
        <v>2669</v>
      </c>
      <c r="D254" s="743" t="s">
        <v>3931</v>
      </c>
      <c r="E254" s="744" t="s">
        <v>2682</v>
      </c>
      <c r="F254" s="662" t="s">
        <v>2665</v>
      </c>
      <c r="G254" s="662" t="s">
        <v>3290</v>
      </c>
      <c r="H254" s="662" t="s">
        <v>527</v>
      </c>
      <c r="I254" s="662" t="s">
        <v>896</v>
      </c>
      <c r="J254" s="662" t="s">
        <v>3291</v>
      </c>
      <c r="K254" s="662" t="s">
        <v>3292</v>
      </c>
      <c r="L254" s="663">
        <v>53.57</v>
      </c>
      <c r="M254" s="663">
        <v>53.57</v>
      </c>
      <c r="N254" s="662">
        <v>1</v>
      </c>
      <c r="O254" s="745">
        <v>1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7</v>
      </c>
      <c r="B255" s="662" t="s">
        <v>2404</v>
      </c>
      <c r="C255" s="662" t="s">
        <v>2669</v>
      </c>
      <c r="D255" s="743" t="s">
        <v>3931</v>
      </c>
      <c r="E255" s="744" t="s">
        <v>2682</v>
      </c>
      <c r="F255" s="662" t="s">
        <v>2665</v>
      </c>
      <c r="G255" s="662" t="s">
        <v>3293</v>
      </c>
      <c r="H255" s="662" t="s">
        <v>527</v>
      </c>
      <c r="I255" s="662" t="s">
        <v>3294</v>
      </c>
      <c r="J255" s="662" t="s">
        <v>3295</v>
      </c>
      <c r="K255" s="662" t="s">
        <v>3296</v>
      </c>
      <c r="L255" s="663">
        <v>155.24</v>
      </c>
      <c r="M255" s="663">
        <v>155.24</v>
      </c>
      <c r="N255" s="662">
        <v>1</v>
      </c>
      <c r="O255" s="745">
        <v>0.5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7</v>
      </c>
      <c r="B256" s="662" t="s">
        <v>2404</v>
      </c>
      <c r="C256" s="662" t="s">
        <v>2669</v>
      </c>
      <c r="D256" s="743" t="s">
        <v>3931</v>
      </c>
      <c r="E256" s="744" t="s">
        <v>2682</v>
      </c>
      <c r="F256" s="662" t="s">
        <v>2665</v>
      </c>
      <c r="G256" s="662" t="s">
        <v>2741</v>
      </c>
      <c r="H256" s="662" t="s">
        <v>606</v>
      </c>
      <c r="I256" s="662" t="s">
        <v>3297</v>
      </c>
      <c r="J256" s="662" t="s">
        <v>735</v>
      </c>
      <c r="K256" s="662" t="s">
        <v>3298</v>
      </c>
      <c r="L256" s="663">
        <v>18.260000000000002</v>
      </c>
      <c r="M256" s="663">
        <v>18.260000000000002</v>
      </c>
      <c r="N256" s="662">
        <v>1</v>
      </c>
      <c r="O256" s="745">
        <v>1</v>
      </c>
      <c r="P256" s="663">
        <v>18.260000000000002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7</v>
      </c>
      <c r="B257" s="662" t="s">
        <v>2404</v>
      </c>
      <c r="C257" s="662" t="s">
        <v>2669</v>
      </c>
      <c r="D257" s="743" t="s">
        <v>3931</v>
      </c>
      <c r="E257" s="744" t="s">
        <v>2682</v>
      </c>
      <c r="F257" s="662" t="s">
        <v>2665</v>
      </c>
      <c r="G257" s="662" t="s">
        <v>2741</v>
      </c>
      <c r="H257" s="662" t="s">
        <v>606</v>
      </c>
      <c r="I257" s="662" t="s">
        <v>2767</v>
      </c>
      <c r="J257" s="662" t="s">
        <v>735</v>
      </c>
      <c r="K257" s="662" t="s">
        <v>2768</v>
      </c>
      <c r="L257" s="663">
        <v>36.54</v>
      </c>
      <c r="M257" s="663">
        <v>36.54</v>
      </c>
      <c r="N257" s="662">
        <v>1</v>
      </c>
      <c r="O257" s="745">
        <v>0.5</v>
      </c>
      <c r="P257" s="663">
        <v>36.54</v>
      </c>
      <c r="Q257" s="678">
        <v>1</v>
      </c>
      <c r="R257" s="662">
        <v>1</v>
      </c>
      <c r="S257" s="678">
        <v>1</v>
      </c>
      <c r="T257" s="745">
        <v>0.5</v>
      </c>
      <c r="U257" s="701">
        <v>1</v>
      </c>
    </row>
    <row r="258" spans="1:21" ht="14.4" customHeight="1" x14ac:dyDescent="0.3">
      <c r="A258" s="661">
        <v>7</v>
      </c>
      <c r="B258" s="662" t="s">
        <v>2404</v>
      </c>
      <c r="C258" s="662" t="s">
        <v>2669</v>
      </c>
      <c r="D258" s="743" t="s">
        <v>3931</v>
      </c>
      <c r="E258" s="744" t="s">
        <v>2682</v>
      </c>
      <c r="F258" s="662" t="s">
        <v>2665</v>
      </c>
      <c r="G258" s="662" t="s">
        <v>2719</v>
      </c>
      <c r="H258" s="662" t="s">
        <v>527</v>
      </c>
      <c r="I258" s="662" t="s">
        <v>753</v>
      </c>
      <c r="J258" s="662" t="s">
        <v>754</v>
      </c>
      <c r="K258" s="662" t="s">
        <v>2855</v>
      </c>
      <c r="L258" s="663">
        <v>93.71</v>
      </c>
      <c r="M258" s="663">
        <v>187.42</v>
      </c>
      <c r="N258" s="662">
        <v>2</v>
      </c>
      <c r="O258" s="745">
        <v>1</v>
      </c>
      <c r="P258" s="663">
        <v>187.42</v>
      </c>
      <c r="Q258" s="678">
        <v>1</v>
      </c>
      <c r="R258" s="662">
        <v>2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7</v>
      </c>
      <c r="B259" s="662" t="s">
        <v>2404</v>
      </c>
      <c r="C259" s="662" t="s">
        <v>2669</v>
      </c>
      <c r="D259" s="743" t="s">
        <v>3931</v>
      </c>
      <c r="E259" s="744" t="s">
        <v>2682</v>
      </c>
      <c r="F259" s="662" t="s">
        <v>2665</v>
      </c>
      <c r="G259" s="662" t="s">
        <v>2719</v>
      </c>
      <c r="H259" s="662" t="s">
        <v>527</v>
      </c>
      <c r="I259" s="662" t="s">
        <v>2824</v>
      </c>
      <c r="J259" s="662" t="s">
        <v>2825</v>
      </c>
      <c r="K259" s="662" t="s">
        <v>2826</v>
      </c>
      <c r="L259" s="663">
        <v>0</v>
      </c>
      <c r="M259" s="663">
        <v>0</v>
      </c>
      <c r="N259" s="662">
        <v>1</v>
      </c>
      <c r="O259" s="745"/>
      <c r="P259" s="663"/>
      <c r="Q259" s="678"/>
      <c r="R259" s="662"/>
      <c r="S259" s="678">
        <v>0</v>
      </c>
      <c r="T259" s="745"/>
      <c r="U259" s="701"/>
    </row>
    <row r="260" spans="1:21" ht="14.4" customHeight="1" x14ac:dyDescent="0.3">
      <c r="A260" s="661">
        <v>7</v>
      </c>
      <c r="B260" s="662" t="s">
        <v>2404</v>
      </c>
      <c r="C260" s="662" t="s">
        <v>2669</v>
      </c>
      <c r="D260" s="743" t="s">
        <v>3931</v>
      </c>
      <c r="E260" s="744" t="s">
        <v>2682</v>
      </c>
      <c r="F260" s="662" t="s">
        <v>2665</v>
      </c>
      <c r="G260" s="662" t="s">
        <v>3299</v>
      </c>
      <c r="H260" s="662" t="s">
        <v>527</v>
      </c>
      <c r="I260" s="662" t="s">
        <v>3300</v>
      </c>
      <c r="J260" s="662" t="s">
        <v>3301</v>
      </c>
      <c r="K260" s="662" t="s">
        <v>3302</v>
      </c>
      <c r="L260" s="663">
        <v>3354.59</v>
      </c>
      <c r="M260" s="663">
        <v>3354.59</v>
      </c>
      <c r="N260" s="662">
        <v>1</v>
      </c>
      <c r="O260" s="745">
        <v>1</v>
      </c>
      <c r="P260" s="663">
        <v>3354.59</v>
      </c>
      <c r="Q260" s="678">
        <v>1</v>
      </c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7</v>
      </c>
      <c r="B261" s="662" t="s">
        <v>2404</v>
      </c>
      <c r="C261" s="662" t="s">
        <v>2669</v>
      </c>
      <c r="D261" s="743" t="s">
        <v>3931</v>
      </c>
      <c r="E261" s="744" t="s">
        <v>2682</v>
      </c>
      <c r="F261" s="662" t="s">
        <v>2665</v>
      </c>
      <c r="G261" s="662" t="s">
        <v>3299</v>
      </c>
      <c r="H261" s="662" t="s">
        <v>527</v>
      </c>
      <c r="I261" s="662" t="s">
        <v>3303</v>
      </c>
      <c r="J261" s="662" t="s">
        <v>3304</v>
      </c>
      <c r="K261" s="662" t="s">
        <v>3305</v>
      </c>
      <c r="L261" s="663">
        <v>454.27</v>
      </c>
      <c r="M261" s="663">
        <v>4088.43</v>
      </c>
      <c r="N261" s="662">
        <v>9</v>
      </c>
      <c r="O261" s="745">
        <v>1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7</v>
      </c>
      <c r="B262" s="662" t="s">
        <v>2404</v>
      </c>
      <c r="C262" s="662" t="s">
        <v>2669</v>
      </c>
      <c r="D262" s="743" t="s">
        <v>3931</v>
      </c>
      <c r="E262" s="744" t="s">
        <v>2682</v>
      </c>
      <c r="F262" s="662" t="s">
        <v>2665</v>
      </c>
      <c r="G262" s="662" t="s">
        <v>3299</v>
      </c>
      <c r="H262" s="662" t="s">
        <v>527</v>
      </c>
      <c r="I262" s="662" t="s">
        <v>3306</v>
      </c>
      <c r="J262" s="662" t="s">
        <v>3304</v>
      </c>
      <c r="K262" s="662" t="s">
        <v>3307</v>
      </c>
      <c r="L262" s="663">
        <v>908.53</v>
      </c>
      <c r="M262" s="663">
        <v>31798.55</v>
      </c>
      <c r="N262" s="662">
        <v>35</v>
      </c>
      <c r="O262" s="745">
        <v>3</v>
      </c>
      <c r="P262" s="663">
        <v>3634.12</v>
      </c>
      <c r="Q262" s="678">
        <v>0.11428571428571428</v>
      </c>
      <c r="R262" s="662">
        <v>4</v>
      </c>
      <c r="S262" s="678">
        <v>0.11428571428571428</v>
      </c>
      <c r="T262" s="745">
        <v>2</v>
      </c>
      <c r="U262" s="701">
        <v>0.66666666666666663</v>
      </c>
    </row>
    <row r="263" spans="1:21" ht="14.4" customHeight="1" x14ac:dyDescent="0.3">
      <c r="A263" s="661">
        <v>7</v>
      </c>
      <c r="B263" s="662" t="s">
        <v>2404</v>
      </c>
      <c r="C263" s="662" t="s">
        <v>2669</v>
      </c>
      <c r="D263" s="743" t="s">
        <v>3931</v>
      </c>
      <c r="E263" s="744" t="s">
        <v>2682</v>
      </c>
      <c r="F263" s="662" t="s">
        <v>2665</v>
      </c>
      <c r="G263" s="662" t="s">
        <v>3299</v>
      </c>
      <c r="H263" s="662" t="s">
        <v>527</v>
      </c>
      <c r="I263" s="662" t="s">
        <v>3308</v>
      </c>
      <c r="J263" s="662" t="s">
        <v>3309</v>
      </c>
      <c r="K263" s="662" t="s">
        <v>3310</v>
      </c>
      <c r="L263" s="663">
        <v>291.85000000000002</v>
      </c>
      <c r="M263" s="663">
        <v>2626.65</v>
      </c>
      <c r="N263" s="662">
        <v>9</v>
      </c>
      <c r="O263" s="745">
        <v>1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7</v>
      </c>
      <c r="B264" s="662" t="s">
        <v>2404</v>
      </c>
      <c r="C264" s="662" t="s">
        <v>2669</v>
      </c>
      <c r="D264" s="743" t="s">
        <v>3931</v>
      </c>
      <c r="E264" s="744" t="s">
        <v>2682</v>
      </c>
      <c r="F264" s="662" t="s">
        <v>2665</v>
      </c>
      <c r="G264" s="662" t="s">
        <v>3299</v>
      </c>
      <c r="H264" s="662" t="s">
        <v>527</v>
      </c>
      <c r="I264" s="662" t="s">
        <v>3311</v>
      </c>
      <c r="J264" s="662" t="s">
        <v>3309</v>
      </c>
      <c r="K264" s="662" t="s">
        <v>3312</v>
      </c>
      <c r="L264" s="663">
        <v>583.70000000000005</v>
      </c>
      <c r="M264" s="663">
        <v>1751.1000000000001</v>
      </c>
      <c r="N264" s="662">
        <v>3</v>
      </c>
      <c r="O264" s="745">
        <v>1</v>
      </c>
      <c r="P264" s="663">
        <v>1751.1000000000001</v>
      </c>
      <c r="Q264" s="678">
        <v>1</v>
      </c>
      <c r="R264" s="662">
        <v>3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7</v>
      </c>
      <c r="B265" s="662" t="s">
        <v>2404</v>
      </c>
      <c r="C265" s="662" t="s">
        <v>2669</v>
      </c>
      <c r="D265" s="743" t="s">
        <v>3931</v>
      </c>
      <c r="E265" s="744" t="s">
        <v>2682</v>
      </c>
      <c r="F265" s="662" t="s">
        <v>2665</v>
      </c>
      <c r="G265" s="662" t="s">
        <v>3299</v>
      </c>
      <c r="H265" s="662" t="s">
        <v>527</v>
      </c>
      <c r="I265" s="662" t="s">
        <v>3313</v>
      </c>
      <c r="J265" s="662" t="s">
        <v>3314</v>
      </c>
      <c r="K265" s="662" t="s">
        <v>3315</v>
      </c>
      <c r="L265" s="663">
        <v>0</v>
      </c>
      <c r="M265" s="663">
        <v>0</v>
      </c>
      <c r="N265" s="662">
        <v>3</v>
      </c>
      <c r="O265" s="745">
        <v>1</v>
      </c>
      <c r="P265" s="663">
        <v>0</v>
      </c>
      <c r="Q265" s="678"/>
      <c r="R265" s="662">
        <v>3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7</v>
      </c>
      <c r="B266" s="662" t="s">
        <v>2404</v>
      </c>
      <c r="C266" s="662" t="s">
        <v>2669</v>
      </c>
      <c r="D266" s="743" t="s">
        <v>3931</v>
      </c>
      <c r="E266" s="744" t="s">
        <v>2682</v>
      </c>
      <c r="F266" s="662" t="s">
        <v>2665</v>
      </c>
      <c r="G266" s="662" t="s">
        <v>3299</v>
      </c>
      <c r="H266" s="662" t="s">
        <v>527</v>
      </c>
      <c r="I266" s="662" t="s">
        <v>3313</v>
      </c>
      <c r="J266" s="662" t="s">
        <v>3314</v>
      </c>
      <c r="K266" s="662" t="s">
        <v>3315</v>
      </c>
      <c r="L266" s="663">
        <v>838.65</v>
      </c>
      <c r="M266" s="663">
        <v>7547.8499999999995</v>
      </c>
      <c r="N266" s="662">
        <v>9</v>
      </c>
      <c r="O266" s="745">
        <v>1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7</v>
      </c>
      <c r="B267" s="662" t="s">
        <v>2404</v>
      </c>
      <c r="C267" s="662" t="s">
        <v>2669</v>
      </c>
      <c r="D267" s="743" t="s">
        <v>3931</v>
      </c>
      <c r="E267" s="744" t="s">
        <v>2682</v>
      </c>
      <c r="F267" s="662" t="s">
        <v>2665</v>
      </c>
      <c r="G267" s="662" t="s">
        <v>3299</v>
      </c>
      <c r="H267" s="662" t="s">
        <v>527</v>
      </c>
      <c r="I267" s="662" t="s">
        <v>3316</v>
      </c>
      <c r="J267" s="662" t="s">
        <v>3314</v>
      </c>
      <c r="K267" s="662" t="s">
        <v>3317</v>
      </c>
      <c r="L267" s="663">
        <v>1677.3</v>
      </c>
      <c r="M267" s="663">
        <v>10063.799999999999</v>
      </c>
      <c r="N267" s="662">
        <v>6</v>
      </c>
      <c r="O267" s="745">
        <v>2</v>
      </c>
      <c r="P267" s="663">
        <v>5031.8999999999996</v>
      </c>
      <c r="Q267" s="678">
        <v>0.5</v>
      </c>
      <c r="R267" s="662">
        <v>3</v>
      </c>
      <c r="S267" s="678">
        <v>0.5</v>
      </c>
      <c r="T267" s="745">
        <v>2</v>
      </c>
      <c r="U267" s="701">
        <v>1</v>
      </c>
    </row>
    <row r="268" spans="1:21" ht="14.4" customHeight="1" x14ac:dyDescent="0.3">
      <c r="A268" s="661">
        <v>7</v>
      </c>
      <c r="B268" s="662" t="s">
        <v>2404</v>
      </c>
      <c r="C268" s="662" t="s">
        <v>2669</v>
      </c>
      <c r="D268" s="743" t="s">
        <v>3931</v>
      </c>
      <c r="E268" s="744" t="s">
        <v>2682</v>
      </c>
      <c r="F268" s="662" t="s">
        <v>2665</v>
      </c>
      <c r="G268" s="662" t="s">
        <v>3299</v>
      </c>
      <c r="H268" s="662" t="s">
        <v>527</v>
      </c>
      <c r="I268" s="662" t="s">
        <v>3318</v>
      </c>
      <c r="J268" s="662" t="s">
        <v>3319</v>
      </c>
      <c r="K268" s="662" t="s">
        <v>3312</v>
      </c>
      <c r="L268" s="663">
        <v>583.70000000000005</v>
      </c>
      <c r="M268" s="663">
        <v>4085.9000000000005</v>
      </c>
      <c r="N268" s="662">
        <v>7</v>
      </c>
      <c r="O268" s="745">
        <v>2</v>
      </c>
      <c r="P268" s="663">
        <v>2334.8000000000002</v>
      </c>
      <c r="Q268" s="678">
        <v>0.5714285714285714</v>
      </c>
      <c r="R268" s="662">
        <v>4</v>
      </c>
      <c r="S268" s="678">
        <v>0.5714285714285714</v>
      </c>
      <c r="T268" s="745">
        <v>1</v>
      </c>
      <c r="U268" s="701">
        <v>0.5</v>
      </c>
    </row>
    <row r="269" spans="1:21" ht="14.4" customHeight="1" x14ac:dyDescent="0.3">
      <c r="A269" s="661">
        <v>7</v>
      </c>
      <c r="B269" s="662" t="s">
        <v>2404</v>
      </c>
      <c r="C269" s="662" t="s">
        <v>2669</v>
      </c>
      <c r="D269" s="743" t="s">
        <v>3931</v>
      </c>
      <c r="E269" s="744" t="s">
        <v>2682</v>
      </c>
      <c r="F269" s="662" t="s">
        <v>2665</v>
      </c>
      <c r="G269" s="662" t="s">
        <v>3299</v>
      </c>
      <c r="H269" s="662" t="s">
        <v>527</v>
      </c>
      <c r="I269" s="662" t="s">
        <v>3320</v>
      </c>
      <c r="J269" s="662" t="s">
        <v>3321</v>
      </c>
      <c r="K269" s="662" t="s">
        <v>3307</v>
      </c>
      <c r="L269" s="663">
        <v>908.53</v>
      </c>
      <c r="M269" s="663">
        <v>4542.6499999999996</v>
      </c>
      <c r="N269" s="662">
        <v>5</v>
      </c>
      <c r="O269" s="745">
        <v>2</v>
      </c>
      <c r="P269" s="663">
        <v>4542.6499999999996</v>
      </c>
      <c r="Q269" s="678">
        <v>1</v>
      </c>
      <c r="R269" s="662">
        <v>5</v>
      </c>
      <c r="S269" s="678">
        <v>1</v>
      </c>
      <c r="T269" s="745">
        <v>2</v>
      </c>
      <c r="U269" s="701">
        <v>1</v>
      </c>
    </row>
    <row r="270" spans="1:21" ht="14.4" customHeight="1" x14ac:dyDescent="0.3">
      <c r="A270" s="661">
        <v>7</v>
      </c>
      <c r="B270" s="662" t="s">
        <v>2404</v>
      </c>
      <c r="C270" s="662" t="s">
        <v>2669</v>
      </c>
      <c r="D270" s="743" t="s">
        <v>3931</v>
      </c>
      <c r="E270" s="744" t="s">
        <v>2682</v>
      </c>
      <c r="F270" s="662" t="s">
        <v>2665</v>
      </c>
      <c r="G270" s="662" t="s">
        <v>3299</v>
      </c>
      <c r="H270" s="662" t="s">
        <v>527</v>
      </c>
      <c r="I270" s="662" t="s">
        <v>3322</v>
      </c>
      <c r="J270" s="662" t="s">
        <v>3319</v>
      </c>
      <c r="K270" s="662" t="s">
        <v>3323</v>
      </c>
      <c r="L270" s="663">
        <v>0</v>
      </c>
      <c r="M270" s="663">
        <v>0</v>
      </c>
      <c r="N270" s="662">
        <v>1</v>
      </c>
      <c r="O270" s="745">
        <v>1</v>
      </c>
      <c r="P270" s="663">
        <v>0</v>
      </c>
      <c r="Q270" s="678"/>
      <c r="R270" s="662">
        <v>1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7</v>
      </c>
      <c r="B271" s="662" t="s">
        <v>2404</v>
      </c>
      <c r="C271" s="662" t="s">
        <v>2669</v>
      </c>
      <c r="D271" s="743" t="s">
        <v>3931</v>
      </c>
      <c r="E271" s="744" t="s">
        <v>2682</v>
      </c>
      <c r="F271" s="662" t="s">
        <v>2665</v>
      </c>
      <c r="G271" s="662" t="s">
        <v>3299</v>
      </c>
      <c r="H271" s="662" t="s">
        <v>527</v>
      </c>
      <c r="I271" s="662" t="s">
        <v>3324</v>
      </c>
      <c r="J271" s="662" t="s">
        <v>3325</v>
      </c>
      <c r="K271" s="662" t="s">
        <v>3326</v>
      </c>
      <c r="L271" s="663">
        <v>0</v>
      </c>
      <c r="M271" s="663">
        <v>0</v>
      </c>
      <c r="N271" s="662">
        <v>1</v>
      </c>
      <c r="O271" s="745">
        <v>1</v>
      </c>
      <c r="P271" s="663">
        <v>0</v>
      </c>
      <c r="Q271" s="678"/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7</v>
      </c>
      <c r="B272" s="662" t="s">
        <v>2404</v>
      </c>
      <c r="C272" s="662" t="s">
        <v>2669</v>
      </c>
      <c r="D272" s="743" t="s">
        <v>3931</v>
      </c>
      <c r="E272" s="744" t="s">
        <v>2682</v>
      </c>
      <c r="F272" s="662" t="s">
        <v>2665</v>
      </c>
      <c r="G272" s="662" t="s">
        <v>3299</v>
      </c>
      <c r="H272" s="662" t="s">
        <v>527</v>
      </c>
      <c r="I272" s="662" t="s">
        <v>3327</v>
      </c>
      <c r="J272" s="662" t="s">
        <v>3319</v>
      </c>
      <c r="K272" s="662" t="s">
        <v>3328</v>
      </c>
      <c r="L272" s="663">
        <v>0</v>
      </c>
      <c r="M272" s="663">
        <v>0</v>
      </c>
      <c r="N272" s="662">
        <v>1</v>
      </c>
      <c r="O272" s="745">
        <v>1</v>
      </c>
      <c r="P272" s="663"/>
      <c r="Q272" s="678"/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7</v>
      </c>
      <c r="B273" s="662" t="s">
        <v>2404</v>
      </c>
      <c r="C273" s="662" t="s">
        <v>2669</v>
      </c>
      <c r="D273" s="743" t="s">
        <v>3931</v>
      </c>
      <c r="E273" s="744" t="s">
        <v>2682</v>
      </c>
      <c r="F273" s="662" t="s">
        <v>2665</v>
      </c>
      <c r="G273" s="662" t="s">
        <v>3192</v>
      </c>
      <c r="H273" s="662" t="s">
        <v>527</v>
      </c>
      <c r="I273" s="662" t="s">
        <v>3193</v>
      </c>
      <c r="J273" s="662" t="s">
        <v>3194</v>
      </c>
      <c r="K273" s="662" t="s">
        <v>3195</v>
      </c>
      <c r="L273" s="663">
        <v>2146.12</v>
      </c>
      <c r="M273" s="663">
        <v>8584.48</v>
      </c>
      <c r="N273" s="662">
        <v>4</v>
      </c>
      <c r="O273" s="745">
        <v>2</v>
      </c>
      <c r="P273" s="663">
        <v>8584.48</v>
      </c>
      <c r="Q273" s="678">
        <v>1</v>
      </c>
      <c r="R273" s="662">
        <v>4</v>
      </c>
      <c r="S273" s="678">
        <v>1</v>
      </c>
      <c r="T273" s="745">
        <v>2</v>
      </c>
      <c r="U273" s="701">
        <v>1</v>
      </c>
    </row>
    <row r="274" spans="1:21" ht="14.4" customHeight="1" x14ac:dyDescent="0.3">
      <c r="A274" s="661">
        <v>7</v>
      </c>
      <c r="B274" s="662" t="s">
        <v>2404</v>
      </c>
      <c r="C274" s="662" t="s">
        <v>2669</v>
      </c>
      <c r="D274" s="743" t="s">
        <v>3931</v>
      </c>
      <c r="E274" s="744" t="s">
        <v>2682</v>
      </c>
      <c r="F274" s="662" t="s">
        <v>2665</v>
      </c>
      <c r="G274" s="662" t="s">
        <v>3192</v>
      </c>
      <c r="H274" s="662" t="s">
        <v>527</v>
      </c>
      <c r="I274" s="662" t="s">
        <v>3329</v>
      </c>
      <c r="J274" s="662" t="s">
        <v>3330</v>
      </c>
      <c r="K274" s="662" t="s">
        <v>3331</v>
      </c>
      <c r="L274" s="663">
        <v>3690.52</v>
      </c>
      <c r="M274" s="663">
        <v>11071.56</v>
      </c>
      <c r="N274" s="662">
        <v>3</v>
      </c>
      <c r="O274" s="745">
        <v>1</v>
      </c>
      <c r="P274" s="663">
        <v>11071.56</v>
      </c>
      <c r="Q274" s="678">
        <v>1</v>
      </c>
      <c r="R274" s="662">
        <v>3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7</v>
      </c>
      <c r="B275" s="662" t="s">
        <v>2404</v>
      </c>
      <c r="C275" s="662" t="s">
        <v>2669</v>
      </c>
      <c r="D275" s="743" t="s">
        <v>3931</v>
      </c>
      <c r="E275" s="744" t="s">
        <v>2682</v>
      </c>
      <c r="F275" s="662" t="s">
        <v>2665</v>
      </c>
      <c r="G275" s="662" t="s">
        <v>2773</v>
      </c>
      <c r="H275" s="662" t="s">
        <v>527</v>
      </c>
      <c r="I275" s="662" t="s">
        <v>2774</v>
      </c>
      <c r="J275" s="662" t="s">
        <v>2775</v>
      </c>
      <c r="K275" s="662" t="s">
        <v>2776</v>
      </c>
      <c r="L275" s="663">
        <v>99.11</v>
      </c>
      <c r="M275" s="663">
        <v>99.11</v>
      </c>
      <c r="N275" s="662">
        <v>1</v>
      </c>
      <c r="O275" s="745">
        <v>1</v>
      </c>
      <c r="P275" s="663">
        <v>99.11</v>
      </c>
      <c r="Q275" s="678">
        <v>1</v>
      </c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7</v>
      </c>
      <c r="B276" s="662" t="s">
        <v>2404</v>
      </c>
      <c r="C276" s="662" t="s">
        <v>2669</v>
      </c>
      <c r="D276" s="743" t="s">
        <v>3931</v>
      </c>
      <c r="E276" s="744" t="s">
        <v>2682</v>
      </c>
      <c r="F276" s="662" t="s">
        <v>2665</v>
      </c>
      <c r="G276" s="662" t="s">
        <v>3332</v>
      </c>
      <c r="H276" s="662" t="s">
        <v>527</v>
      </c>
      <c r="I276" s="662" t="s">
        <v>3333</v>
      </c>
      <c r="J276" s="662" t="s">
        <v>3334</v>
      </c>
      <c r="K276" s="662" t="s">
        <v>3335</v>
      </c>
      <c r="L276" s="663">
        <v>298.94</v>
      </c>
      <c r="M276" s="663">
        <v>298.94</v>
      </c>
      <c r="N276" s="662">
        <v>1</v>
      </c>
      <c r="O276" s="745">
        <v>0.5</v>
      </c>
      <c r="P276" s="663">
        <v>298.94</v>
      </c>
      <c r="Q276" s="678">
        <v>1</v>
      </c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7</v>
      </c>
      <c r="B277" s="662" t="s">
        <v>2404</v>
      </c>
      <c r="C277" s="662" t="s">
        <v>2669</v>
      </c>
      <c r="D277" s="743" t="s">
        <v>3931</v>
      </c>
      <c r="E277" s="744" t="s">
        <v>2682</v>
      </c>
      <c r="F277" s="662" t="s">
        <v>2665</v>
      </c>
      <c r="G277" s="662" t="s">
        <v>3332</v>
      </c>
      <c r="H277" s="662" t="s">
        <v>527</v>
      </c>
      <c r="I277" s="662" t="s">
        <v>3336</v>
      </c>
      <c r="J277" s="662" t="s">
        <v>3334</v>
      </c>
      <c r="K277" s="662" t="s">
        <v>3337</v>
      </c>
      <c r="L277" s="663">
        <v>1195.75</v>
      </c>
      <c r="M277" s="663">
        <v>9566</v>
      </c>
      <c r="N277" s="662">
        <v>8</v>
      </c>
      <c r="O277" s="745">
        <v>2.5</v>
      </c>
      <c r="P277" s="663">
        <v>5978.75</v>
      </c>
      <c r="Q277" s="678">
        <v>0.625</v>
      </c>
      <c r="R277" s="662">
        <v>5</v>
      </c>
      <c r="S277" s="678">
        <v>0.625</v>
      </c>
      <c r="T277" s="745">
        <v>1.5</v>
      </c>
      <c r="U277" s="701">
        <v>0.6</v>
      </c>
    </row>
    <row r="278" spans="1:21" ht="14.4" customHeight="1" x14ac:dyDescent="0.3">
      <c r="A278" s="661">
        <v>7</v>
      </c>
      <c r="B278" s="662" t="s">
        <v>2404</v>
      </c>
      <c r="C278" s="662" t="s">
        <v>2669</v>
      </c>
      <c r="D278" s="743" t="s">
        <v>3931</v>
      </c>
      <c r="E278" s="744" t="s">
        <v>2682</v>
      </c>
      <c r="F278" s="662" t="s">
        <v>2665</v>
      </c>
      <c r="G278" s="662" t="s">
        <v>3332</v>
      </c>
      <c r="H278" s="662" t="s">
        <v>527</v>
      </c>
      <c r="I278" s="662" t="s">
        <v>3338</v>
      </c>
      <c r="J278" s="662" t="s">
        <v>3334</v>
      </c>
      <c r="K278" s="662" t="s">
        <v>3339</v>
      </c>
      <c r="L278" s="663">
        <v>0</v>
      </c>
      <c r="M278" s="663">
        <v>0</v>
      </c>
      <c r="N278" s="662">
        <v>1</v>
      </c>
      <c r="O278" s="745">
        <v>1</v>
      </c>
      <c r="P278" s="663">
        <v>0</v>
      </c>
      <c r="Q278" s="678"/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7</v>
      </c>
      <c r="B279" s="662" t="s">
        <v>2404</v>
      </c>
      <c r="C279" s="662" t="s">
        <v>2669</v>
      </c>
      <c r="D279" s="743" t="s">
        <v>3931</v>
      </c>
      <c r="E279" s="744" t="s">
        <v>2682</v>
      </c>
      <c r="F279" s="662" t="s">
        <v>2665</v>
      </c>
      <c r="G279" s="662" t="s">
        <v>3332</v>
      </c>
      <c r="H279" s="662" t="s">
        <v>527</v>
      </c>
      <c r="I279" s="662" t="s">
        <v>3340</v>
      </c>
      <c r="J279" s="662" t="s">
        <v>3341</v>
      </c>
      <c r="K279" s="662" t="s">
        <v>3342</v>
      </c>
      <c r="L279" s="663">
        <v>0</v>
      </c>
      <c r="M279" s="663">
        <v>0</v>
      </c>
      <c r="N279" s="662">
        <v>1</v>
      </c>
      <c r="O279" s="745">
        <v>1</v>
      </c>
      <c r="P279" s="663">
        <v>0</v>
      </c>
      <c r="Q279" s="678"/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7</v>
      </c>
      <c r="B280" s="662" t="s">
        <v>2404</v>
      </c>
      <c r="C280" s="662" t="s">
        <v>2669</v>
      </c>
      <c r="D280" s="743" t="s">
        <v>3931</v>
      </c>
      <c r="E280" s="744" t="s">
        <v>2682</v>
      </c>
      <c r="F280" s="662" t="s">
        <v>2665</v>
      </c>
      <c r="G280" s="662" t="s">
        <v>3332</v>
      </c>
      <c r="H280" s="662" t="s">
        <v>527</v>
      </c>
      <c r="I280" s="662" t="s">
        <v>3343</v>
      </c>
      <c r="J280" s="662" t="s">
        <v>3341</v>
      </c>
      <c r="K280" s="662" t="s">
        <v>3344</v>
      </c>
      <c r="L280" s="663">
        <v>0</v>
      </c>
      <c r="M280" s="663">
        <v>0</v>
      </c>
      <c r="N280" s="662">
        <v>2</v>
      </c>
      <c r="O280" s="745">
        <v>1.5</v>
      </c>
      <c r="P280" s="663">
        <v>0</v>
      </c>
      <c r="Q280" s="678"/>
      <c r="R280" s="662">
        <v>2</v>
      </c>
      <c r="S280" s="678">
        <v>1</v>
      </c>
      <c r="T280" s="745">
        <v>1.5</v>
      </c>
      <c r="U280" s="701">
        <v>1</v>
      </c>
    </row>
    <row r="281" spans="1:21" ht="14.4" customHeight="1" x14ac:dyDescent="0.3">
      <c r="A281" s="661">
        <v>7</v>
      </c>
      <c r="B281" s="662" t="s">
        <v>2404</v>
      </c>
      <c r="C281" s="662" t="s">
        <v>2669</v>
      </c>
      <c r="D281" s="743" t="s">
        <v>3931</v>
      </c>
      <c r="E281" s="744" t="s">
        <v>2682</v>
      </c>
      <c r="F281" s="662" t="s">
        <v>2665</v>
      </c>
      <c r="G281" s="662" t="s">
        <v>3332</v>
      </c>
      <c r="H281" s="662" t="s">
        <v>527</v>
      </c>
      <c r="I281" s="662" t="s">
        <v>3345</v>
      </c>
      <c r="J281" s="662" t="s">
        <v>3346</v>
      </c>
      <c r="K281" s="662" t="s">
        <v>3347</v>
      </c>
      <c r="L281" s="663">
        <v>0</v>
      </c>
      <c r="M281" s="663">
        <v>0</v>
      </c>
      <c r="N281" s="662">
        <v>3</v>
      </c>
      <c r="O281" s="745"/>
      <c r="P281" s="663"/>
      <c r="Q281" s="678"/>
      <c r="R281" s="662"/>
      <c r="S281" s="678">
        <v>0</v>
      </c>
      <c r="T281" s="745"/>
      <c r="U281" s="701"/>
    </row>
    <row r="282" spans="1:21" ht="14.4" customHeight="1" x14ac:dyDescent="0.3">
      <c r="A282" s="661">
        <v>7</v>
      </c>
      <c r="B282" s="662" t="s">
        <v>2404</v>
      </c>
      <c r="C282" s="662" t="s">
        <v>2669</v>
      </c>
      <c r="D282" s="743" t="s">
        <v>3931</v>
      </c>
      <c r="E282" s="744" t="s">
        <v>2682</v>
      </c>
      <c r="F282" s="662" t="s">
        <v>2665</v>
      </c>
      <c r="G282" s="662" t="s">
        <v>3332</v>
      </c>
      <c r="H282" s="662" t="s">
        <v>527</v>
      </c>
      <c r="I282" s="662" t="s">
        <v>3348</v>
      </c>
      <c r="J282" s="662" t="s">
        <v>3349</v>
      </c>
      <c r="K282" s="662" t="s">
        <v>3350</v>
      </c>
      <c r="L282" s="663">
        <v>1286.19</v>
      </c>
      <c r="M282" s="663">
        <v>2572.38</v>
      </c>
      <c r="N282" s="662">
        <v>2</v>
      </c>
      <c r="O282" s="745">
        <v>0.5</v>
      </c>
      <c r="P282" s="663">
        <v>2572.38</v>
      </c>
      <c r="Q282" s="678">
        <v>1</v>
      </c>
      <c r="R282" s="662">
        <v>2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7</v>
      </c>
      <c r="B283" s="662" t="s">
        <v>2404</v>
      </c>
      <c r="C283" s="662" t="s">
        <v>2669</v>
      </c>
      <c r="D283" s="743" t="s">
        <v>3931</v>
      </c>
      <c r="E283" s="744" t="s">
        <v>2682</v>
      </c>
      <c r="F283" s="662" t="s">
        <v>2665</v>
      </c>
      <c r="G283" s="662" t="s">
        <v>3332</v>
      </c>
      <c r="H283" s="662" t="s">
        <v>527</v>
      </c>
      <c r="I283" s="662" t="s">
        <v>3351</v>
      </c>
      <c r="J283" s="662" t="s">
        <v>3352</v>
      </c>
      <c r="K283" s="662" t="s">
        <v>3353</v>
      </c>
      <c r="L283" s="663">
        <v>0</v>
      </c>
      <c r="M283" s="663">
        <v>0</v>
      </c>
      <c r="N283" s="662">
        <v>2</v>
      </c>
      <c r="O283" s="745">
        <v>0.5</v>
      </c>
      <c r="P283" s="663">
        <v>0</v>
      </c>
      <c r="Q283" s="678"/>
      <c r="R283" s="662">
        <v>2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7</v>
      </c>
      <c r="B284" s="662" t="s">
        <v>2404</v>
      </c>
      <c r="C284" s="662" t="s">
        <v>2669</v>
      </c>
      <c r="D284" s="743" t="s">
        <v>3931</v>
      </c>
      <c r="E284" s="744" t="s">
        <v>2682</v>
      </c>
      <c r="F284" s="662" t="s">
        <v>2665</v>
      </c>
      <c r="G284" s="662" t="s">
        <v>3332</v>
      </c>
      <c r="H284" s="662" t="s">
        <v>527</v>
      </c>
      <c r="I284" s="662" t="s">
        <v>3354</v>
      </c>
      <c r="J284" s="662" t="s">
        <v>3355</v>
      </c>
      <c r="K284" s="662" t="s">
        <v>3356</v>
      </c>
      <c r="L284" s="663">
        <v>0</v>
      </c>
      <c r="M284" s="663">
        <v>0</v>
      </c>
      <c r="N284" s="662">
        <v>1</v>
      </c>
      <c r="O284" s="745">
        <v>1</v>
      </c>
      <c r="P284" s="663">
        <v>0</v>
      </c>
      <c r="Q284" s="678"/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7</v>
      </c>
      <c r="B285" s="662" t="s">
        <v>2404</v>
      </c>
      <c r="C285" s="662" t="s">
        <v>2669</v>
      </c>
      <c r="D285" s="743" t="s">
        <v>3931</v>
      </c>
      <c r="E285" s="744" t="s">
        <v>2682</v>
      </c>
      <c r="F285" s="662" t="s">
        <v>2665</v>
      </c>
      <c r="G285" s="662" t="s">
        <v>3332</v>
      </c>
      <c r="H285" s="662" t="s">
        <v>527</v>
      </c>
      <c r="I285" s="662" t="s">
        <v>3357</v>
      </c>
      <c r="J285" s="662" t="s">
        <v>3349</v>
      </c>
      <c r="K285" s="662" t="s">
        <v>3358</v>
      </c>
      <c r="L285" s="663">
        <v>321.54000000000002</v>
      </c>
      <c r="M285" s="663">
        <v>321.54000000000002</v>
      </c>
      <c r="N285" s="662">
        <v>1</v>
      </c>
      <c r="O285" s="745">
        <v>1</v>
      </c>
      <c r="P285" s="663">
        <v>321.54000000000002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7</v>
      </c>
      <c r="B286" s="662" t="s">
        <v>2404</v>
      </c>
      <c r="C286" s="662" t="s">
        <v>2669</v>
      </c>
      <c r="D286" s="743" t="s">
        <v>3931</v>
      </c>
      <c r="E286" s="744" t="s">
        <v>2682</v>
      </c>
      <c r="F286" s="662" t="s">
        <v>2665</v>
      </c>
      <c r="G286" s="662" t="s">
        <v>3150</v>
      </c>
      <c r="H286" s="662" t="s">
        <v>527</v>
      </c>
      <c r="I286" s="662" t="s">
        <v>792</v>
      </c>
      <c r="J286" s="662" t="s">
        <v>3151</v>
      </c>
      <c r="K286" s="662" t="s">
        <v>3152</v>
      </c>
      <c r="L286" s="663">
        <v>0</v>
      </c>
      <c r="M286" s="663">
        <v>0</v>
      </c>
      <c r="N286" s="662">
        <v>7</v>
      </c>
      <c r="O286" s="745">
        <v>2</v>
      </c>
      <c r="P286" s="663">
        <v>0</v>
      </c>
      <c r="Q286" s="678"/>
      <c r="R286" s="662">
        <v>4</v>
      </c>
      <c r="S286" s="678">
        <v>0.5714285714285714</v>
      </c>
      <c r="T286" s="745">
        <v>1.5</v>
      </c>
      <c r="U286" s="701">
        <v>0.75</v>
      </c>
    </row>
    <row r="287" spans="1:21" ht="14.4" customHeight="1" x14ac:dyDescent="0.3">
      <c r="A287" s="661">
        <v>7</v>
      </c>
      <c r="B287" s="662" t="s">
        <v>2404</v>
      </c>
      <c r="C287" s="662" t="s">
        <v>2669</v>
      </c>
      <c r="D287" s="743" t="s">
        <v>3931</v>
      </c>
      <c r="E287" s="744" t="s">
        <v>2682</v>
      </c>
      <c r="F287" s="662" t="s">
        <v>2665</v>
      </c>
      <c r="G287" s="662" t="s">
        <v>3359</v>
      </c>
      <c r="H287" s="662" t="s">
        <v>527</v>
      </c>
      <c r="I287" s="662" t="s">
        <v>3360</v>
      </c>
      <c r="J287" s="662" t="s">
        <v>3361</v>
      </c>
      <c r="K287" s="662" t="s">
        <v>3362</v>
      </c>
      <c r="L287" s="663">
        <v>0</v>
      </c>
      <c r="M287" s="663">
        <v>0</v>
      </c>
      <c r="N287" s="662">
        <v>1</v>
      </c>
      <c r="O287" s="745">
        <v>0.5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7</v>
      </c>
      <c r="B288" s="662" t="s">
        <v>2404</v>
      </c>
      <c r="C288" s="662" t="s">
        <v>2669</v>
      </c>
      <c r="D288" s="743" t="s">
        <v>3931</v>
      </c>
      <c r="E288" s="744" t="s">
        <v>2682</v>
      </c>
      <c r="F288" s="662" t="s">
        <v>2665</v>
      </c>
      <c r="G288" s="662" t="s">
        <v>3196</v>
      </c>
      <c r="H288" s="662" t="s">
        <v>527</v>
      </c>
      <c r="I288" s="662" t="s">
        <v>3363</v>
      </c>
      <c r="J288" s="662" t="s">
        <v>3364</v>
      </c>
      <c r="K288" s="662" t="s">
        <v>3365</v>
      </c>
      <c r="L288" s="663">
        <v>0</v>
      </c>
      <c r="M288" s="663">
        <v>0</v>
      </c>
      <c r="N288" s="662">
        <v>1</v>
      </c>
      <c r="O288" s="745">
        <v>1</v>
      </c>
      <c r="P288" s="663">
        <v>0</v>
      </c>
      <c r="Q288" s="678"/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7</v>
      </c>
      <c r="B289" s="662" t="s">
        <v>2404</v>
      </c>
      <c r="C289" s="662" t="s">
        <v>2669</v>
      </c>
      <c r="D289" s="743" t="s">
        <v>3931</v>
      </c>
      <c r="E289" s="744" t="s">
        <v>2682</v>
      </c>
      <c r="F289" s="662" t="s">
        <v>2665</v>
      </c>
      <c r="G289" s="662" t="s">
        <v>3196</v>
      </c>
      <c r="H289" s="662" t="s">
        <v>527</v>
      </c>
      <c r="I289" s="662" t="s">
        <v>3366</v>
      </c>
      <c r="J289" s="662" t="s">
        <v>3198</v>
      </c>
      <c r="K289" s="662" t="s">
        <v>3367</v>
      </c>
      <c r="L289" s="663">
        <v>0</v>
      </c>
      <c r="M289" s="663">
        <v>0</v>
      </c>
      <c r="N289" s="662">
        <v>1</v>
      </c>
      <c r="O289" s="745">
        <v>1</v>
      </c>
      <c r="P289" s="663">
        <v>0</v>
      </c>
      <c r="Q289" s="678"/>
      <c r="R289" s="662">
        <v>1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7</v>
      </c>
      <c r="B290" s="662" t="s">
        <v>2404</v>
      </c>
      <c r="C290" s="662" t="s">
        <v>2669</v>
      </c>
      <c r="D290" s="743" t="s">
        <v>3931</v>
      </c>
      <c r="E290" s="744" t="s">
        <v>2682</v>
      </c>
      <c r="F290" s="662" t="s">
        <v>2665</v>
      </c>
      <c r="G290" s="662" t="s">
        <v>3196</v>
      </c>
      <c r="H290" s="662" t="s">
        <v>527</v>
      </c>
      <c r="I290" s="662" t="s">
        <v>3368</v>
      </c>
      <c r="J290" s="662" t="s">
        <v>3369</v>
      </c>
      <c r="K290" s="662" t="s">
        <v>3370</v>
      </c>
      <c r="L290" s="663">
        <v>0</v>
      </c>
      <c r="M290" s="663">
        <v>0</v>
      </c>
      <c r="N290" s="662">
        <v>2</v>
      </c>
      <c r="O290" s="745">
        <v>2</v>
      </c>
      <c r="P290" s="663">
        <v>0</v>
      </c>
      <c r="Q290" s="678"/>
      <c r="R290" s="662">
        <v>1</v>
      </c>
      <c r="S290" s="678">
        <v>0.5</v>
      </c>
      <c r="T290" s="745">
        <v>1</v>
      </c>
      <c r="U290" s="701">
        <v>0.5</v>
      </c>
    </row>
    <row r="291" spans="1:21" ht="14.4" customHeight="1" x14ac:dyDescent="0.3">
      <c r="A291" s="661">
        <v>7</v>
      </c>
      <c r="B291" s="662" t="s">
        <v>2404</v>
      </c>
      <c r="C291" s="662" t="s">
        <v>2669</v>
      </c>
      <c r="D291" s="743" t="s">
        <v>3931</v>
      </c>
      <c r="E291" s="744" t="s">
        <v>2682</v>
      </c>
      <c r="F291" s="662" t="s">
        <v>2665</v>
      </c>
      <c r="G291" s="662" t="s">
        <v>2877</v>
      </c>
      <c r="H291" s="662" t="s">
        <v>606</v>
      </c>
      <c r="I291" s="662" t="s">
        <v>2878</v>
      </c>
      <c r="J291" s="662" t="s">
        <v>2879</v>
      </c>
      <c r="K291" s="662" t="s">
        <v>2880</v>
      </c>
      <c r="L291" s="663">
        <v>187.92</v>
      </c>
      <c r="M291" s="663">
        <v>187.92</v>
      </c>
      <c r="N291" s="662">
        <v>1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7</v>
      </c>
      <c r="B292" s="662" t="s">
        <v>2404</v>
      </c>
      <c r="C292" s="662" t="s">
        <v>2669</v>
      </c>
      <c r="D292" s="743" t="s">
        <v>3931</v>
      </c>
      <c r="E292" s="744" t="s">
        <v>2682</v>
      </c>
      <c r="F292" s="662" t="s">
        <v>2665</v>
      </c>
      <c r="G292" s="662" t="s">
        <v>2877</v>
      </c>
      <c r="H292" s="662" t="s">
        <v>606</v>
      </c>
      <c r="I292" s="662" t="s">
        <v>3371</v>
      </c>
      <c r="J292" s="662" t="s">
        <v>3107</v>
      </c>
      <c r="K292" s="662" t="s">
        <v>3372</v>
      </c>
      <c r="L292" s="663">
        <v>31.32</v>
      </c>
      <c r="M292" s="663">
        <v>31.32</v>
      </c>
      <c r="N292" s="662">
        <v>1</v>
      </c>
      <c r="O292" s="745">
        <v>1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7</v>
      </c>
      <c r="B293" s="662" t="s">
        <v>2404</v>
      </c>
      <c r="C293" s="662" t="s">
        <v>2669</v>
      </c>
      <c r="D293" s="743" t="s">
        <v>3931</v>
      </c>
      <c r="E293" s="744" t="s">
        <v>2682</v>
      </c>
      <c r="F293" s="662" t="s">
        <v>2665</v>
      </c>
      <c r="G293" s="662" t="s">
        <v>2877</v>
      </c>
      <c r="H293" s="662" t="s">
        <v>606</v>
      </c>
      <c r="I293" s="662" t="s">
        <v>3373</v>
      </c>
      <c r="J293" s="662" t="s">
        <v>3107</v>
      </c>
      <c r="K293" s="662" t="s">
        <v>3374</v>
      </c>
      <c r="L293" s="663">
        <v>156.61000000000001</v>
      </c>
      <c r="M293" s="663">
        <v>469.83000000000004</v>
      </c>
      <c r="N293" s="662">
        <v>3</v>
      </c>
      <c r="O293" s="745">
        <v>1</v>
      </c>
      <c r="P293" s="663">
        <v>313.22000000000003</v>
      </c>
      <c r="Q293" s="678">
        <v>0.66666666666666663</v>
      </c>
      <c r="R293" s="662">
        <v>2</v>
      </c>
      <c r="S293" s="678">
        <v>0.66666666666666663</v>
      </c>
      <c r="T293" s="745">
        <v>0.5</v>
      </c>
      <c r="U293" s="701">
        <v>0.5</v>
      </c>
    </row>
    <row r="294" spans="1:21" ht="14.4" customHeight="1" x14ac:dyDescent="0.3">
      <c r="A294" s="661">
        <v>7</v>
      </c>
      <c r="B294" s="662" t="s">
        <v>2404</v>
      </c>
      <c r="C294" s="662" t="s">
        <v>2669</v>
      </c>
      <c r="D294" s="743" t="s">
        <v>3931</v>
      </c>
      <c r="E294" s="744" t="s">
        <v>2682</v>
      </c>
      <c r="F294" s="662" t="s">
        <v>2665</v>
      </c>
      <c r="G294" s="662" t="s">
        <v>2784</v>
      </c>
      <c r="H294" s="662" t="s">
        <v>527</v>
      </c>
      <c r="I294" s="662" t="s">
        <v>3375</v>
      </c>
      <c r="J294" s="662" t="s">
        <v>2786</v>
      </c>
      <c r="K294" s="662" t="s">
        <v>3376</v>
      </c>
      <c r="L294" s="663">
        <v>100.62</v>
      </c>
      <c r="M294" s="663">
        <v>402.48</v>
      </c>
      <c r="N294" s="662">
        <v>4</v>
      </c>
      <c r="O294" s="745">
        <v>2</v>
      </c>
      <c r="P294" s="663">
        <v>301.86</v>
      </c>
      <c r="Q294" s="678">
        <v>0.75</v>
      </c>
      <c r="R294" s="662">
        <v>3</v>
      </c>
      <c r="S294" s="678">
        <v>0.75</v>
      </c>
      <c r="T294" s="745">
        <v>1.5</v>
      </c>
      <c r="U294" s="701">
        <v>0.75</v>
      </c>
    </row>
    <row r="295" spans="1:21" ht="14.4" customHeight="1" x14ac:dyDescent="0.3">
      <c r="A295" s="661">
        <v>7</v>
      </c>
      <c r="B295" s="662" t="s">
        <v>2404</v>
      </c>
      <c r="C295" s="662" t="s">
        <v>2669</v>
      </c>
      <c r="D295" s="743" t="s">
        <v>3931</v>
      </c>
      <c r="E295" s="744" t="s">
        <v>2682</v>
      </c>
      <c r="F295" s="662" t="s">
        <v>2665</v>
      </c>
      <c r="G295" s="662" t="s">
        <v>2784</v>
      </c>
      <c r="H295" s="662" t="s">
        <v>527</v>
      </c>
      <c r="I295" s="662" t="s">
        <v>3377</v>
      </c>
      <c r="J295" s="662" t="s">
        <v>2786</v>
      </c>
      <c r="K295" s="662" t="s">
        <v>3378</v>
      </c>
      <c r="L295" s="663">
        <v>83.86</v>
      </c>
      <c r="M295" s="663">
        <v>83.86</v>
      </c>
      <c r="N295" s="662">
        <v>1</v>
      </c>
      <c r="O295" s="745">
        <v>0.5</v>
      </c>
      <c r="P295" s="663">
        <v>83.86</v>
      </c>
      <c r="Q295" s="678">
        <v>1</v>
      </c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7</v>
      </c>
      <c r="B296" s="662" t="s">
        <v>2404</v>
      </c>
      <c r="C296" s="662" t="s">
        <v>2669</v>
      </c>
      <c r="D296" s="743" t="s">
        <v>3931</v>
      </c>
      <c r="E296" s="744" t="s">
        <v>2682</v>
      </c>
      <c r="F296" s="662" t="s">
        <v>2665</v>
      </c>
      <c r="G296" s="662" t="s">
        <v>2784</v>
      </c>
      <c r="H296" s="662" t="s">
        <v>527</v>
      </c>
      <c r="I296" s="662" t="s">
        <v>3379</v>
      </c>
      <c r="J296" s="662" t="s">
        <v>3380</v>
      </c>
      <c r="K296" s="662" t="s">
        <v>3381</v>
      </c>
      <c r="L296" s="663">
        <v>99.94</v>
      </c>
      <c r="M296" s="663">
        <v>2598.4399999999996</v>
      </c>
      <c r="N296" s="662">
        <v>26</v>
      </c>
      <c r="O296" s="745">
        <v>6.5</v>
      </c>
      <c r="P296" s="663">
        <v>999.39999999999986</v>
      </c>
      <c r="Q296" s="678">
        <v>0.38461538461538464</v>
      </c>
      <c r="R296" s="662">
        <v>10</v>
      </c>
      <c r="S296" s="678">
        <v>0.38461538461538464</v>
      </c>
      <c r="T296" s="745">
        <v>3</v>
      </c>
      <c r="U296" s="701">
        <v>0.46153846153846156</v>
      </c>
    </row>
    <row r="297" spans="1:21" ht="14.4" customHeight="1" x14ac:dyDescent="0.3">
      <c r="A297" s="661">
        <v>7</v>
      </c>
      <c r="B297" s="662" t="s">
        <v>2404</v>
      </c>
      <c r="C297" s="662" t="s">
        <v>2669</v>
      </c>
      <c r="D297" s="743" t="s">
        <v>3931</v>
      </c>
      <c r="E297" s="744" t="s">
        <v>2682</v>
      </c>
      <c r="F297" s="662" t="s">
        <v>2665</v>
      </c>
      <c r="G297" s="662" t="s">
        <v>2745</v>
      </c>
      <c r="H297" s="662" t="s">
        <v>527</v>
      </c>
      <c r="I297" s="662" t="s">
        <v>3066</v>
      </c>
      <c r="J297" s="662" t="s">
        <v>3045</v>
      </c>
      <c r="K297" s="662" t="s">
        <v>2515</v>
      </c>
      <c r="L297" s="663">
        <v>0</v>
      </c>
      <c r="M297" s="663">
        <v>0</v>
      </c>
      <c r="N297" s="662">
        <v>1</v>
      </c>
      <c r="O297" s="745">
        <v>1</v>
      </c>
      <c r="P297" s="663">
        <v>0</v>
      </c>
      <c r="Q297" s="678"/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7</v>
      </c>
      <c r="B298" s="662" t="s">
        <v>2404</v>
      </c>
      <c r="C298" s="662" t="s">
        <v>2669</v>
      </c>
      <c r="D298" s="743" t="s">
        <v>3931</v>
      </c>
      <c r="E298" s="744" t="s">
        <v>2682</v>
      </c>
      <c r="F298" s="662" t="s">
        <v>2665</v>
      </c>
      <c r="G298" s="662" t="s">
        <v>2745</v>
      </c>
      <c r="H298" s="662" t="s">
        <v>527</v>
      </c>
      <c r="I298" s="662" t="s">
        <v>3382</v>
      </c>
      <c r="J298" s="662" t="s">
        <v>3045</v>
      </c>
      <c r="K298" s="662" t="s">
        <v>2515</v>
      </c>
      <c r="L298" s="663">
        <v>0</v>
      </c>
      <c r="M298" s="663">
        <v>0</v>
      </c>
      <c r="N298" s="662">
        <v>2</v>
      </c>
      <c r="O298" s="745">
        <v>1</v>
      </c>
      <c r="P298" s="663">
        <v>0</v>
      </c>
      <c r="Q298" s="678"/>
      <c r="R298" s="662">
        <v>2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7</v>
      </c>
      <c r="B299" s="662" t="s">
        <v>2404</v>
      </c>
      <c r="C299" s="662" t="s">
        <v>2669</v>
      </c>
      <c r="D299" s="743" t="s">
        <v>3931</v>
      </c>
      <c r="E299" s="744" t="s">
        <v>2683</v>
      </c>
      <c r="F299" s="662" t="s">
        <v>2665</v>
      </c>
      <c r="G299" s="662" t="s">
        <v>3383</v>
      </c>
      <c r="H299" s="662" t="s">
        <v>527</v>
      </c>
      <c r="I299" s="662" t="s">
        <v>1122</v>
      </c>
      <c r="J299" s="662" t="s">
        <v>561</v>
      </c>
      <c r="K299" s="662" t="s">
        <v>3384</v>
      </c>
      <c r="L299" s="663">
        <v>33.840000000000003</v>
      </c>
      <c r="M299" s="663">
        <v>67.680000000000007</v>
      </c>
      <c r="N299" s="662">
        <v>2</v>
      </c>
      <c r="O299" s="745">
        <v>0.5</v>
      </c>
      <c r="P299" s="663">
        <v>67.680000000000007</v>
      </c>
      <c r="Q299" s="678">
        <v>1</v>
      </c>
      <c r="R299" s="662">
        <v>2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7</v>
      </c>
      <c r="B300" s="662" t="s">
        <v>2404</v>
      </c>
      <c r="C300" s="662" t="s">
        <v>2669</v>
      </c>
      <c r="D300" s="743" t="s">
        <v>3931</v>
      </c>
      <c r="E300" s="744" t="s">
        <v>2683</v>
      </c>
      <c r="F300" s="662" t="s">
        <v>2665</v>
      </c>
      <c r="G300" s="662" t="s">
        <v>3385</v>
      </c>
      <c r="H300" s="662" t="s">
        <v>527</v>
      </c>
      <c r="I300" s="662" t="s">
        <v>3386</v>
      </c>
      <c r="J300" s="662" t="s">
        <v>3387</v>
      </c>
      <c r="K300" s="662" t="s">
        <v>3388</v>
      </c>
      <c r="L300" s="663">
        <v>51.43</v>
      </c>
      <c r="M300" s="663">
        <v>51.43</v>
      </c>
      <c r="N300" s="662">
        <v>1</v>
      </c>
      <c r="O300" s="745">
        <v>0.5</v>
      </c>
      <c r="P300" s="663">
        <v>51.43</v>
      </c>
      <c r="Q300" s="678">
        <v>1</v>
      </c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7</v>
      </c>
      <c r="B301" s="662" t="s">
        <v>2404</v>
      </c>
      <c r="C301" s="662" t="s">
        <v>2669</v>
      </c>
      <c r="D301" s="743" t="s">
        <v>3931</v>
      </c>
      <c r="E301" s="744" t="s">
        <v>2683</v>
      </c>
      <c r="F301" s="662" t="s">
        <v>2665</v>
      </c>
      <c r="G301" s="662" t="s">
        <v>3178</v>
      </c>
      <c r="H301" s="662" t="s">
        <v>527</v>
      </c>
      <c r="I301" s="662" t="s">
        <v>3389</v>
      </c>
      <c r="J301" s="662" t="s">
        <v>3390</v>
      </c>
      <c r="K301" s="662" t="s">
        <v>3222</v>
      </c>
      <c r="L301" s="663">
        <v>969.48</v>
      </c>
      <c r="M301" s="663">
        <v>5816.88</v>
      </c>
      <c r="N301" s="662">
        <v>6</v>
      </c>
      <c r="O301" s="745">
        <v>1</v>
      </c>
      <c r="P301" s="663">
        <v>5816.88</v>
      </c>
      <c r="Q301" s="678">
        <v>1</v>
      </c>
      <c r="R301" s="662">
        <v>6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7</v>
      </c>
      <c r="B302" s="662" t="s">
        <v>2404</v>
      </c>
      <c r="C302" s="662" t="s">
        <v>2669</v>
      </c>
      <c r="D302" s="743" t="s">
        <v>3931</v>
      </c>
      <c r="E302" s="744" t="s">
        <v>2683</v>
      </c>
      <c r="F302" s="662" t="s">
        <v>2665</v>
      </c>
      <c r="G302" s="662" t="s">
        <v>3178</v>
      </c>
      <c r="H302" s="662" t="s">
        <v>606</v>
      </c>
      <c r="I302" s="662" t="s">
        <v>3218</v>
      </c>
      <c r="J302" s="662" t="s">
        <v>3219</v>
      </c>
      <c r="K302" s="662" t="s">
        <v>3184</v>
      </c>
      <c r="L302" s="663">
        <v>754.04</v>
      </c>
      <c r="M302" s="663">
        <v>9048.48</v>
      </c>
      <c r="N302" s="662">
        <v>12</v>
      </c>
      <c r="O302" s="745">
        <v>2</v>
      </c>
      <c r="P302" s="663">
        <v>4524.24</v>
      </c>
      <c r="Q302" s="678">
        <v>0.5</v>
      </c>
      <c r="R302" s="662">
        <v>6</v>
      </c>
      <c r="S302" s="678">
        <v>0.5</v>
      </c>
      <c r="T302" s="745">
        <v>1</v>
      </c>
      <c r="U302" s="701">
        <v>0.5</v>
      </c>
    </row>
    <row r="303" spans="1:21" ht="14.4" customHeight="1" x14ac:dyDescent="0.3">
      <c r="A303" s="661">
        <v>7</v>
      </c>
      <c r="B303" s="662" t="s">
        <v>2404</v>
      </c>
      <c r="C303" s="662" t="s">
        <v>2669</v>
      </c>
      <c r="D303" s="743" t="s">
        <v>3931</v>
      </c>
      <c r="E303" s="744" t="s">
        <v>2683</v>
      </c>
      <c r="F303" s="662" t="s">
        <v>2665</v>
      </c>
      <c r="G303" s="662" t="s">
        <v>3178</v>
      </c>
      <c r="H303" s="662" t="s">
        <v>606</v>
      </c>
      <c r="I303" s="662" t="s">
        <v>3220</v>
      </c>
      <c r="J303" s="662" t="s">
        <v>3221</v>
      </c>
      <c r="K303" s="662" t="s">
        <v>3222</v>
      </c>
      <c r="L303" s="663">
        <v>1131.06</v>
      </c>
      <c r="M303" s="663">
        <v>13572.72</v>
      </c>
      <c r="N303" s="662">
        <v>12</v>
      </c>
      <c r="O303" s="745">
        <v>2</v>
      </c>
      <c r="P303" s="663">
        <v>13572.72</v>
      </c>
      <c r="Q303" s="678">
        <v>1</v>
      </c>
      <c r="R303" s="662">
        <v>12</v>
      </c>
      <c r="S303" s="678">
        <v>1</v>
      </c>
      <c r="T303" s="745">
        <v>2</v>
      </c>
      <c r="U303" s="701">
        <v>1</v>
      </c>
    </row>
    <row r="304" spans="1:21" ht="14.4" customHeight="1" x14ac:dyDescent="0.3">
      <c r="A304" s="661">
        <v>7</v>
      </c>
      <c r="B304" s="662" t="s">
        <v>2404</v>
      </c>
      <c r="C304" s="662" t="s">
        <v>2669</v>
      </c>
      <c r="D304" s="743" t="s">
        <v>3931</v>
      </c>
      <c r="E304" s="744" t="s">
        <v>2683</v>
      </c>
      <c r="F304" s="662" t="s">
        <v>2665</v>
      </c>
      <c r="G304" s="662" t="s">
        <v>3178</v>
      </c>
      <c r="H304" s="662" t="s">
        <v>606</v>
      </c>
      <c r="I304" s="662" t="s">
        <v>3179</v>
      </c>
      <c r="J304" s="662" t="s">
        <v>3180</v>
      </c>
      <c r="K304" s="662" t="s">
        <v>3181</v>
      </c>
      <c r="L304" s="663">
        <v>1508.08</v>
      </c>
      <c r="M304" s="663">
        <v>18096.96</v>
      </c>
      <c r="N304" s="662">
        <v>12</v>
      </c>
      <c r="O304" s="745">
        <v>2</v>
      </c>
      <c r="P304" s="663">
        <v>18096.96</v>
      </c>
      <c r="Q304" s="678">
        <v>1</v>
      </c>
      <c r="R304" s="662">
        <v>12</v>
      </c>
      <c r="S304" s="678">
        <v>1</v>
      </c>
      <c r="T304" s="745">
        <v>2</v>
      </c>
      <c r="U304" s="701">
        <v>1</v>
      </c>
    </row>
    <row r="305" spans="1:21" ht="14.4" customHeight="1" x14ac:dyDescent="0.3">
      <c r="A305" s="661">
        <v>7</v>
      </c>
      <c r="B305" s="662" t="s">
        <v>2404</v>
      </c>
      <c r="C305" s="662" t="s">
        <v>2669</v>
      </c>
      <c r="D305" s="743" t="s">
        <v>3931</v>
      </c>
      <c r="E305" s="744" t="s">
        <v>2683</v>
      </c>
      <c r="F305" s="662" t="s">
        <v>2665</v>
      </c>
      <c r="G305" s="662" t="s">
        <v>2749</v>
      </c>
      <c r="H305" s="662" t="s">
        <v>606</v>
      </c>
      <c r="I305" s="662" t="s">
        <v>3223</v>
      </c>
      <c r="J305" s="662" t="s">
        <v>3224</v>
      </c>
      <c r="K305" s="662" t="s">
        <v>2515</v>
      </c>
      <c r="L305" s="663">
        <v>65.989999999999995</v>
      </c>
      <c r="M305" s="663">
        <v>1121.83</v>
      </c>
      <c r="N305" s="662">
        <v>17</v>
      </c>
      <c r="O305" s="745">
        <v>3</v>
      </c>
      <c r="P305" s="663">
        <v>659.89999999999986</v>
      </c>
      <c r="Q305" s="678">
        <v>0.58823529411764697</v>
      </c>
      <c r="R305" s="662">
        <v>10</v>
      </c>
      <c r="S305" s="678">
        <v>0.58823529411764708</v>
      </c>
      <c r="T305" s="745">
        <v>2</v>
      </c>
      <c r="U305" s="701">
        <v>0.66666666666666663</v>
      </c>
    </row>
    <row r="306" spans="1:21" ht="14.4" customHeight="1" x14ac:dyDescent="0.3">
      <c r="A306" s="661">
        <v>7</v>
      </c>
      <c r="B306" s="662" t="s">
        <v>2404</v>
      </c>
      <c r="C306" s="662" t="s">
        <v>2669</v>
      </c>
      <c r="D306" s="743" t="s">
        <v>3931</v>
      </c>
      <c r="E306" s="744" t="s">
        <v>2683</v>
      </c>
      <c r="F306" s="662" t="s">
        <v>2665</v>
      </c>
      <c r="G306" s="662" t="s">
        <v>2749</v>
      </c>
      <c r="H306" s="662" t="s">
        <v>527</v>
      </c>
      <c r="I306" s="662" t="s">
        <v>3391</v>
      </c>
      <c r="J306" s="662" t="s">
        <v>3224</v>
      </c>
      <c r="K306" s="662" t="s">
        <v>2748</v>
      </c>
      <c r="L306" s="663">
        <v>0</v>
      </c>
      <c r="M306" s="663">
        <v>0</v>
      </c>
      <c r="N306" s="662">
        <v>3</v>
      </c>
      <c r="O306" s="745">
        <v>0.5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7</v>
      </c>
      <c r="B307" s="662" t="s">
        <v>2404</v>
      </c>
      <c r="C307" s="662" t="s">
        <v>2669</v>
      </c>
      <c r="D307" s="743" t="s">
        <v>3931</v>
      </c>
      <c r="E307" s="744" t="s">
        <v>2683</v>
      </c>
      <c r="F307" s="662" t="s">
        <v>2665</v>
      </c>
      <c r="G307" s="662" t="s">
        <v>3392</v>
      </c>
      <c r="H307" s="662" t="s">
        <v>527</v>
      </c>
      <c r="I307" s="662" t="s">
        <v>3393</v>
      </c>
      <c r="J307" s="662" t="s">
        <v>1586</v>
      </c>
      <c r="K307" s="662" t="s">
        <v>3394</v>
      </c>
      <c r="L307" s="663">
        <v>0</v>
      </c>
      <c r="M307" s="663">
        <v>0</v>
      </c>
      <c r="N307" s="662">
        <v>2</v>
      </c>
      <c r="O307" s="745">
        <v>1</v>
      </c>
      <c r="P307" s="663">
        <v>0</v>
      </c>
      <c r="Q307" s="678"/>
      <c r="R307" s="662">
        <v>2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7</v>
      </c>
      <c r="B308" s="662" t="s">
        <v>2404</v>
      </c>
      <c r="C308" s="662" t="s">
        <v>2669</v>
      </c>
      <c r="D308" s="743" t="s">
        <v>3931</v>
      </c>
      <c r="E308" s="744" t="s">
        <v>2683</v>
      </c>
      <c r="F308" s="662" t="s">
        <v>2665</v>
      </c>
      <c r="G308" s="662" t="s">
        <v>2753</v>
      </c>
      <c r="H308" s="662" t="s">
        <v>527</v>
      </c>
      <c r="I308" s="662" t="s">
        <v>2754</v>
      </c>
      <c r="J308" s="662" t="s">
        <v>2755</v>
      </c>
      <c r="K308" s="662" t="s">
        <v>2756</v>
      </c>
      <c r="L308" s="663">
        <v>24.68</v>
      </c>
      <c r="M308" s="663">
        <v>419.55999999999995</v>
      </c>
      <c r="N308" s="662">
        <v>17</v>
      </c>
      <c r="O308" s="745">
        <v>4</v>
      </c>
      <c r="P308" s="663">
        <v>320.83999999999997</v>
      </c>
      <c r="Q308" s="678">
        <v>0.76470588235294124</v>
      </c>
      <c r="R308" s="662">
        <v>13</v>
      </c>
      <c r="S308" s="678">
        <v>0.76470588235294112</v>
      </c>
      <c r="T308" s="745">
        <v>3</v>
      </c>
      <c r="U308" s="701">
        <v>0.75</v>
      </c>
    </row>
    <row r="309" spans="1:21" ht="14.4" customHeight="1" x14ac:dyDescent="0.3">
      <c r="A309" s="661">
        <v>7</v>
      </c>
      <c r="B309" s="662" t="s">
        <v>2404</v>
      </c>
      <c r="C309" s="662" t="s">
        <v>2669</v>
      </c>
      <c r="D309" s="743" t="s">
        <v>3931</v>
      </c>
      <c r="E309" s="744" t="s">
        <v>2683</v>
      </c>
      <c r="F309" s="662" t="s">
        <v>2665</v>
      </c>
      <c r="G309" s="662" t="s">
        <v>2753</v>
      </c>
      <c r="H309" s="662" t="s">
        <v>527</v>
      </c>
      <c r="I309" s="662" t="s">
        <v>3395</v>
      </c>
      <c r="J309" s="662" t="s">
        <v>3396</v>
      </c>
      <c r="K309" s="662" t="s">
        <v>3397</v>
      </c>
      <c r="L309" s="663">
        <v>74.06</v>
      </c>
      <c r="M309" s="663">
        <v>222.18</v>
      </c>
      <c r="N309" s="662">
        <v>3</v>
      </c>
      <c r="O309" s="745">
        <v>0.5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7</v>
      </c>
      <c r="B310" s="662" t="s">
        <v>2404</v>
      </c>
      <c r="C310" s="662" t="s">
        <v>2669</v>
      </c>
      <c r="D310" s="743" t="s">
        <v>3931</v>
      </c>
      <c r="E310" s="744" t="s">
        <v>2683</v>
      </c>
      <c r="F310" s="662" t="s">
        <v>2665</v>
      </c>
      <c r="G310" s="662" t="s">
        <v>3398</v>
      </c>
      <c r="H310" s="662" t="s">
        <v>527</v>
      </c>
      <c r="I310" s="662" t="s">
        <v>3399</v>
      </c>
      <c r="J310" s="662" t="s">
        <v>3400</v>
      </c>
      <c r="K310" s="662" t="s">
        <v>3401</v>
      </c>
      <c r="L310" s="663">
        <v>0</v>
      </c>
      <c r="M310" s="663">
        <v>0</v>
      </c>
      <c r="N310" s="662">
        <v>1</v>
      </c>
      <c r="O310" s="745">
        <v>0.5</v>
      </c>
      <c r="P310" s="663">
        <v>0</v>
      </c>
      <c r="Q310" s="678"/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7</v>
      </c>
      <c r="B311" s="662" t="s">
        <v>2404</v>
      </c>
      <c r="C311" s="662" t="s">
        <v>2669</v>
      </c>
      <c r="D311" s="743" t="s">
        <v>3931</v>
      </c>
      <c r="E311" s="744" t="s">
        <v>2683</v>
      </c>
      <c r="F311" s="662" t="s">
        <v>2665</v>
      </c>
      <c r="G311" s="662" t="s">
        <v>3398</v>
      </c>
      <c r="H311" s="662" t="s">
        <v>527</v>
      </c>
      <c r="I311" s="662" t="s">
        <v>3402</v>
      </c>
      <c r="J311" s="662" t="s">
        <v>3403</v>
      </c>
      <c r="K311" s="662" t="s">
        <v>3404</v>
      </c>
      <c r="L311" s="663">
        <v>0</v>
      </c>
      <c r="M311" s="663">
        <v>0</v>
      </c>
      <c r="N311" s="662">
        <v>3</v>
      </c>
      <c r="O311" s="745">
        <v>0.5</v>
      </c>
      <c r="P311" s="663">
        <v>0</v>
      </c>
      <c r="Q311" s="678"/>
      <c r="R311" s="662">
        <v>3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7</v>
      </c>
      <c r="B312" s="662" t="s">
        <v>2404</v>
      </c>
      <c r="C312" s="662" t="s">
        <v>2669</v>
      </c>
      <c r="D312" s="743" t="s">
        <v>3931</v>
      </c>
      <c r="E312" s="744" t="s">
        <v>2683</v>
      </c>
      <c r="F312" s="662" t="s">
        <v>2665</v>
      </c>
      <c r="G312" s="662" t="s">
        <v>3226</v>
      </c>
      <c r="H312" s="662" t="s">
        <v>606</v>
      </c>
      <c r="I312" s="662" t="s">
        <v>3405</v>
      </c>
      <c r="J312" s="662" t="s">
        <v>3406</v>
      </c>
      <c r="K312" s="662" t="s">
        <v>2515</v>
      </c>
      <c r="L312" s="663">
        <v>132</v>
      </c>
      <c r="M312" s="663">
        <v>396</v>
      </c>
      <c r="N312" s="662">
        <v>3</v>
      </c>
      <c r="O312" s="745">
        <v>1</v>
      </c>
      <c r="P312" s="663">
        <v>396</v>
      </c>
      <c r="Q312" s="678">
        <v>1</v>
      </c>
      <c r="R312" s="662">
        <v>3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7</v>
      </c>
      <c r="B313" s="662" t="s">
        <v>2404</v>
      </c>
      <c r="C313" s="662" t="s">
        <v>2669</v>
      </c>
      <c r="D313" s="743" t="s">
        <v>3931</v>
      </c>
      <c r="E313" s="744" t="s">
        <v>2683</v>
      </c>
      <c r="F313" s="662" t="s">
        <v>2665</v>
      </c>
      <c r="G313" s="662" t="s">
        <v>3230</v>
      </c>
      <c r="H313" s="662" t="s">
        <v>527</v>
      </c>
      <c r="I313" s="662" t="s">
        <v>3243</v>
      </c>
      <c r="J313" s="662" t="s">
        <v>3244</v>
      </c>
      <c r="K313" s="662" t="s">
        <v>3245</v>
      </c>
      <c r="L313" s="663">
        <v>1454.23</v>
      </c>
      <c r="M313" s="663">
        <v>17450.760000000002</v>
      </c>
      <c r="N313" s="662">
        <v>12</v>
      </c>
      <c r="O313" s="745">
        <v>2</v>
      </c>
      <c r="P313" s="663">
        <v>17450.760000000002</v>
      </c>
      <c r="Q313" s="678">
        <v>1</v>
      </c>
      <c r="R313" s="662">
        <v>12</v>
      </c>
      <c r="S313" s="678">
        <v>1</v>
      </c>
      <c r="T313" s="745">
        <v>2</v>
      </c>
      <c r="U313" s="701">
        <v>1</v>
      </c>
    </row>
    <row r="314" spans="1:21" ht="14.4" customHeight="1" x14ac:dyDescent="0.3">
      <c r="A314" s="661">
        <v>7</v>
      </c>
      <c r="B314" s="662" t="s">
        <v>2404</v>
      </c>
      <c r="C314" s="662" t="s">
        <v>2669</v>
      </c>
      <c r="D314" s="743" t="s">
        <v>3931</v>
      </c>
      <c r="E314" s="744" t="s">
        <v>2683</v>
      </c>
      <c r="F314" s="662" t="s">
        <v>2665</v>
      </c>
      <c r="G314" s="662" t="s">
        <v>3230</v>
      </c>
      <c r="H314" s="662" t="s">
        <v>527</v>
      </c>
      <c r="I314" s="662" t="s">
        <v>3246</v>
      </c>
      <c r="J314" s="662" t="s">
        <v>3247</v>
      </c>
      <c r="K314" s="662" t="s">
        <v>3248</v>
      </c>
      <c r="L314" s="663">
        <v>484.75</v>
      </c>
      <c r="M314" s="663">
        <v>8725.5</v>
      </c>
      <c r="N314" s="662">
        <v>18</v>
      </c>
      <c r="O314" s="745">
        <v>3</v>
      </c>
      <c r="P314" s="663">
        <v>8725.5</v>
      </c>
      <c r="Q314" s="678">
        <v>1</v>
      </c>
      <c r="R314" s="662">
        <v>18</v>
      </c>
      <c r="S314" s="678">
        <v>1</v>
      </c>
      <c r="T314" s="745">
        <v>3</v>
      </c>
      <c r="U314" s="701">
        <v>1</v>
      </c>
    </row>
    <row r="315" spans="1:21" ht="14.4" customHeight="1" x14ac:dyDescent="0.3">
      <c r="A315" s="661">
        <v>7</v>
      </c>
      <c r="B315" s="662" t="s">
        <v>2404</v>
      </c>
      <c r="C315" s="662" t="s">
        <v>2669</v>
      </c>
      <c r="D315" s="743" t="s">
        <v>3931</v>
      </c>
      <c r="E315" s="744" t="s">
        <v>2683</v>
      </c>
      <c r="F315" s="662" t="s">
        <v>2665</v>
      </c>
      <c r="G315" s="662" t="s">
        <v>3230</v>
      </c>
      <c r="H315" s="662" t="s">
        <v>527</v>
      </c>
      <c r="I315" s="662" t="s">
        <v>3249</v>
      </c>
      <c r="J315" s="662" t="s">
        <v>3250</v>
      </c>
      <c r="K315" s="662" t="s">
        <v>3251</v>
      </c>
      <c r="L315" s="663">
        <v>969.48</v>
      </c>
      <c r="M315" s="663">
        <v>7755.84</v>
      </c>
      <c r="N315" s="662">
        <v>8</v>
      </c>
      <c r="O315" s="745">
        <v>2</v>
      </c>
      <c r="P315" s="663">
        <v>1938.96</v>
      </c>
      <c r="Q315" s="678">
        <v>0.25</v>
      </c>
      <c r="R315" s="662">
        <v>2</v>
      </c>
      <c r="S315" s="678">
        <v>0.25</v>
      </c>
      <c r="T315" s="745">
        <v>1</v>
      </c>
      <c r="U315" s="701">
        <v>0.5</v>
      </c>
    </row>
    <row r="316" spans="1:21" ht="14.4" customHeight="1" x14ac:dyDescent="0.3">
      <c r="A316" s="661">
        <v>7</v>
      </c>
      <c r="B316" s="662" t="s">
        <v>2404</v>
      </c>
      <c r="C316" s="662" t="s">
        <v>2669</v>
      </c>
      <c r="D316" s="743" t="s">
        <v>3931</v>
      </c>
      <c r="E316" s="744" t="s">
        <v>2683</v>
      </c>
      <c r="F316" s="662" t="s">
        <v>2665</v>
      </c>
      <c r="G316" s="662" t="s">
        <v>3185</v>
      </c>
      <c r="H316" s="662" t="s">
        <v>606</v>
      </c>
      <c r="I316" s="662" t="s">
        <v>3258</v>
      </c>
      <c r="J316" s="662" t="s">
        <v>2611</v>
      </c>
      <c r="K316" s="662" t="s">
        <v>3259</v>
      </c>
      <c r="L316" s="663">
        <v>537.12</v>
      </c>
      <c r="M316" s="663">
        <v>1074.24</v>
      </c>
      <c r="N316" s="662">
        <v>2</v>
      </c>
      <c r="O316" s="745">
        <v>0.5</v>
      </c>
      <c r="P316" s="663">
        <v>1074.24</v>
      </c>
      <c r="Q316" s="678">
        <v>1</v>
      </c>
      <c r="R316" s="662">
        <v>2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7</v>
      </c>
      <c r="B317" s="662" t="s">
        <v>2404</v>
      </c>
      <c r="C317" s="662" t="s">
        <v>2669</v>
      </c>
      <c r="D317" s="743" t="s">
        <v>3931</v>
      </c>
      <c r="E317" s="744" t="s">
        <v>2683</v>
      </c>
      <c r="F317" s="662" t="s">
        <v>2665</v>
      </c>
      <c r="G317" s="662" t="s">
        <v>3185</v>
      </c>
      <c r="H317" s="662" t="s">
        <v>606</v>
      </c>
      <c r="I317" s="662" t="s">
        <v>3186</v>
      </c>
      <c r="J317" s="662" t="s">
        <v>2613</v>
      </c>
      <c r="K317" s="662" t="s">
        <v>3187</v>
      </c>
      <c r="L317" s="663">
        <v>848.49</v>
      </c>
      <c r="M317" s="663">
        <v>19515.27</v>
      </c>
      <c r="N317" s="662">
        <v>23</v>
      </c>
      <c r="O317" s="745">
        <v>6.5</v>
      </c>
      <c r="P317" s="663">
        <v>14424.33</v>
      </c>
      <c r="Q317" s="678">
        <v>0.73913043478260865</v>
      </c>
      <c r="R317" s="662">
        <v>17</v>
      </c>
      <c r="S317" s="678">
        <v>0.73913043478260865</v>
      </c>
      <c r="T317" s="745">
        <v>5.5</v>
      </c>
      <c r="U317" s="701">
        <v>0.84615384615384615</v>
      </c>
    </row>
    <row r="318" spans="1:21" ht="14.4" customHeight="1" x14ac:dyDescent="0.3">
      <c r="A318" s="661">
        <v>7</v>
      </c>
      <c r="B318" s="662" t="s">
        <v>2404</v>
      </c>
      <c r="C318" s="662" t="s">
        <v>2669</v>
      </c>
      <c r="D318" s="743" t="s">
        <v>3931</v>
      </c>
      <c r="E318" s="744" t="s">
        <v>2683</v>
      </c>
      <c r="F318" s="662" t="s">
        <v>2665</v>
      </c>
      <c r="G318" s="662" t="s">
        <v>3185</v>
      </c>
      <c r="H318" s="662" t="s">
        <v>527</v>
      </c>
      <c r="I318" s="662" t="s">
        <v>3407</v>
      </c>
      <c r="J318" s="662" t="s">
        <v>3256</v>
      </c>
      <c r="K318" s="662" t="s">
        <v>3408</v>
      </c>
      <c r="L318" s="663">
        <v>0</v>
      </c>
      <c r="M318" s="663">
        <v>0</v>
      </c>
      <c r="N318" s="662">
        <v>3</v>
      </c>
      <c r="O318" s="745">
        <v>0.5</v>
      </c>
      <c r="P318" s="663">
        <v>0</v>
      </c>
      <c r="Q318" s="678"/>
      <c r="R318" s="662">
        <v>3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7</v>
      </c>
      <c r="B319" s="662" t="s">
        <v>2404</v>
      </c>
      <c r="C319" s="662" t="s">
        <v>2669</v>
      </c>
      <c r="D319" s="743" t="s">
        <v>3931</v>
      </c>
      <c r="E319" s="744" t="s">
        <v>2683</v>
      </c>
      <c r="F319" s="662" t="s">
        <v>2665</v>
      </c>
      <c r="G319" s="662" t="s">
        <v>3054</v>
      </c>
      <c r="H319" s="662" t="s">
        <v>527</v>
      </c>
      <c r="I319" s="662" t="s">
        <v>3055</v>
      </c>
      <c r="J319" s="662" t="s">
        <v>3056</v>
      </c>
      <c r="K319" s="662" t="s">
        <v>3057</v>
      </c>
      <c r="L319" s="663">
        <v>0</v>
      </c>
      <c r="M319" s="663">
        <v>0</v>
      </c>
      <c r="N319" s="662">
        <v>31</v>
      </c>
      <c r="O319" s="745">
        <v>0.5</v>
      </c>
      <c r="P319" s="663">
        <v>0</v>
      </c>
      <c r="Q319" s="678"/>
      <c r="R319" s="662">
        <v>31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7</v>
      </c>
      <c r="B320" s="662" t="s">
        <v>2404</v>
      </c>
      <c r="C320" s="662" t="s">
        <v>2669</v>
      </c>
      <c r="D320" s="743" t="s">
        <v>3931</v>
      </c>
      <c r="E320" s="744" t="s">
        <v>2683</v>
      </c>
      <c r="F320" s="662" t="s">
        <v>2665</v>
      </c>
      <c r="G320" s="662" t="s">
        <v>2927</v>
      </c>
      <c r="H320" s="662" t="s">
        <v>527</v>
      </c>
      <c r="I320" s="662" t="s">
        <v>907</v>
      </c>
      <c r="J320" s="662" t="s">
        <v>908</v>
      </c>
      <c r="K320" s="662" t="s">
        <v>2928</v>
      </c>
      <c r="L320" s="663">
        <v>50.64</v>
      </c>
      <c r="M320" s="663">
        <v>50.64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7</v>
      </c>
      <c r="B321" s="662" t="s">
        <v>2404</v>
      </c>
      <c r="C321" s="662" t="s">
        <v>2669</v>
      </c>
      <c r="D321" s="743" t="s">
        <v>3931</v>
      </c>
      <c r="E321" s="744" t="s">
        <v>2683</v>
      </c>
      <c r="F321" s="662" t="s">
        <v>2665</v>
      </c>
      <c r="G321" s="662" t="s">
        <v>3264</v>
      </c>
      <c r="H321" s="662" t="s">
        <v>527</v>
      </c>
      <c r="I321" s="662" t="s">
        <v>3409</v>
      </c>
      <c r="J321" s="662" t="s">
        <v>3410</v>
      </c>
      <c r="K321" s="662" t="s">
        <v>3411</v>
      </c>
      <c r="L321" s="663">
        <v>1677.3</v>
      </c>
      <c r="M321" s="663">
        <v>25159.5</v>
      </c>
      <c r="N321" s="662">
        <v>15</v>
      </c>
      <c r="O321" s="745">
        <v>2</v>
      </c>
      <c r="P321" s="663">
        <v>15095.699999999999</v>
      </c>
      <c r="Q321" s="678">
        <v>0.6</v>
      </c>
      <c r="R321" s="662">
        <v>9</v>
      </c>
      <c r="S321" s="678">
        <v>0.6</v>
      </c>
      <c r="T321" s="745">
        <v>1</v>
      </c>
      <c r="U321" s="701">
        <v>0.5</v>
      </c>
    </row>
    <row r="322" spans="1:21" ht="14.4" customHeight="1" x14ac:dyDescent="0.3">
      <c r="A322" s="661">
        <v>7</v>
      </c>
      <c r="B322" s="662" t="s">
        <v>2404</v>
      </c>
      <c r="C322" s="662" t="s">
        <v>2669</v>
      </c>
      <c r="D322" s="743" t="s">
        <v>3931</v>
      </c>
      <c r="E322" s="744" t="s">
        <v>2683</v>
      </c>
      <c r="F322" s="662" t="s">
        <v>2665</v>
      </c>
      <c r="G322" s="662" t="s">
        <v>3264</v>
      </c>
      <c r="H322" s="662" t="s">
        <v>527</v>
      </c>
      <c r="I322" s="662" t="s">
        <v>3412</v>
      </c>
      <c r="J322" s="662" t="s">
        <v>3269</v>
      </c>
      <c r="K322" s="662" t="s">
        <v>3413</v>
      </c>
      <c r="L322" s="663">
        <v>908.53</v>
      </c>
      <c r="M322" s="663">
        <v>8176.77</v>
      </c>
      <c r="N322" s="662">
        <v>9</v>
      </c>
      <c r="O322" s="745">
        <v>2</v>
      </c>
      <c r="P322" s="663">
        <v>8176.77</v>
      </c>
      <c r="Q322" s="678">
        <v>1</v>
      </c>
      <c r="R322" s="662">
        <v>9</v>
      </c>
      <c r="S322" s="678">
        <v>1</v>
      </c>
      <c r="T322" s="745">
        <v>2</v>
      </c>
      <c r="U322" s="701">
        <v>1</v>
      </c>
    </row>
    <row r="323" spans="1:21" ht="14.4" customHeight="1" x14ac:dyDescent="0.3">
      <c r="A323" s="661">
        <v>7</v>
      </c>
      <c r="B323" s="662" t="s">
        <v>2404</v>
      </c>
      <c r="C323" s="662" t="s">
        <v>2669</v>
      </c>
      <c r="D323" s="743" t="s">
        <v>3931</v>
      </c>
      <c r="E323" s="744" t="s">
        <v>2683</v>
      </c>
      <c r="F323" s="662" t="s">
        <v>2665</v>
      </c>
      <c r="G323" s="662" t="s">
        <v>3264</v>
      </c>
      <c r="H323" s="662" t="s">
        <v>527</v>
      </c>
      <c r="I323" s="662" t="s">
        <v>3268</v>
      </c>
      <c r="J323" s="662" t="s">
        <v>3269</v>
      </c>
      <c r="K323" s="662" t="s">
        <v>3270</v>
      </c>
      <c r="L323" s="663">
        <v>454.27</v>
      </c>
      <c r="M323" s="663">
        <v>4088.43</v>
      </c>
      <c r="N323" s="662">
        <v>9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7</v>
      </c>
      <c r="B324" s="662" t="s">
        <v>2404</v>
      </c>
      <c r="C324" s="662" t="s">
        <v>2669</v>
      </c>
      <c r="D324" s="743" t="s">
        <v>3931</v>
      </c>
      <c r="E324" s="744" t="s">
        <v>2683</v>
      </c>
      <c r="F324" s="662" t="s">
        <v>2665</v>
      </c>
      <c r="G324" s="662" t="s">
        <v>3264</v>
      </c>
      <c r="H324" s="662" t="s">
        <v>527</v>
      </c>
      <c r="I324" s="662" t="s">
        <v>3414</v>
      </c>
      <c r="J324" s="662" t="s">
        <v>3410</v>
      </c>
      <c r="K324" s="662" t="s">
        <v>3415</v>
      </c>
      <c r="L324" s="663">
        <v>3354.59</v>
      </c>
      <c r="M324" s="663">
        <v>16772.95</v>
      </c>
      <c r="N324" s="662">
        <v>5</v>
      </c>
      <c r="O324" s="745">
        <v>1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7</v>
      </c>
      <c r="B325" s="662" t="s">
        <v>2404</v>
      </c>
      <c r="C325" s="662" t="s">
        <v>2669</v>
      </c>
      <c r="D325" s="743" t="s">
        <v>3931</v>
      </c>
      <c r="E325" s="744" t="s">
        <v>2683</v>
      </c>
      <c r="F325" s="662" t="s">
        <v>2665</v>
      </c>
      <c r="G325" s="662" t="s">
        <v>3264</v>
      </c>
      <c r="H325" s="662" t="s">
        <v>527</v>
      </c>
      <c r="I325" s="662" t="s">
        <v>3416</v>
      </c>
      <c r="J325" s="662" t="s">
        <v>3272</v>
      </c>
      <c r="K325" s="662" t="s">
        <v>3417</v>
      </c>
      <c r="L325" s="663">
        <v>2357.31</v>
      </c>
      <c r="M325" s="663">
        <v>14143.86</v>
      </c>
      <c r="N325" s="662">
        <v>6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7</v>
      </c>
      <c r="B326" s="662" t="s">
        <v>2404</v>
      </c>
      <c r="C326" s="662" t="s">
        <v>2669</v>
      </c>
      <c r="D326" s="743" t="s">
        <v>3931</v>
      </c>
      <c r="E326" s="744" t="s">
        <v>2683</v>
      </c>
      <c r="F326" s="662" t="s">
        <v>2665</v>
      </c>
      <c r="G326" s="662" t="s">
        <v>3418</v>
      </c>
      <c r="H326" s="662" t="s">
        <v>527</v>
      </c>
      <c r="I326" s="662" t="s">
        <v>3419</v>
      </c>
      <c r="J326" s="662" t="s">
        <v>3420</v>
      </c>
      <c r="K326" s="662" t="s">
        <v>3421</v>
      </c>
      <c r="L326" s="663">
        <v>70.05</v>
      </c>
      <c r="M326" s="663">
        <v>140.1</v>
      </c>
      <c r="N326" s="662">
        <v>2</v>
      </c>
      <c r="O326" s="745">
        <v>0.5</v>
      </c>
      <c r="P326" s="663">
        <v>140.1</v>
      </c>
      <c r="Q326" s="678">
        <v>1</v>
      </c>
      <c r="R326" s="662">
        <v>2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7</v>
      </c>
      <c r="B327" s="662" t="s">
        <v>2404</v>
      </c>
      <c r="C327" s="662" t="s">
        <v>2669</v>
      </c>
      <c r="D327" s="743" t="s">
        <v>3931</v>
      </c>
      <c r="E327" s="744" t="s">
        <v>2683</v>
      </c>
      <c r="F327" s="662" t="s">
        <v>2665</v>
      </c>
      <c r="G327" s="662" t="s">
        <v>3020</v>
      </c>
      <c r="H327" s="662" t="s">
        <v>527</v>
      </c>
      <c r="I327" s="662" t="s">
        <v>3422</v>
      </c>
      <c r="J327" s="662" t="s">
        <v>3423</v>
      </c>
      <c r="K327" s="662" t="s">
        <v>3424</v>
      </c>
      <c r="L327" s="663">
        <v>48.72</v>
      </c>
      <c r="M327" s="663">
        <v>146.16</v>
      </c>
      <c r="N327" s="662">
        <v>3</v>
      </c>
      <c r="O327" s="745">
        <v>1</v>
      </c>
      <c r="P327" s="663">
        <v>146.16</v>
      </c>
      <c r="Q327" s="678">
        <v>1</v>
      </c>
      <c r="R327" s="662">
        <v>3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7</v>
      </c>
      <c r="B328" s="662" t="s">
        <v>2404</v>
      </c>
      <c r="C328" s="662" t="s">
        <v>2669</v>
      </c>
      <c r="D328" s="743" t="s">
        <v>3931</v>
      </c>
      <c r="E328" s="744" t="s">
        <v>2683</v>
      </c>
      <c r="F328" s="662" t="s">
        <v>2665</v>
      </c>
      <c r="G328" s="662" t="s">
        <v>3290</v>
      </c>
      <c r="H328" s="662" t="s">
        <v>527</v>
      </c>
      <c r="I328" s="662" t="s">
        <v>896</v>
      </c>
      <c r="J328" s="662" t="s">
        <v>3291</v>
      </c>
      <c r="K328" s="662" t="s">
        <v>3292</v>
      </c>
      <c r="L328" s="663">
        <v>53.57</v>
      </c>
      <c r="M328" s="663">
        <v>53.57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7</v>
      </c>
      <c r="B329" s="662" t="s">
        <v>2404</v>
      </c>
      <c r="C329" s="662" t="s">
        <v>2669</v>
      </c>
      <c r="D329" s="743" t="s">
        <v>3931</v>
      </c>
      <c r="E329" s="744" t="s">
        <v>2683</v>
      </c>
      <c r="F329" s="662" t="s">
        <v>2665</v>
      </c>
      <c r="G329" s="662" t="s">
        <v>3425</v>
      </c>
      <c r="H329" s="662" t="s">
        <v>527</v>
      </c>
      <c r="I329" s="662" t="s">
        <v>3426</v>
      </c>
      <c r="J329" s="662" t="s">
        <v>3427</v>
      </c>
      <c r="K329" s="662" t="s">
        <v>3428</v>
      </c>
      <c r="L329" s="663">
        <v>127</v>
      </c>
      <c r="M329" s="663">
        <v>1905</v>
      </c>
      <c r="N329" s="662">
        <v>15</v>
      </c>
      <c r="O329" s="745">
        <v>2</v>
      </c>
      <c r="P329" s="663">
        <v>762</v>
      </c>
      <c r="Q329" s="678">
        <v>0.4</v>
      </c>
      <c r="R329" s="662">
        <v>6</v>
      </c>
      <c r="S329" s="678">
        <v>0.4</v>
      </c>
      <c r="T329" s="745">
        <v>1</v>
      </c>
      <c r="U329" s="701">
        <v>0.5</v>
      </c>
    </row>
    <row r="330" spans="1:21" ht="14.4" customHeight="1" x14ac:dyDescent="0.3">
      <c r="A330" s="661">
        <v>7</v>
      </c>
      <c r="B330" s="662" t="s">
        <v>2404</v>
      </c>
      <c r="C330" s="662" t="s">
        <v>2669</v>
      </c>
      <c r="D330" s="743" t="s">
        <v>3931</v>
      </c>
      <c r="E330" s="744" t="s">
        <v>2683</v>
      </c>
      <c r="F330" s="662" t="s">
        <v>2665</v>
      </c>
      <c r="G330" s="662" t="s">
        <v>3425</v>
      </c>
      <c r="H330" s="662" t="s">
        <v>527</v>
      </c>
      <c r="I330" s="662" t="s">
        <v>3429</v>
      </c>
      <c r="J330" s="662" t="s">
        <v>3430</v>
      </c>
      <c r="K330" s="662" t="s">
        <v>3108</v>
      </c>
      <c r="L330" s="663">
        <v>389.92</v>
      </c>
      <c r="M330" s="663">
        <v>3509.28</v>
      </c>
      <c r="N330" s="662">
        <v>9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7</v>
      </c>
      <c r="B331" s="662" t="s">
        <v>2404</v>
      </c>
      <c r="C331" s="662" t="s">
        <v>2669</v>
      </c>
      <c r="D331" s="743" t="s">
        <v>3931</v>
      </c>
      <c r="E331" s="744" t="s">
        <v>2683</v>
      </c>
      <c r="F331" s="662" t="s">
        <v>2665</v>
      </c>
      <c r="G331" s="662" t="s">
        <v>3425</v>
      </c>
      <c r="H331" s="662" t="s">
        <v>527</v>
      </c>
      <c r="I331" s="662" t="s">
        <v>3431</v>
      </c>
      <c r="J331" s="662" t="s">
        <v>3432</v>
      </c>
      <c r="K331" s="662" t="s">
        <v>2880</v>
      </c>
      <c r="L331" s="663">
        <v>701.65</v>
      </c>
      <c r="M331" s="663">
        <v>4209.8999999999996</v>
      </c>
      <c r="N331" s="662">
        <v>6</v>
      </c>
      <c r="O331" s="745">
        <v>1</v>
      </c>
      <c r="P331" s="663">
        <v>4209.8999999999996</v>
      </c>
      <c r="Q331" s="678">
        <v>1</v>
      </c>
      <c r="R331" s="662">
        <v>6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7</v>
      </c>
      <c r="B332" s="662" t="s">
        <v>2404</v>
      </c>
      <c r="C332" s="662" t="s">
        <v>2669</v>
      </c>
      <c r="D332" s="743" t="s">
        <v>3931</v>
      </c>
      <c r="E332" s="744" t="s">
        <v>2683</v>
      </c>
      <c r="F332" s="662" t="s">
        <v>2665</v>
      </c>
      <c r="G332" s="662" t="s">
        <v>2741</v>
      </c>
      <c r="H332" s="662" t="s">
        <v>527</v>
      </c>
      <c r="I332" s="662" t="s">
        <v>1533</v>
      </c>
      <c r="J332" s="662" t="s">
        <v>735</v>
      </c>
      <c r="K332" s="662" t="s">
        <v>2742</v>
      </c>
      <c r="L332" s="663">
        <v>36.54</v>
      </c>
      <c r="M332" s="663">
        <v>36.54</v>
      </c>
      <c r="N332" s="662">
        <v>1</v>
      </c>
      <c r="O332" s="745">
        <v>1</v>
      </c>
      <c r="P332" s="663">
        <v>36.54</v>
      </c>
      <c r="Q332" s="678">
        <v>1</v>
      </c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7</v>
      </c>
      <c r="B333" s="662" t="s">
        <v>2404</v>
      </c>
      <c r="C333" s="662" t="s">
        <v>2669</v>
      </c>
      <c r="D333" s="743" t="s">
        <v>3931</v>
      </c>
      <c r="E333" s="744" t="s">
        <v>2683</v>
      </c>
      <c r="F333" s="662" t="s">
        <v>2665</v>
      </c>
      <c r="G333" s="662" t="s">
        <v>2719</v>
      </c>
      <c r="H333" s="662" t="s">
        <v>527</v>
      </c>
      <c r="I333" s="662" t="s">
        <v>3433</v>
      </c>
      <c r="J333" s="662" t="s">
        <v>3434</v>
      </c>
      <c r="K333" s="662" t="s">
        <v>3435</v>
      </c>
      <c r="L333" s="663">
        <v>0</v>
      </c>
      <c r="M333" s="663">
        <v>0</v>
      </c>
      <c r="N333" s="662">
        <v>1</v>
      </c>
      <c r="O333" s="745">
        <v>1</v>
      </c>
      <c r="P333" s="663">
        <v>0</v>
      </c>
      <c r="Q333" s="678"/>
      <c r="R333" s="662">
        <v>1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7</v>
      </c>
      <c r="B334" s="662" t="s">
        <v>2404</v>
      </c>
      <c r="C334" s="662" t="s">
        <v>2669</v>
      </c>
      <c r="D334" s="743" t="s">
        <v>3931</v>
      </c>
      <c r="E334" s="744" t="s">
        <v>2683</v>
      </c>
      <c r="F334" s="662" t="s">
        <v>2665</v>
      </c>
      <c r="G334" s="662" t="s">
        <v>3299</v>
      </c>
      <c r="H334" s="662" t="s">
        <v>527</v>
      </c>
      <c r="I334" s="662" t="s">
        <v>3303</v>
      </c>
      <c r="J334" s="662" t="s">
        <v>3304</v>
      </c>
      <c r="K334" s="662" t="s">
        <v>3305</v>
      </c>
      <c r="L334" s="663">
        <v>454.27</v>
      </c>
      <c r="M334" s="663">
        <v>16353.72</v>
      </c>
      <c r="N334" s="662">
        <v>36</v>
      </c>
      <c r="O334" s="745">
        <v>5</v>
      </c>
      <c r="P334" s="663">
        <v>12265.289999999999</v>
      </c>
      <c r="Q334" s="678">
        <v>0.75</v>
      </c>
      <c r="R334" s="662">
        <v>27</v>
      </c>
      <c r="S334" s="678">
        <v>0.75</v>
      </c>
      <c r="T334" s="745">
        <v>4</v>
      </c>
      <c r="U334" s="701">
        <v>0.8</v>
      </c>
    </row>
    <row r="335" spans="1:21" ht="14.4" customHeight="1" x14ac:dyDescent="0.3">
      <c r="A335" s="661">
        <v>7</v>
      </c>
      <c r="B335" s="662" t="s">
        <v>2404</v>
      </c>
      <c r="C335" s="662" t="s">
        <v>2669</v>
      </c>
      <c r="D335" s="743" t="s">
        <v>3931</v>
      </c>
      <c r="E335" s="744" t="s">
        <v>2683</v>
      </c>
      <c r="F335" s="662" t="s">
        <v>2665</v>
      </c>
      <c r="G335" s="662" t="s">
        <v>3299</v>
      </c>
      <c r="H335" s="662" t="s">
        <v>527</v>
      </c>
      <c r="I335" s="662" t="s">
        <v>3306</v>
      </c>
      <c r="J335" s="662" t="s">
        <v>3304</v>
      </c>
      <c r="K335" s="662" t="s">
        <v>3307</v>
      </c>
      <c r="L335" s="663">
        <v>908.53</v>
      </c>
      <c r="M335" s="663">
        <v>9993.83</v>
      </c>
      <c r="N335" s="662">
        <v>11</v>
      </c>
      <c r="O335" s="745">
        <v>3</v>
      </c>
      <c r="P335" s="663">
        <v>7268.24</v>
      </c>
      <c r="Q335" s="678">
        <v>0.72727272727272729</v>
      </c>
      <c r="R335" s="662">
        <v>8</v>
      </c>
      <c r="S335" s="678">
        <v>0.72727272727272729</v>
      </c>
      <c r="T335" s="745">
        <v>2</v>
      </c>
      <c r="U335" s="701">
        <v>0.66666666666666663</v>
      </c>
    </row>
    <row r="336" spans="1:21" ht="14.4" customHeight="1" x14ac:dyDescent="0.3">
      <c r="A336" s="661">
        <v>7</v>
      </c>
      <c r="B336" s="662" t="s">
        <v>2404</v>
      </c>
      <c r="C336" s="662" t="s">
        <v>2669</v>
      </c>
      <c r="D336" s="743" t="s">
        <v>3931</v>
      </c>
      <c r="E336" s="744" t="s">
        <v>2683</v>
      </c>
      <c r="F336" s="662" t="s">
        <v>2665</v>
      </c>
      <c r="G336" s="662" t="s">
        <v>3299</v>
      </c>
      <c r="H336" s="662" t="s">
        <v>527</v>
      </c>
      <c r="I336" s="662" t="s">
        <v>3308</v>
      </c>
      <c r="J336" s="662" t="s">
        <v>3309</v>
      </c>
      <c r="K336" s="662" t="s">
        <v>3310</v>
      </c>
      <c r="L336" s="663">
        <v>291.85000000000002</v>
      </c>
      <c r="M336" s="663">
        <v>5837.0000000000009</v>
      </c>
      <c r="N336" s="662">
        <v>20</v>
      </c>
      <c r="O336" s="745">
        <v>4</v>
      </c>
      <c r="P336" s="663">
        <v>4961.4500000000007</v>
      </c>
      <c r="Q336" s="678">
        <v>0.85</v>
      </c>
      <c r="R336" s="662">
        <v>17</v>
      </c>
      <c r="S336" s="678">
        <v>0.85</v>
      </c>
      <c r="T336" s="745">
        <v>3</v>
      </c>
      <c r="U336" s="701">
        <v>0.75</v>
      </c>
    </row>
    <row r="337" spans="1:21" ht="14.4" customHeight="1" x14ac:dyDescent="0.3">
      <c r="A337" s="661">
        <v>7</v>
      </c>
      <c r="B337" s="662" t="s">
        <v>2404</v>
      </c>
      <c r="C337" s="662" t="s">
        <v>2669</v>
      </c>
      <c r="D337" s="743" t="s">
        <v>3931</v>
      </c>
      <c r="E337" s="744" t="s">
        <v>2683</v>
      </c>
      <c r="F337" s="662" t="s">
        <v>2665</v>
      </c>
      <c r="G337" s="662" t="s">
        <v>3299</v>
      </c>
      <c r="H337" s="662" t="s">
        <v>527</v>
      </c>
      <c r="I337" s="662" t="s">
        <v>3313</v>
      </c>
      <c r="J337" s="662" t="s">
        <v>3314</v>
      </c>
      <c r="K337" s="662" t="s">
        <v>3315</v>
      </c>
      <c r="L337" s="663">
        <v>838.65</v>
      </c>
      <c r="M337" s="663">
        <v>22643.550000000003</v>
      </c>
      <c r="N337" s="662">
        <v>27</v>
      </c>
      <c r="O337" s="745">
        <v>4</v>
      </c>
      <c r="P337" s="663">
        <v>5031.8999999999996</v>
      </c>
      <c r="Q337" s="678">
        <v>0.22222222222222218</v>
      </c>
      <c r="R337" s="662">
        <v>6</v>
      </c>
      <c r="S337" s="678">
        <v>0.22222222222222221</v>
      </c>
      <c r="T337" s="745">
        <v>1</v>
      </c>
      <c r="U337" s="701">
        <v>0.25</v>
      </c>
    </row>
    <row r="338" spans="1:21" ht="14.4" customHeight="1" x14ac:dyDescent="0.3">
      <c r="A338" s="661">
        <v>7</v>
      </c>
      <c r="B338" s="662" t="s">
        <v>2404</v>
      </c>
      <c r="C338" s="662" t="s">
        <v>2669</v>
      </c>
      <c r="D338" s="743" t="s">
        <v>3931</v>
      </c>
      <c r="E338" s="744" t="s">
        <v>2683</v>
      </c>
      <c r="F338" s="662" t="s">
        <v>2665</v>
      </c>
      <c r="G338" s="662" t="s">
        <v>3299</v>
      </c>
      <c r="H338" s="662" t="s">
        <v>527</v>
      </c>
      <c r="I338" s="662" t="s">
        <v>3316</v>
      </c>
      <c r="J338" s="662" t="s">
        <v>3314</v>
      </c>
      <c r="K338" s="662" t="s">
        <v>3317</v>
      </c>
      <c r="L338" s="663">
        <v>1677.3</v>
      </c>
      <c r="M338" s="663">
        <v>5031.8999999999996</v>
      </c>
      <c r="N338" s="662">
        <v>3</v>
      </c>
      <c r="O338" s="745">
        <v>1</v>
      </c>
      <c r="P338" s="663">
        <v>5031.8999999999996</v>
      </c>
      <c r="Q338" s="678">
        <v>1</v>
      </c>
      <c r="R338" s="662">
        <v>3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7</v>
      </c>
      <c r="B339" s="662" t="s">
        <v>2404</v>
      </c>
      <c r="C339" s="662" t="s">
        <v>2669</v>
      </c>
      <c r="D339" s="743" t="s">
        <v>3931</v>
      </c>
      <c r="E339" s="744" t="s">
        <v>2683</v>
      </c>
      <c r="F339" s="662" t="s">
        <v>2665</v>
      </c>
      <c r="G339" s="662" t="s">
        <v>3299</v>
      </c>
      <c r="H339" s="662" t="s">
        <v>527</v>
      </c>
      <c r="I339" s="662" t="s">
        <v>3436</v>
      </c>
      <c r="J339" s="662" t="s">
        <v>3437</v>
      </c>
      <c r="K339" s="662" t="s">
        <v>3317</v>
      </c>
      <c r="L339" s="663">
        <v>1677.3</v>
      </c>
      <c r="M339" s="663">
        <v>5031.8999999999996</v>
      </c>
      <c r="N339" s="662">
        <v>3</v>
      </c>
      <c r="O339" s="745">
        <v>1</v>
      </c>
      <c r="P339" s="663">
        <v>5031.8999999999996</v>
      </c>
      <c r="Q339" s="678">
        <v>1</v>
      </c>
      <c r="R339" s="662">
        <v>3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7</v>
      </c>
      <c r="B340" s="662" t="s">
        <v>2404</v>
      </c>
      <c r="C340" s="662" t="s">
        <v>2669</v>
      </c>
      <c r="D340" s="743" t="s">
        <v>3931</v>
      </c>
      <c r="E340" s="744" t="s">
        <v>2683</v>
      </c>
      <c r="F340" s="662" t="s">
        <v>2665</v>
      </c>
      <c r="G340" s="662" t="s">
        <v>3299</v>
      </c>
      <c r="H340" s="662" t="s">
        <v>527</v>
      </c>
      <c r="I340" s="662" t="s">
        <v>3320</v>
      </c>
      <c r="J340" s="662" t="s">
        <v>3321</v>
      </c>
      <c r="K340" s="662" t="s">
        <v>3307</v>
      </c>
      <c r="L340" s="663">
        <v>908.53</v>
      </c>
      <c r="M340" s="663">
        <v>2725.59</v>
      </c>
      <c r="N340" s="662">
        <v>3</v>
      </c>
      <c r="O340" s="745">
        <v>1</v>
      </c>
      <c r="P340" s="663">
        <v>2725.59</v>
      </c>
      <c r="Q340" s="678">
        <v>1</v>
      </c>
      <c r="R340" s="662">
        <v>3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7</v>
      </c>
      <c r="B341" s="662" t="s">
        <v>2404</v>
      </c>
      <c r="C341" s="662" t="s">
        <v>2669</v>
      </c>
      <c r="D341" s="743" t="s">
        <v>3931</v>
      </c>
      <c r="E341" s="744" t="s">
        <v>2683</v>
      </c>
      <c r="F341" s="662" t="s">
        <v>2665</v>
      </c>
      <c r="G341" s="662" t="s">
        <v>3192</v>
      </c>
      <c r="H341" s="662" t="s">
        <v>527</v>
      </c>
      <c r="I341" s="662" t="s">
        <v>3438</v>
      </c>
      <c r="J341" s="662" t="s">
        <v>3439</v>
      </c>
      <c r="K341" s="662" t="s">
        <v>3440</v>
      </c>
      <c r="L341" s="663">
        <v>1112.45</v>
      </c>
      <c r="M341" s="663">
        <v>6674.7000000000007</v>
      </c>
      <c r="N341" s="662">
        <v>6</v>
      </c>
      <c r="O341" s="745">
        <v>2</v>
      </c>
      <c r="P341" s="663">
        <v>6674.7000000000007</v>
      </c>
      <c r="Q341" s="678">
        <v>1</v>
      </c>
      <c r="R341" s="662">
        <v>6</v>
      </c>
      <c r="S341" s="678">
        <v>1</v>
      </c>
      <c r="T341" s="745">
        <v>2</v>
      </c>
      <c r="U341" s="701">
        <v>1</v>
      </c>
    </row>
    <row r="342" spans="1:21" ht="14.4" customHeight="1" x14ac:dyDescent="0.3">
      <c r="A342" s="661">
        <v>7</v>
      </c>
      <c r="B342" s="662" t="s">
        <v>2404</v>
      </c>
      <c r="C342" s="662" t="s">
        <v>2669</v>
      </c>
      <c r="D342" s="743" t="s">
        <v>3931</v>
      </c>
      <c r="E342" s="744" t="s">
        <v>2683</v>
      </c>
      <c r="F342" s="662" t="s">
        <v>2665</v>
      </c>
      <c r="G342" s="662" t="s">
        <v>3192</v>
      </c>
      <c r="H342" s="662" t="s">
        <v>527</v>
      </c>
      <c r="I342" s="662" t="s">
        <v>3329</v>
      </c>
      <c r="J342" s="662" t="s">
        <v>3330</v>
      </c>
      <c r="K342" s="662" t="s">
        <v>3331</v>
      </c>
      <c r="L342" s="663">
        <v>3690.52</v>
      </c>
      <c r="M342" s="663">
        <v>11071.56</v>
      </c>
      <c r="N342" s="662">
        <v>3</v>
      </c>
      <c r="O342" s="745">
        <v>1</v>
      </c>
      <c r="P342" s="663">
        <v>11071.56</v>
      </c>
      <c r="Q342" s="678">
        <v>1</v>
      </c>
      <c r="R342" s="662">
        <v>3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7</v>
      </c>
      <c r="B343" s="662" t="s">
        <v>2404</v>
      </c>
      <c r="C343" s="662" t="s">
        <v>2669</v>
      </c>
      <c r="D343" s="743" t="s">
        <v>3931</v>
      </c>
      <c r="E343" s="744" t="s">
        <v>2683</v>
      </c>
      <c r="F343" s="662" t="s">
        <v>2665</v>
      </c>
      <c r="G343" s="662" t="s">
        <v>2769</v>
      </c>
      <c r="H343" s="662" t="s">
        <v>606</v>
      </c>
      <c r="I343" s="662" t="s">
        <v>2770</v>
      </c>
      <c r="J343" s="662" t="s">
        <v>2771</v>
      </c>
      <c r="K343" s="662" t="s">
        <v>2772</v>
      </c>
      <c r="L343" s="663">
        <v>205.84</v>
      </c>
      <c r="M343" s="663">
        <v>411.68</v>
      </c>
      <c r="N343" s="662">
        <v>2</v>
      </c>
      <c r="O343" s="745">
        <v>1</v>
      </c>
      <c r="P343" s="663">
        <v>411.68</v>
      </c>
      <c r="Q343" s="678">
        <v>1</v>
      </c>
      <c r="R343" s="662">
        <v>2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7</v>
      </c>
      <c r="B344" s="662" t="s">
        <v>2404</v>
      </c>
      <c r="C344" s="662" t="s">
        <v>2669</v>
      </c>
      <c r="D344" s="743" t="s">
        <v>3931</v>
      </c>
      <c r="E344" s="744" t="s">
        <v>2683</v>
      </c>
      <c r="F344" s="662" t="s">
        <v>2665</v>
      </c>
      <c r="G344" s="662" t="s">
        <v>2773</v>
      </c>
      <c r="H344" s="662" t="s">
        <v>527</v>
      </c>
      <c r="I344" s="662" t="s">
        <v>2774</v>
      </c>
      <c r="J344" s="662" t="s">
        <v>2775</v>
      </c>
      <c r="K344" s="662" t="s">
        <v>2776</v>
      </c>
      <c r="L344" s="663">
        <v>99.11</v>
      </c>
      <c r="M344" s="663">
        <v>297.33</v>
      </c>
      <c r="N344" s="662">
        <v>3</v>
      </c>
      <c r="O344" s="745">
        <v>0.5</v>
      </c>
      <c r="P344" s="663">
        <v>297.33</v>
      </c>
      <c r="Q344" s="678">
        <v>1</v>
      </c>
      <c r="R344" s="662">
        <v>3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7</v>
      </c>
      <c r="B345" s="662" t="s">
        <v>2404</v>
      </c>
      <c r="C345" s="662" t="s">
        <v>2669</v>
      </c>
      <c r="D345" s="743" t="s">
        <v>3931</v>
      </c>
      <c r="E345" s="744" t="s">
        <v>2683</v>
      </c>
      <c r="F345" s="662" t="s">
        <v>2665</v>
      </c>
      <c r="G345" s="662" t="s">
        <v>3332</v>
      </c>
      <c r="H345" s="662" t="s">
        <v>527</v>
      </c>
      <c r="I345" s="662" t="s">
        <v>3441</v>
      </c>
      <c r="J345" s="662" t="s">
        <v>3352</v>
      </c>
      <c r="K345" s="662" t="s">
        <v>3350</v>
      </c>
      <c r="L345" s="663">
        <v>597.88</v>
      </c>
      <c r="M345" s="663">
        <v>1195.76</v>
      </c>
      <c r="N345" s="662">
        <v>2</v>
      </c>
      <c r="O345" s="745">
        <v>1.5</v>
      </c>
      <c r="P345" s="663">
        <v>597.88</v>
      </c>
      <c r="Q345" s="678">
        <v>0.5</v>
      </c>
      <c r="R345" s="662">
        <v>1</v>
      </c>
      <c r="S345" s="678">
        <v>0.5</v>
      </c>
      <c r="T345" s="745">
        <v>0.5</v>
      </c>
      <c r="U345" s="701">
        <v>0.33333333333333331</v>
      </c>
    </row>
    <row r="346" spans="1:21" ht="14.4" customHeight="1" x14ac:dyDescent="0.3">
      <c r="A346" s="661">
        <v>7</v>
      </c>
      <c r="B346" s="662" t="s">
        <v>2404</v>
      </c>
      <c r="C346" s="662" t="s">
        <v>2669</v>
      </c>
      <c r="D346" s="743" t="s">
        <v>3931</v>
      </c>
      <c r="E346" s="744" t="s">
        <v>2683</v>
      </c>
      <c r="F346" s="662" t="s">
        <v>2665</v>
      </c>
      <c r="G346" s="662" t="s">
        <v>3332</v>
      </c>
      <c r="H346" s="662" t="s">
        <v>527</v>
      </c>
      <c r="I346" s="662" t="s">
        <v>3336</v>
      </c>
      <c r="J346" s="662" t="s">
        <v>3334</v>
      </c>
      <c r="K346" s="662" t="s">
        <v>3337</v>
      </c>
      <c r="L346" s="663">
        <v>1715.48</v>
      </c>
      <c r="M346" s="663">
        <v>8577.4000000000015</v>
      </c>
      <c r="N346" s="662">
        <v>5</v>
      </c>
      <c r="O346" s="745">
        <v>1.5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7</v>
      </c>
      <c r="B347" s="662" t="s">
        <v>2404</v>
      </c>
      <c r="C347" s="662" t="s">
        <v>2669</v>
      </c>
      <c r="D347" s="743" t="s">
        <v>3931</v>
      </c>
      <c r="E347" s="744" t="s">
        <v>2683</v>
      </c>
      <c r="F347" s="662" t="s">
        <v>2665</v>
      </c>
      <c r="G347" s="662" t="s">
        <v>3332</v>
      </c>
      <c r="H347" s="662" t="s">
        <v>527</v>
      </c>
      <c r="I347" s="662" t="s">
        <v>3336</v>
      </c>
      <c r="J347" s="662" t="s">
        <v>3334</v>
      </c>
      <c r="K347" s="662" t="s">
        <v>3337</v>
      </c>
      <c r="L347" s="663">
        <v>1195.75</v>
      </c>
      <c r="M347" s="663">
        <v>7174.5</v>
      </c>
      <c r="N347" s="662">
        <v>6</v>
      </c>
      <c r="O347" s="745">
        <v>1</v>
      </c>
      <c r="P347" s="663">
        <v>3587.25</v>
      </c>
      <c r="Q347" s="678">
        <v>0.5</v>
      </c>
      <c r="R347" s="662">
        <v>3</v>
      </c>
      <c r="S347" s="678">
        <v>0.5</v>
      </c>
      <c r="T347" s="745">
        <v>0.5</v>
      </c>
      <c r="U347" s="701">
        <v>0.5</v>
      </c>
    </row>
    <row r="348" spans="1:21" ht="14.4" customHeight="1" x14ac:dyDescent="0.3">
      <c r="A348" s="661">
        <v>7</v>
      </c>
      <c r="B348" s="662" t="s">
        <v>2404</v>
      </c>
      <c r="C348" s="662" t="s">
        <v>2669</v>
      </c>
      <c r="D348" s="743" t="s">
        <v>3931</v>
      </c>
      <c r="E348" s="744" t="s">
        <v>2683</v>
      </c>
      <c r="F348" s="662" t="s">
        <v>2665</v>
      </c>
      <c r="G348" s="662" t="s">
        <v>3332</v>
      </c>
      <c r="H348" s="662" t="s">
        <v>527</v>
      </c>
      <c r="I348" s="662" t="s">
        <v>3442</v>
      </c>
      <c r="J348" s="662" t="s">
        <v>3334</v>
      </c>
      <c r="K348" s="662" t="s">
        <v>3443</v>
      </c>
      <c r="L348" s="663">
        <v>0</v>
      </c>
      <c r="M348" s="663">
        <v>0</v>
      </c>
      <c r="N348" s="662">
        <v>7</v>
      </c>
      <c r="O348" s="745">
        <v>2</v>
      </c>
      <c r="P348" s="663">
        <v>0</v>
      </c>
      <c r="Q348" s="678"/>
      <c r="R348" s="662">
        <v>5</v>
      </c>
      <c r="S348" s="678">
        <v>0.7142857142857143</v>
      </c>
      <c r="T348" s="745">
        <v>1.5</v>
      </c>
      <c r="U348" s="701">
        <v>0.75</v>
      </c>
    </row>
    <row r="349" spans="1:21" ht="14.4" customHeight="1" x14ac:dyDescent="0.3">
      <c r="A349" s="661">
        <v>7</v>
      </c>
      <c r="B349" s="662" t="s">
        <v>2404</v>
      </c>
      <c r="C349" s="662" t="s">
        <v>2669</v>
      </c>
      <c r="D349" s="743" t="s">
        <v>3931</v>
      </c>
      <c r="E349" s="744" t="s">
        <v>2683</v>
      </c>
      <c r="F349" s="662" t="s">
        <v>2665</v>
      </c>
      <c r="G349" s="662" t="s">
        <v>3444</v>
      </c>
      <c r="H349" s="662" t="s">
        <v>527</v>
      </c>
      <c r="I349" s="662" t="s">
        <v>1419</v>
      </c>
      <c r="J349" s="662" t="s">
        <v>1420</v>
      </c>
      <c r="K349" s="662" t="s">
        <v>3445</v>
      </c>
      <c r="L349" s="663">
        <v>783.88</v>
      </c>
      <c r="M349" s="663">
        <v>1567.76</v>
      </c>
      <c r="N349" s="662">
        <v>2</v>
      </c>
      <c r="O349" s="745">
        <v>0.5</v>
      </c>
      <c r="P349" s="663">
        <v>1567.76</v>
      </c>
      <c r="Q349" s="678">
        <v>1</v>
      </c>
      <c r="R349" s="662">
        <v>2</v>
      </c>
      <c r="S349" s="678">
        <v>1</v>
      </c>
      <c r="T349" s="745">
        <v>0.5</v>
      </c>
      <c r="U349" s="701">
        <v>1</v>
      </c>
    </row>
    <row r="350" spans="1:21" ht="14.4" customHeight="1" x14ac:dyDescent="0.3">
      <c r="A350" s="661">
        <v>7</v>
      </c>
      <c r="B350" s="662" t="s">
        <v>2404</v>
      </c>
      <c r="C350" s="662" t="s">
        <v>2669</v>
      </c>
      <c r="D350" s="743" t="s">
        <v>3931</v>
      </c>
      <c r="E350" s="744" t="s">
        <v>2683</v>
      </c>
      <c r="F350" s="662" t="s">
        <v>2665</v>
      </c>
      <c r="G350" s="662" t="s">
        <v>2877</v>
      </c>
      <c r="H350" s="662" t="s">
        <v>606</v>
      </c>
      <c r="I350" s="662" t="s">
        <v>2878</v>
      </c>
      <c r="J350" s="662" t="s">
        <v>2879</v>
      </c>
      <c r="K350" s="662" t="s">
        <v>2880</v>
      </c>
      <c r="L350" s="663">
        <v>187.92</v>
      </c>
      <c r="M350" s="663">
        <v>1503.36</v>
      </c>
      <c r="N350" s="662">
        <v>8</v>
      </c>
      <c r="O350" s="745">
        <v>1.5</v>
      </c>
      <c r="P350" s="663">
        <v>1503.36</v>
      </c>
      <c r="Q350" s="678">
        <v>1</v>
      </c>
      <c r="R350" s="662">
        <v>8</v>
      </c>
      <c r="S350" s="678">
        <v>1</v>
      </c>
      <c r="T350" s="745">
        <v>1.5</v>
      </c>
      <c r="U350" s="701">
        <v>1</v>
      </c>
    </row>
    <row r="351" spans="1:21" ht="14.4" customHeight="1" x14ac:dyDescent="0.3">
      <c r="A351" s="661">
        <v>7</v>
      </c>
      <c r="B351" s="662" t="s">
        <v>2404</v>
      </c>
      <c r="C351" s="662" t="s">
        <v>2669</v>
      </c>
      <c r="D351" s="743" t="s">
        <v>3931</v>
      </c>
      <c r="E351" s="744" t="s">
        <v>2683</v>
      </c>
      <c r="F351" s="662" t="s">
        <v>2665</v>
      </c>
      <c r="G351" s="662" t="s">
        <v>2877</v>
      </c>
      <c r="H351" s="662" t="s">
        <v>527</v>
      </c>
      <c r="I351" s="662" t="s">
        <v>3446</v>
      </c>
      <c r="J351" s="662" t="s">
        <v>3447</v>
      </c>
      <c r="K351" s="662" t="s">
        <v>3374</v>
      </c>
      <c r="L351" s="663">
        <v>156.61000000000001</v>
      </c>
      <c r="M351" s="663">
        <v>783.05000000000007</v>
      </c>
      <c r="N351" s="662">
        <v>5</v>
      </c>
      <c r="O351" s="745">
        <v>1</v>
      </c>
      <c r="P351" s="663">
        <v>783.05000000000007</v>
      </c>
      <c r="Q351" s="678">
        <v>1</v>
      </c>
      <c r="R351" s="662">
        <v>5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7</v>
      </c>
      <c r="B352" s="662" t="s">
        <v>2404</v>
      </c>
      <c r="C352" s="662" t="s">
        <v>2669</v>
      </c>
      <c r="D352" s="743" t="s">
        <v>3931</v>
      </c>
      <c r="E352" s="744" t="s">
        <v>2683</v>
      </c>
      <c r="F352" s="662" t="s">
        <v>2665</v>
      </c>
      <c r="G352" s="662" t="s">
        <v>2784</v>
      </c>
      <c r="H352" s="662" t="s">
        <v>527</v>
      </c>
      <c r="I352" s="662" t="s">
        <v>2785</v>
      </c>
      <c r="J352" s="662" t="s">
        <v>2786</v>
      </c>
      <c r="K352" s="662" t="s">
        <v>2787</v>
      </c>
      <c r="L352" s="663">
        <v>50.32</v>
      </c>
      <c r="M352" s="663">
        <v>1509.6000000000004</v>
      </c>
      <c r="N352" s="662">
        <v>30</v>
      </c>
      <c r="O352" s="745">
        <v>9.5</v>
      </c>
      <c r="P352" s="663">
        <v>1056.7200000000003</v>
      </c>
      <c r="Q352" s="678">
        <v>0.7</v>
      </c>
      <c r="R352" s="662">
        <v>21</v>
      </c>
      <c r="S352" s="678">
        <v>0.7</v>
      </c>
      <c r="T352" s="745">
        <v>7.5</v>
      </c>
      <c r="U352" s="701">
        <v>0.78947368421052633</v>
      </c>
    </row>
    <row r="353" spans="1:21" ht="14.4" customHeight="1" x14ac:dyDescent="0.3">
      <c r="A353" s="661">
        <v>7</v>
      </c>
      <c r="B353" s="662" t="s">
        <v>2404</v>
      </c>
      <c r="C353" s="662" t="s">
        <v>2669</v>
      </c>
      <c r="D353" s="743" t="s">
        <v>3931</v>
      </c>
      <c r="E353" s="744" t="s">
        <v>2683</v>
      </c>
      <c r="F353" s="662" t="s">
        <v>2665</v>
      </c>
      <c r="G353" s="662" t="s">
        <v>2784</v>
      </c>
      <c r="H353" s="662" t="s">
        <v>527</v>
      </c>
      <c r="I353" s="662" t="s">
        <v>2788</v>
      </c>
      <c r="J353" s="662" t="s">
        <v>2789</v>
      </c>
      <c r="K353" s="662" t="s">
        <v>2790</v>
      </c>
      <c r="L353" s="663">
        <v>99.94</v>
      </c>
      <c r="M353" s="663">
        <v>299.82</v>
      </c>
      <c r="N353" s="662">
        <v>3</v>
      </c>
      <c r="O353" s="745">
        <v>0.5</v>
      </c>
      <c r="P353" s="663">
        <v>299.82</v>
      </c>
      <c r="Q353" s="678">
        <v>1</v>
      </c>
      <c r="R353" s="662">
        <v>3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7</v>
      </c>
      <c r="B354" s="662" t="s">
        <v>2404</v>
      </c>
      <c r="C354" s="662" t="s">
        <v>2669</v>
      </c>
      <c r="D354" s="743" t="s">
        <v>3931</v>
      </c>
      <c r="E354" s="744" t="s">
        <v>2683</v>
      </c>
      <c r="F354" s="662" t="s">
        <v>2665</v>
      </c>
      <c r="G354" s="662" t="s">
        <v>2784</v>
      </c>
      <c r="H354" s="662" t="s">
        <v>527</v>
      </c>
      <c r="I354" s="662" t="s">
        <v>3448</v>
      </c>
      <c r="J354" s="662" t="s">
        <v>2789</v>
      </c>
      <c r="K354" s="662" t="s">
        <v>3449</v>
      </c>
      <c r="L354" s="663">
        <v>299.83999999999997</v>
      </c>
      <c r="M354" s="663">
        <v>899.52</v>
      </c>
      <c r="N354" s="662">
        <v>3</v>
      </c>
      <c r="O354" s="745">
        <v>1.5</v>
      </c>
      <c r="P354" s="663">
        <v>599.67999999999995</v>
      </c>
      <c r="Q354" s="678">
        <v>0.66666666666666663</v>
      </c>
      <c r="R354" s="662">
        <v>2</v>
      </c>
      <c r="S354" s="678">
        <v>0.66666666666666663</v>
      </c>
      <c r="T354" s="745">
        <v>0.5</v>
      </c>
      <c r="U354" s="701">
        <v>0.33333333333333331</v>
      </c>
    </row>
    <row r="355" spans="1:21" ht="14.4" customHeight="1" x14ac:dyDescent="0.3">
      <c r="A355" s="661">
        <v>7</v>
      </c>
      <c r="B355" s="662" t="s">
        <v>2404</v>
      </c>
      <c r="C355" s="662" t="s">
        <v>2669</v>
      </c>
      <c r="D355" s="743" t="s">
        <v>3931</v>
      </c>
      <c r="E355" s="744" t="s">
        <v>2683</v>
      </c>
      <c r="F355" s="662" t="s">
        <v>2665</v>
      </c>
      <c r="G355" s="662" t="s">
        <v>2784</v>
      </c>
      <c r="H355" s="662" t="s">
        <v>527</v>
      </c>
      <c r="I355" s="662" t="s">
        <v>3203</v>
      </c>
      <c r="J355" s="662" t="s">
        <v>3204</v>
      </c>
      <c r="K355" s="662" t="s">
        <v>2787</v>
      </c>
      <c r="L355" s="663">
        <v>50.32</v>
      </c>
      <c r="M355" s="663">
        <v>201.28</v>
      </c>
      <c r="N355" s="662">
        <v>4</v>
      </c>
      <c r="O355" s="745">
        <v>1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7</v>
      </c>
      <c r="B356" s="662" t="s">
        <v>2404</v>
      </c>
      <c r="C356" s="662" t="s">
        <v>2669</v>
      </c>
      <c r="D356" s="743" t="s">
        <v>3931</v>
      </c>
      <c r="E356" s="744" t="s">
        <v>2683</v>
      </c>
      <c r="F356" s="662" t="s">
        <v>2665</v>
      </c>
      <c r="G356" s="662" t="s">
        <v>2784</v>
      </c>
      <c r="H356" s="662" t="s">
        <v>527</v>
      </c>
      <c r="I356" s="662" t="s">
        <v>3450</v>
      </c>
      <c r="J356" s="662" t="s">
        <v>2786</v>
      </c>
      <c r="K356" s="662" t="s">
        <v>3451</v>
      </c>
      <c r="L356" s="663">
        <v>0</v>
      </c>
      <c r="M356" s="663">
        <v>0</v>
      </c>
      <c r="N356" s="662">
        <v>2</v>
      </c>
      <c r="O356" s="745">
        <v>1</v>
      </c>
      <c r="P356" s="663"/>
      <c r="Q356" s="678"/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7</v>
      </c>
      <c r="B357" s="662" t="s">
        <v>2404</v>
      </c>
      <c r="C357" s="662" t="s">
        <v>2669</v>
      </c>
      <c r="D357" s="743" t="s">
        <v>3931</v>
      </c>
      <c r="E357" s="744" t="s">
        <v>2683</v>
      </c>
      <c r="F357" s="662" t="s">
        <v>2665</v>
      </c>
      <c r="G357" s="662" t="s">
        <v>3452</v>
      </c>
      <c r="H357" s="662" t="s">
        <v>527</v>
      </c>
      <c r="I357" s="662" t="s">
        <v>3453</v>
      </c>
      <c r="J357" s="662" t="s">
        <v>3454</v>
      </c>
      <c r="K357" s="662" t="s">
        <v>3455</v>
      </c>
      <c r="L357" s="663">
        <v>264</v>
      </c>
      <c r="M357" s="663">
        <v>264</v>
      </c>
      <c r="N357" s="662">
        <v>1</v>
      </c>
      <c r="O357" s="745">
        <v>0.5</v>
      </c>
      <c r="P357" s="663">
        <v>264</v>
      </c>
      <c r="Q357" s="678">
        <v>1</v>
      </c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7</v>
      </c>
      <c r="B358" s="662" t="s">
        <v>2404</v>
      </c>
      <c r="C358" s="662" t="s">
        <v>2669</v>
      </c>
      <c r="D358" s="743" t="s">
        <v>3931</v>
      </c>
      <c r="E358" s="744" t="s">
        <v>2683</v>
      </c>
      <c r="F358" s="662" t="s">
        <v>2665</v>
      </c>
      <c r="G358" s="662" t="s">
        <v>2791</v>
      </c>
      <c r="H358" s="662" t="s">
        <v>527</v>
      </c>
      <c r="I358" s="662" t="s">
        <v>2792</v>
      </c>
      <c r="J358" s="662" t="s">
        <v>2793</v>
      </c>
      <c r="K358" s="662" t="s">
        <v>2794</v>
      </c>
      <c r="L358" s="663">
        <v>271.94</v>
      </c>
      <c r="M358" s="663">
        <v>271.94</v>
      </c>
      <c r="N358" s="662">
        <v>1</v>
      </c>
      <c r="O358" s="745">
        <v>1</v>
      </c>
      <c r="P358" s="663">
        <v>271.94</v>
      </c>
      <c r="Q358" s="678">
        <v>1</v>
      </c>
      <c r="R358" s="662">
        <v>1</v>
      </c>
      <c r="S358" s="678">
        <v>1</v>
      </c>
      <c r="T358" s="745">
        <v>1</v>
      </c>
      <c r="U358" s="701">
        <v>1</v>
      </c>
    </row>
    <row r="359" spans="1:21" ht="14.4" customHeight="1" x14ac:dyDescent="0.3">
      <c r="A359" s="661">
        <v>7</v>
      </c>
      <c r="B359" s="662" t="s">
        <v>2404</v>
      </c>
      <c r="C359" s="662" t="s">
        <v>2669</v>
      </c>
      <c r="D359" s="743" t="s">
        <v>3931</v>
      </c>
      <c r="E359" s="744" t="s">
        <v>2683</v>
      </c>
      <c r="F359" s="662" t="s">
        <v>2665</v>
      </c>
      <c r="G359" s="662" t="s">
        <v>3205</v>
      </c>
      <c r="H359" s="662" t="s">
        <v>527</v>
      </c>
      <c r="I359" s="662" t="s">
        <v>3456</v>
      </c>
      <c r="J359" s="662" t="s">
        <v>3457</v>
      </c>
      <c r="K359" s="662" t="s">
        <v>3458</v>
      </c>
      <c r="L359" s="663">
        <v>133.38999999999999</v>
      </c>
      <c r="M359" s="663">
        <v>800.33999999999992</v>
      </c>
      <c r="N359" s="662">
        <v>6</v>
      </c>
      <c r="O359" s="745">
        <v>1.5</v>
      </c>
      <c r="P359" s="663">
        <v>800.33999999999992</v>
      </c>
      <c r="Q359" s="678">
        <v>1</v>
      </c>
      <c r="R359" s="662">
        <v>6</v>
      </c>
      <c r="S359" s="678">
        <v>1</v>
      </c>
      <c r="T359" s="745">
        <v>1.5</v>
      </c>
      <c r="U359" s="701">
        <v>1</v>
      </c>
    </row>
    <row r="360" spans="1:21" ht="14.4" customHeight="1" x14ac:dyDescent="0.3">
      <c r="A360" s="661">
        <v>7</v>
      </c>
      <c r="B360" s="662" t="s">
        <v>2404</v>
      </c>
      <c r="C360" s="662" t="s">
        <v>2669</v>
      </c>
      <c r="D360" s="743" t="s">
        <v>3931</v>
      </c>
      <c r="E360" s="744" t="s">
        <v>2683</v>
      </c>
      <c r="F360" s="662" t="s">
        <v>2665</v>
      </c>
      <c r="G360" s="662" t="s">
        <v>3205</v>
      </c>
      <c r="H360" s="662" t="s">
        <v>527</v>
      </c>
      <c r="I360" s="662" t="s">
        <v>3459</v>
      </c>
      <c r="J360" s="662" t="s">
        <v>3460</v>
      </c>
      <c r="K360" s="662" t="s">
        <v>3461</v>
      </c>
      <c r="L360" s="663">
        <v>0</v>
      </c>
      <c r="M360" s="663">
        <v>0</v>
      </c>
      <c r="N360" s="662">
        <v>3</v>
      </c>
      <c r="O360" s="745">
        <v>1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7</v>
      </c>
      <c r="B361" s="662" t="s">
        <v>2404</v>
      </c>
      <c r="C361" s="662" t="s">
        <v>2669</v>
      </c>
      <c r="D361" s="743" t="s">
        <v>3931</v>
      </c>
      <c r="E361" s="744" t="s">
        <v>2683</v>
      </c>
      <c r="F361" s="662" t="s">
        <v>2665</v>
      </c>
      <c r="G361" s="662" t="s">
        <v>2745</v>
      </c>
      <c r="H361" s="662" t="s">
        <v>527</v>
      </c>
      <c r="I361" s="662" t="s">
        <v>2831</v>
      </c>
      <c r="J361" s="662" t="s">
        <v>1591</v>
      </c>
      <c r="K361" s="662" t="s">
        <v>2832</v>
      </c>
      <c r="L361" s="663">
        <v>0</v>
      </c>
      <c r="M361" s="663">
        <v>0</v>
      </c>
      <c r="N361" s="662">
        <v>4</v>
      </c>
      <c r="O361" s="745">
        <v>4</v>
      </c>
      <c r="P361" s="663">
        <v>0</v>
      </c>
      <c r="Q361" s="678"/>
      <c r="R361" s="662">
        <v>4</v>
      </c>
      <c r="S361" s="678">
        <v>1</v>
      </c>
      <c r="T361" s="745">
        <v>4</v>
      </c>
      <c r="U361" s="701">
        <v>1</v>
      </c>
    </row>
    <row r="362" spans="1:21" ht="14.4" customHeight="1" x14ac:dyDescent="0.3">
      <c r="A362" s="661">
        <v>7</v>
      </c>
      <c r="B362" s="662" t="s">
        <v>2404</v>
      </c>
      <c r="C362" s="662" t="s">
        <v>2669</v>
      </c>
      <c r="D362" s="743" t="s">
        <v>3931</v>
      </c>
      <c r="E362" s="744" t="s">
        <v>2683</v>
      </c>
      <c r="F362" s="662" t="s">
        <v>2665</v>
      </c>
      <c r="G362" s="662" t="s">
        <v>2745</v>
      </c>
      <c r="H362" s="662" t="s">
        <v>527</v>
      </c>
      <c r="I362" s="662" t="s">
        <v>3462</v>
      </c>
      <c r="J362" s="662" t="s">
        <v>1591</v>
      </c>
      <c r="K362" s="662" t="s">
        <v>3463</v>
      </c>
      <c r="L362" s="663">
        <v>0</v>
      </c>
      <c r="M362" s="663">
        <v>0</v>
      </c>
      <c r="N362" s="662">
        <v>1</v>
      </c>
      <c r="O362" s="745">
        <v>1</v>
      </c>
      <c r="P362" s="663">
        <v>0</v>
      </c>
      <c r="Q362" s="678"/>
      <c r="R362" s="662">
        <v>1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7</v>
      </c>
      <c r="B363" s="662" t="s">
        <v>2404</v>
      </c>
      <c r="C363" s="662" t="s">
        <v>2669</v>
      </c>
      <c r="D363" s="743" t="s">
        <v>3931</v>
      </c>
      <c r="E363" s="744" t="s">
        <v>2685</v>
      </c>
      <c r="F363" s="662" t="s">
        <v>2665</v>
      </c>
      <c r="G363" s="662" t="s">
        <v>3072</v>
      </c>
      <c r="H363" s="662" t="s">
        <v>527</v>
      </c>
      <c r="I363" s="662" t="s">
        <v>3073</v>
      </c>
      <c r="J363" s="662" t="s">
        <v>3074</v>
      </c>
      <c r="K363" s="662" t="s">
        <v>3075</v>
      </c>
      <c r="L363" s="663">
        <v>73.069999999999993</v>
      </c>
      <c r="M363" s="663">
        <v>1022.9799999999999</v>
      </c>
      <c r="N363" s="662">
        <v>14</v>
      </c>
      <c r="O363" s="745">
        <v>4</v>
      </c>
      <c r="P363" s="663">
        <v>1022.9799999999999</v>
      </c>
      <c r="Q363" s="678">
        <v>1</v>
      </c>
      <c r="R363" s="662">
        <v>14</v>
      </c>
      <c r="S363" s="678">
        <v>1</v>
      </c>
      <c r="T363" s="745">
        <v>4</v>
      </c>
      <c r="U363" s="701">
        <v>1</v>
      </c>
    </row>
    <row r="364" spans="1:21" ht="14.4" customHeight="1" x14ac:dyDescent="0.3">
      <c r="A364" s="661">
        <v>7</v>
      </c>
      <c r="B364" s="662" t="s">
        <v>2404</v>
      </c>
      <c r="C364" s="662" t="s">
        <v>2669</v>
      </c>
      <c r="D364" s="743" t="s">
        <v>3931</v>
      </c>
      <c r="E364" s="744" t="s">
        <v>2685</v>
      </c>
      <c r="F364" s="662" t="s">
        <v>2665</v>
      </c>
      <c r="G364" s="662" t="s">
        <v>3076</v>
      </c>
      <c r="H364" s="662" t="s">
        <v>527</v>
      </c>
      <c r="I364" s="662" t="s">
        <v>3464</v>
      </c>
      <c r="J364" s="662" t="s">
        <v>3465</v>
      </c>
      <c r="K364" s="662" t="s">
        <v>3079</v>
      </c>
      <c r="L364" s="663">
        <v>4.7</v>
      </c>
      <c r="M364" s="663">
        <v>9.4</v>
      </c>
      <c r="N364" s="662">
        <v>2</v>
      </c>
      <c r="O364" s="745">
        <v>1.5</v>
      </c>
      <c r="P364" s="663">
        <v>9.4</v>
      </c>
      <c r="Q364" s="678">
        <v>1</v>
      </c>
      <c r="R364" s="662">
        <v>2</v>
      </c>
      <c r="S364" s="678">
        <v>1</v>
      </c>
      <c r="T364" s="745">
        <v>1.5</v>
      </c>
      <c r="U364" s="701">
        <v>1</v>
      </c>
    </row>
    <row r="365" spans="1:21" ht="14.4" customHeight="1" x14ac:dyDescent="0.3">
      <c r="A365" s="661">
        <v>7</v>
      </c>
      <c r="B365" s="662" t="s">
        <v>2404</v>
      </c>
      <c r="C365" s="662" t="s">
        <v>2669</v>
      </c>
      <c r="D365" s="743" t="s">
        <v>3931</v>
      </c>
      <c r="E365" s="744" t="s">
        <v>2685</v>
      </c>
      <c r="F365" s="662" t="s">
        <v>2665</v>
      </c>
      <c r="G365" s="662" t="s">
        <v>3383</v>
      </c>
      <c r="H365" s="662" t="s">
        <v>527</v>
      </c>
      <c r="I365" s="662" t="s">
        <v>1122</v>
      </c>
      <c r="J365" s="662" t="s">
        <v>561</v>
      </c>
      <c r="K365" s="662" t="s">
        <v>3384</v>
      </c>
      <c r="L365" s="663">
        <v>33.840000000000003</v>
      </c>
      <c r="M365" s="663">
        <v>169.20000000000002</v>
      </c>
      <c r="N365" s="662">
        <v>5</v>
      </c>
      <c r="O365" s="745">
        <v>2</v>
      </c>
      <c r="P365" s="663">
        <v>169.20000000000002</v>
      </c>
      <c r="Q365" s="678">
        <v>1</v>
      </c>
      <c r="R365" s="662">
        <v>5</v>
      </c>
      <c r="S365" s="678">
        <v>1</v>
      </c>
      <c r="T365" s="745">
        <v>2</v>
      </c>
      <c r="U365" s="701">
        <v>1</v>
      </c>
    </row>
    <row r="366" spans="1:21" ht="14.4" customHeight="1" x14ac:dyDescent="0.3">
      <c r="A366" s="661">
        <v>7</v>
      </c>
      <c r="B366" s="662" t="s">
        <v>2404</v>
      </c>
      <c r="C366" s="662" t="s">
        <v>2669</v>
      </c>
      <c r="D366" s="743" t="s">
        <v>3931</v>
      </c>
      <c r="E366" s="744" t="s">
        <v>2685</v>
      </c>
      <c r="F366" s="662" t="s">
        <v>2665</v>
      </c>
      <c r="G366" s="662" t="s">
        <v>3385</v>
      </c>
      <c r="H366" s="662" t="s">
        <v>527</v>
      </c>
      <c r="I366" s="662" t="s">
        <v>3386</v>
      </c>
      <c r="J366" s="662" t="s">
        <v>3387</v>
      </c>
      <c r="K366" s="662" t="s">
        <v>3388</v>
      </c>
      <c r="L366" s="663">
        <v>51.43</v>
      </c>
      <c r="M366" s="663">
        <v>102.86</v>
      </c>
      <c r="N366" s="662">
        <v>2</v>
      </c>
      <c r="O366" s="745">
        <v>0.5</v>
      </c>
      <c r="P366" s="663">
        <v>102.86</v>
      </c>
      <c r="Q366" s="678">
        <v>1</v>
      </c>
      <c r="R366" s="662">
        <v>2</v>
      </c>
      <c r="S366" s="678">
        <v>1</v>
      </c>
      <c r="T366" s="745">
        <v>0.5</v>
      </c>
      <c r="U366" s="701">
        <v>1</v>
      </c>
    </row>
    <row r="367" spans="1:21" ht="14.4" customHeight="1" x14ac:dyDescent="0.3">
      <c r="A367" s="661">
        <v>7</v>
      </c>
      <c r="B367" s="662" t="s">
        <v>2404</v>
      </c>
      <c r="C367" s="662" t="s">
        <v>2669</v>
      </c>
      <c r="D367" s="743" t="s">
        <v>3931</v>
      </c>
      <c r="E367" s="744" t="s">
        <v>2685</v>
      </c>
      <c r="F367" s="662" t="s">
        <v>2665</v>
      </c>
      <c r="G367" s="662" t="s">
        <v>2860</v>
      </c>
      <c r="H367" s="662" t="s">
        <v>527</v>
      </c>
      <c r="I367" s="662" t="s">
        <v>874</v>
      </c>
      <c r="J367" s="662" t="s">
        <v>3466</v>
      </c>
      <c r="K367" s="662" t="s">
        <v>3467</v>
      </c>
      <c r="L367" s="663">
        <v>0</v>
      </c>
      <c r="M367" s="663">
        <v>0</v>
      </c>
      <c r="N367" s="662">
        <v>1</v>
      </c>
      <c r="O367" s="745">
        <v>0.5</v>
      </c>
      <c r="P367" s="663">
        <v>0</v>
      </c>
      <c r="Q367" s="678"/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7</v>
      </c>
      <c r="B368" s="662" t="s">
        <v>2404</v>
      </c>
      <c r="C368" s="662" t="s">
        <v>2669</v>
      </c>
      <c r="D368" s="743" t="s">
        <v>3931</v>
      </c>
      <c r="E368" s="744" t="s">
        <v>2685</v>
      </c>
      <c r="F368" s="662" t="s">
        <v>2665</v>
      </c>
      <c r="G368" s="662" t="s">
        <v>2860</v>
      </c>
      <c r="H368" s="662" t="s">
        <v>527</v>
      </c>
      <c r="I368" s="662" t="s">
        <v>878</v>
      </c>
      <c r="J368" s="662" t="s">
        <v>879</v>
      </c>
      <c r="K368" s="662" t="s">
        <v>2861</v>
      </c>
      <c r="L368" s="663">
        <v>0</v>
      </c>
      <c r="M368" s="663">
        <v>0</v>
      </c>
      <c r="N368" s="662">
        <v>2</v>
      </c>
      <c r="O368" s="745">
        <v>0.5</v>
      </c>
      <c r="P368" s="663">
        <v>0</v>
      </c>
      <c r="Q368" s="678"/>
      <c r="R368" s="662">
        <v>2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7</v>
      </c>
      <c r="B369" s="662" t="s">
        <v>2404</v>
      </c>
      <c r="C369" s="662" t="s">
        <v>2669</v>
      </c>
      <c r="D369" s="743" t="s">
        <v>3931</v>
      </c>
      <c r="E369" s="744" t="s">
        <v>2685</v>
      </c>
      <c r="F369" s="662" t="s">
        <v>2665</v>
      </c>
      <c r="G369" s="662" t="s">
        <v>2860</v>
      </c>
      <c r="H369" s="662" t="s">
        <v>527</v>
      </c>
      <c r="I369" s="662" t="s">
        <v>2945</v>
      </c>
      <c r="J369" s="662" t="s">
        <v>879</v>
      </c>
      <c r="K369" s="662" t="s">
        <v>2861</v>
      </c>
      <c r="L369" s="663">
        <v>0</v>
      </c>
      <c r="M369" s="663">
        <v>0</v>
      </c>
      <c r="N369" s="662">
        <v>1</v>
      </c>
      <c r="O369" s="745">
        <v>1</v>
      </c>
      <c r="P369" s="663">
        <v>0</v>
      </c>
      <c r="Q369" s="678"/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7</v>
      </c>
      <c r="B370" s="662" t="s">
        <v>2404</v>
      </c>
      <c r="C370" s="662" t="s">
        <v>2669</v>
      </c>
      <c r="D370" s="743" t="s">
        <v>3931</v>
      </c>
      <c r="E370" s="744" t="s">
        <v>2685</v>
      </c>
      <c r="F370" s="662" t="s">
        <v>2665</v>
      </c>
      <c r="G370" s="662" t="s">
        <v>2860</v>
      </c>
      <c r="H370" s="662" t="s">
        <v>527</v>
      </c>
      <c r="I370" s="662" t="s">
        <v>3468</v>
      </c>
      <c r="J370" s="662" t="s">
        <v>879</v>
      </c>
      <c r="K370" s="662" t="s">
        <v>3469</v>
      </c>
      <c r="L370" s="663">
        <v>0</v>
      </c>
      <c r="M370" s="663">
        <v>0</v>
      </c>
      <c r="N370" s="662">
        <v>2</v>
      </c>
      <c r="O370" s="745">
        <v>0.5</v>
      </c>
      <c r="P370" s="663">
        <v>0</v>
      </c>
      <c r="Q370" s="678"/>
      <c r="R370" s="662">
        <v>2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7</v>
      </c>
      <c r="B371" s="662" t="s">
        <v>2404</v>
      </c>
      <c r="C371" s="662" t="s">
        <v>2669</v>
      </c>
      <c r="D371" s="743" t="s">
        <v>3931</v>
      </c>
      <c r="E371" s="744" t="s">
        <v>2685</v>
      </c>
      <c r="F371" s="662" t="s">
        <v>2665</v>
      </c>
      <c r="G371" s="662" t="s">
        <v>3178</v>
      </c>
      <c r="H371" s="662" t="s">
        <v>606</v>
      </c>
      <c r="I371" s="662" t="s">
        <v>3218</v>
      </c>
      <c r="J371" s="662" t="s">
        <v>3219</v>
      </c>
      <c r="K371" s="662" t="s">
        <v>3184</v>
      </c>
      <c r="L371" s="663">
        <v>754.04</v>
      </c>
      <c r="M371" s="663">
        <v>20359.079999999998</v>
      </c>
      <c r="N371" s="662">
        <v>27</v>
      </c>
      <c r="O371" s="745">
        <v>6</v>
      </c>
      <c r="P371" s="663">
        <v>15834.839999999998</v>
      </c>
      <c r="Q371" s="678">
        <v>0.77777777777777779</v>
      </c>
      <c r="R371" s="662">
        <v>21</v>
      </c>
      <c r="S371" s="678">
        <v>0.77777777777777779</v>
      </c>
      <c r="T371" s="745">
        <v>5</v>
      </c>
      <c r="U371" s="701">
        <v>0.83333333333333337</v>
      </c>
    </row>
    <row r="372" spans="1:21" ht="14.4" customHeight="1" x14ac:dyDescent="0.3">
      <c r="A372" s="661">
        <v>7</v>
      </c>
      <c r="B372" s="662" t="s">
        <v>2404</v>
      </c>
      <c r="C372" s="662" t="s">
        <v>2669</v>
      </c>
      <c r="D372" s="743" t="s">
        <v>3931</v>
      </c>
      <c r="E372" s="744" t="s">
        <v>2685</v>
      </c>
      <c r="F372" s="662" t="s">
        <v>2665</v>
      </c>
      <c r="G372" s="662" t="s">
        <v>3178</v>
      </c>
      <c r="H372" s="662" t="s">
        <v>606</v>
      </c>
      <c r="I372" s="662" t="s">
        <v>3220</v>
      </c>
      <c r="J372" s="662" t="s">
        <v>3221</v>
      </c>
      <c r="K372" s="662" t="s">
        <v>3222</v>
      </c>
      <c r="L372" s="663">
        <v>1131.06</v>
      </c>
      <c r="M372" s="663">
        <v>56553</v>
      </c>
      <c r="N372" s="662">
        <v>50</v>
      </c>
      <c r="O372" s="745">
        <v>9</v>
      </c>
      <c r="P372" s="663">
        <v>49766.64</v>
      </c>
      <c r="Q372" s="678">
        <v>0.88</v>
      </c>
      <c r="R372" s="662">
        <v>44</v>
      </c>
      <c r="S372" s="678">
        <v>0.88</v>
      </c>
      <c r="T372" s="745">
        <v>8</v>
      </c>
      <c r="U372" s="701">
        <v>0.88888888888888884</v>
      </c>
    </row>
    <row r="373" spans="1:21" ht="14.4" customHeight="1" x14ac:dyDescent="0.3">
      <c r="A373" s="661">
        <v>7</v>
      </c>
      <c r="B373" s="662" t="s">
        <v>2404</v>
      </c>
      <c r="C373" s="662" t="s">
        <v>2669</v>
      </c>
      <c r="D373" s="743" t="s">
        <v>3931</v>
      </c>
      <c r="E373" s="744" t="s">
        <v>2685</v>
      </c>
      <c r="F373" s="662" t="s">
        <v>2665</v>
      </c>
      <c r="G373" s="662" t="s">
        <v>3178</v>
      </c>
      <c r="H373" s="662" t="s">
        <v>606</v>
      </c>
      <c r="I373" s="662" t="s">
        <v>3179</v>
      </c>
      <c r="J373" s="662" t="s">
        <v>3180</v>
      </c>
      <c r="K373" s="662" t="s">
        <v>3181</v>
      </c>
      <c r="L373" s="663">
        <v>1508.08</v>
      </c>
      <c r="M373" s="663">
        <v>36193.919999999998</v>
      </c>
      <c r="N373" s="662">
        <v>24</v>
      </c>
      <c r="O373" s="745">
        <v>6</v>
      </c>
      <c r="P373" s="663">
        <v>24129.279999999999</v>
      </c>
      <c r="Q373" s="678">
        <v>0.66666666666666663</v>
      </c>
      <c r="R373" s="662">
        <v>16</v>
      </c>
      <c r="S373" s="678">
        <v>0.66666666666666663</v>
      </c>
      <c r="T373" s="745">
        <v>4</v>
      </c>
      <c r="U373" s="701">
        <v>0.66666666666666663</v>
      </c>
    </row>
    <row r="374" spans="1:21" ht="14.4" customHeight="1" x14ac:dyDescent="0.3">
      <c r="A374" s="661">
        <v>7</v>
      </c>
      <c r="B374" s="662" t="s">
        <v>2404</v>
      </c>
      <c r="C374" s="662" t="s">
        <v>2669</v>
      </c>
      <c r="D374" s="743" t="s">
        <v>3931</v>
      </c>
      <c r="E374" s="744" t="s">
        <v>2685</v>
      </c>
      <c r="F374" s="662" t="s">
        <v>2665</v>
      </c>
      <c r="G374" s="662" t="s">
        <v>3178</v>
      </c>
      <c r="H374" s="662" t="s">
        <v>527</v>
      </c>
      <c r="I374" s="662" t="s">
        <v>3470</v>
      </c>
      <c r="J374" s="662" t="s">
        <v>3471</v>
      </c>
      <c r="K374" s="662" t="s">
        <v>3181</v>
      </c>
      <c r="L374" s="663">
        <v>1292.6500000000001</v>
      </c>
      <c r="M374" s="663">
        <v>7755.9000000000005</v>
      </c>
      <c r="N374" s="662">
        <v>6</v>
      </c>
      <c r="O374" s="745">
        <v>1</v>
      </c>
      <c r="P374" s="663">
        <v>7755.9000000000005</v>
      </c>
      <c r="Q374" s="678">
        <v>1</v>
      </c>
      <c r="R374" s="662">
        <v>6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7</v>
      </c>
      <c r="B375" s="662" t="s">
        <v>2404</v>
      </c>
      <c r="C375" s="662" t="s">
        <v>2669</v>
      </c>
      <c r="D375" s="743" t="s">
        <v>3931</v>
      </c>
      <c r="E375" s="744" t="s">
        <v>2685</v>
      </c>
      <c r="F375" s="662" t="s">
        <v>2665</v>
      </c>
      <c r="G375" s="662" t="s">
        <v>3178</v>
      </c>
      <c r="H375" s="662" t="s">
        <v>527</v>
      </c>
      <c r="I375" s="662" t="s">
        <v>3182</v>
      </c>
      <c r="J375" s="662" t="s">
        <v>3183</v>
      </c>
      <c r="K375" s="662" t="s">
        <v>3184</v>
      </c>
      <c r="L375" s="663">
        <v>646.32000000000005</v>
      </c>
      <c r="M375" s="663">
        <v>5170.5600000000004</v>
      </c>
      <c r="N375" s="662">
        <v>8</v>
      </c>
      <c r="O375" s="745">
        <v>2</v>
      </c>
      <c r="P375" s="663">
        <v>1292.6400000000001</v>
      </c>
      <c r="Q375" s="678">
        <v>0.25</v>
      </c>
      <c r="R375" s="662">
        <v>2</v>
      </c>
      <c r="S375" s="678">
        <v>0.25</v>
      </c>
      <c r="T375" s="745">
        <v>1</v>
      </c>
      <c r="U375" s="701">
        <v>0.5</v>
      </c>
    </row>
    <row r="376" spans="1:21" ht="14.4" customHeight="1" x14ac:dyDescent="0.3">
      <c r="A376" s="661">
        <v>7</v>
      </c>
      <c r="B376" s="662" t="s">
        <v>2404</v>
      </c>
      <c r="C376" s="662" t="s">
        <v>2669</v>
      </c>
      <c r="D376" s="743" t="s">
        <v>3931</v>
      </c>
      <c r="E376" s="744" t="s">
        <v>2685</v>
      </c>
      <c r="F376" s="662" t="s">
        <v>2665</v>
      </c>
      <c r="G376" s="662" t="s">
        <v>3128</v>
      </c>
      <c r="H376" s="662" t="s">
        <v>527</v>
      </c>
      <c r="I376" s="662" t="s">
        <v>3142</v>
      </c>
      <c r="J376" s="662" t="s">
        <v>3130</v>
      </c>
      <c r="K376" s="662" t="s">
        <v>3143</v>
      </c>
      <c r="L376" s="663">
        <v>170.52</v>
      </c>
      <c r="M376" s="663">
        <v>341.04</v>
      </c>
      <c r="N376" s="662">
        <v>2</v>
      </c>
      <c r="O376" s="745">
        <v>0.5</v>
      </c>
      <c r="P376" s="663">
        <v>341.04</v>
      </c>
      <c r="Q376" s="678">
        <v>1</v>
      </c>
      <c r="R376" s="662">
        <v>2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7</v>
      </c>
      <c r="B377" s="662" t="s">
        <v>2404</v>
      </c>
      <c r="C377" s="662" t="s">
        <v>2669</v>
      </c>
      <c r="D377" s="743" t="s">
        <v>3931</v>
      </c>
      <c r="E377" s="744" t="s">
        <v>2685</v>
      </c>
      <c r="F377" s="662" t="s">
        <v>2665</v>
      </c>
      <c r="G377" s="662" t="s">
        <v>2709</v>
      </c>
      <c r="H377" s="662" t="s">
        <v>606</v>
      </c>
      <c r="I377" s="662" t="s">
        <v>3067</v>
      </c>
      <c r="J377" s="662" t="s">
        <v>2399</v>
      </c>
      <c r="K377" s="662" t="s">
        <v>2969</v>
      </c>
      <c r="L377" s="663">
        <v>207.45</v>
      </c>
      <c r="M377" s="663">
        <v>414.9</v>
      </c>
      <c r="N377" s="662">
        <v>2</v>
      </c>
      <c r="O377" s="745">
        <v>1</v>
      </c>
      <c r="P377" s="663">
        <v>207.45</v>
      </c>
      <c r="Q377" s="678">
        <v>0.5</v>
      </c>
      <c r="R377" s="662">
        <v>1</v>
      </c>
      <c r="S377" s="678">
        <v>0.5</v>
      </c>
      <c r="T377" s="745">
        <v>0.5</v>
      </c>
      <c r="U377" s="701">
        <v>0.5</v>
      </c>
    </row>
    <row r="378" spans="1:21" ht="14.4" customHeight="1" x14ac:dyDescent="0.3">
      <c r="A378" s="661">
        <v>7</v>
      </c>
      <c r="B378" s="662" t="s">
        <v>2404</v>
      </c>
      <c r="C378" s="662" t="s">
        <v>2669</v>
      </c>
      <c r="D378" s="743" t="s">
        <v>3931</v>
      </c>
      <c r="E378" s="744" t="s">
        <v>2685</v>
      </c>
      <c r="F378" s="662" t="s">
        <v>2665</v>
      </c>
      <c r="G378" s="662" t="s">
        <v>2749</v>
      </c>
      <c r="H378" s="662" t="s">
        <v>606</v>
      </c>
      <c r="I378" s="662" t="s">
        <v>3223</v>
      </c>
      <c r="J378" s="662" t="s">
        <v>3224</v>
      </c>
      <c r="K378" s="662" t="s">
        <v>2515</v>
      </c>
      <c r="L378" s="663">
        <v>65.989999999999995</v>
      </c>
      <c r="M378" s="663">
        <v>1121.83</v>
      </c>
      <c r="N378" s="662">
        <v>17</v>
      </c>
      <c r="O378" s="745">
        <v>5</v>
      </c>
      <c r="P378" s="663">
        <v>791.87999999999988</v>
      </c>
      <c r="Q378" s="678">
        <v>0.70588235294117641</v>
      </c>
      <c r="R378" s="662">
        <v>12</v>
      </c>
      <c r="S378" s="678">
        <v>0.70588235294117652</v>
      </c>
      <c r="T378" s="745">
        <v>3</v>
      </c>
      <c r="U378" s="701">
        <v>0.6</v>
      </c>
    </row>
    <row r="379" spans="1:21" ht="14.4" customHeight="1" x14ac:dyDescent="0.3">
      <c r="A379" s="661">
        <v>7</v>
      </c>
      <c r="B379" s="662" t="s">
        <v>2404</v>
      </c>
      <c r="C379" s="662" t="s">
        <v>2669</v>
      </c>
      <c r="D379" s="743" t="s">
        <v>3931</v>
      </c>
      <c r="E379" s="744" t="s">
        <v>2685</v>
      </c>
      <c r="F379" s="662" t="s">
        <v>2665</v>
      </c>
      <c r="G379" s="662" t="s">
        <v>2749</v>
      </c>
      <c r="H379" s="662" t="s">
        <v>606</v>
      </c>
      <c r="I379" s="662" t="s">
        <v>3223</v>
      </c>
      <c r="J379" s="662" t="s">
        <v>3224</v>
      </c>
      <c r="K379" s="662" t="s">
        <v>2515</v>
      </c>
      <c r="L379" s="663">
        <v>42.57</v>
      </c>
      <c r="M379" s="663">
        <v>808.83000000000015</v>
      </c>
      <c r="N379" s="662">
        <v>19</v>
      </c>
      <c r="O379" s="745">
        <v>4</v>
      </c>
      <c r="P379" s="663">
        <v>808.83000000000015</v>
      </c>
      <c r="Q379" s="678">
        <v>1</v>
      </c>
      <c r="R379" s="662">
        <v>19</v>
      </c>
      <c r="S379" s="678">
        <v>1</v>
      </c>
      <c r="T379" s="745">
        <v>4</v>
      </c>
      <c r="U379" s="701">
        <v>1</v>
      </c>
    </row>
    <row r="380" spans="1:21" ht="14.4" customHeight="1" x14ac:dyDescent="0.3">
      <c r="A380" s="661">
        <v>7</v>
      </c>
      <c r="B380" s="662" t="s">
        <v>2404</v>
      </c>
      <c r="C380" s="662" t="s">
        <v>2669</v>
      </c>
      <c r="D380" s="743" t="s">
        <v>3931</v>
      </c>
      <c r="E380" s="744" t="s">
        <v>2685</v>
      </c>
      <c r="F380" s="662" t="s">
        <v>2665</v>
      </c>
      <c r="G380" s="662" t="s">
        <v>2749</v>
      </c>
      <c r="H380" s="662" t="s">
        <v>606</v>
      </c>
      <c r="I380" s="662" t="s">
        <v>1826</v>
      </c>
      <c r="J380" s="662" t="s">
        <v>1827</v>
      </c>
      <c r="K380" s="662" t="s">
        <v>2528</v>
      </c>
      <c r="L380" s="663">
        <v>132</v>
      </c>
      <c r="M380" s="663">
        <v>396</v>
      </c>
      <c r="N380" s="662">
        <v>3</v>
      </c>
      <c r="O380" s="745">
        <v>0.5</v>
      </c>
      <c r="P380" s="663">
        <v>396</v>
      </c>
      <c r="Q380" s="678">
        <v>1</v>
      </c>
      <c r="R380" s="662">
        <v>3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7</v>
      </c>
      <c r="B381" s="662" t="s">
        <v>2404</v>
      </c>
      <c r="C381" s="662" t="s">
        <v>2669</v>
      </c>
      <c r="D381" s="743" t="s">
        <v>3931</v>
      </c>
      <c r="E381" s="744" t="s">
        <v>2685</v>
      </c>
      <c r="F381" s="662" t="s">
        <v>2665</v>
      </c>
      <c r="G381" s="662" t="s">
        <v>3132</v>
      </c>
      <c r="H381" s="662" t="s">
        <v>606</v>
      </c>
      <c r="I381" s="662" t="s">
        <v>3472</v>
      </c>
      <c r="J381" s="662" t="s">
        <v>3473</v>
      </c>
      <c r="K381" s="662" t="s">
        <v>3474</v>
      </c>
      <c r="L381" s="663">
        <v>207.45</v>
      </c>
      <c r="M381" s="663">
        <v>207.45</v>
      </c>
      <c r="N381" s="662">
        <v>1</v>
      </c>
      <c r="O381" s="745">
        <v>0.5</v>
      </c>
      <c r="P381" s="663">
        <v>207.45</v>
      </c>
      <c r="Q381" s="678">
        <v>1</v>
      </c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7</v>
      </c>
      <c r="B382" s="662" t="s">
        <v>2404</v>
      </c>
      <c r="C382" s="662" t="s">
        <v>2669</v>
      </c>
      <c r="D382" s="743" t="s">
        <v>3931</v>
      </c>
      <c r="E382" s="744" t="s">
        <v>2685</v>
      </c>
      <c r="F382" s="662" t="s">
        <v>2665</v>
      </c>
      <c r="G382" s="662" t="s">
        <v>2862</v>
      </c>
      <c r="H382" s="662" t="s">
        <v>527</v>
      </c>
      <c r="I382" s="662" t="s">
        <v>3475</v>
      </c>
      <c r="J382" s="662" t="s">
        <v>3476</v>
      </c>
      <c r="K382" s="662" t="s">
        <v>3477</v>
      </c>
      <c r="L382" s="663">
        <v>211.42</v>
      </c>
      <c r="M382" s="663">
        <v>634.26</v>
      </c>
      <c r="N382" s="662">
        <v>3</v>
      </c>
      <c r="O382" s="745">
        <v>1.5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7</v>
      </c>
      <c r="B383" s="662" t="s">
        <v>2404</v>
      </c>
      <c r="C383" s="662" t="s">
        <v>2669</v>
      </c>
      <c r="D383" s="743" t="s">
        <v>3931</v>
      </c>
      <c r="E383" s="744" t="s">
        <v>2685</v>
      </c>
      <c r="F383" s="662" t="s">
        <v>2665</v>
      </c>
      <c r="G383" s="662" t="s">
        <v>2862</v>
      </c>
      <c r="H383" s="662" t="s">
        <v>527</v>
      </c>
      <c r="I383" s="662" t="s">
        <v>2866</v>
      </c>
      <c r="J383" s="662" t="s">
        <v>2864</v>
      </c>
      <c r="K383" s="662" t="s">
        <v>2865</v>
      </c>
      <c r="L383" s="663">
        <v>281.88</v>
      </c>
      <c r="M383" s="663">
        <v>845.64</v>
      </c>
      <c r="N383" s="662">
        <v>3</v>
      </c>
      <c r="O383" s="745">
        <v>0.5</v>
      </c>
      <c r="P383" s="663">
        <v>845.64</v>
      </c>
      <c r="Q383" s="678">
        <v>1</v>
      </c>
      <c r="R383" s="662">
        <v>3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7</v>
      </c>
      <c r="B384" s="662" t="s">
        <v>2404</v>
      </c>
      <c r="C384" s="662" t="s">
        <v>2669</v>
      </c>
      <c r="D384" s="743" t="s">
        <v>3931</v>
      </c>
      <c r="E384" s="744" t="s">
        <v>2685</v>
      </c>
      <c r="F384" s="662" t="s">
        <v>2665</v>
      </c>
      <c r="G384" s="662" t="s">
        <v>2862</v>
      </c>
      <c r="H384" s="662" t="s">
        <v>527</v>
      </c>
      <c r="I384" s="662" t="s">
        <v>3478</v>
      </c>
      <c r="J384" s="662" t="s">
        <v>3476</v>
      </c>
      <c r="K384" s="662" t="s">
        <v>3479</v>
      </c>
      <c r="L384" s="663">
        <v>0</v>
      </c>
      <c r="M384" s="663">
        <v>0</v>
      </c>
      <c r="N384" s="662">
        <v>3</v>
      </c>
      <c r="O384" s="745">
        <v>0.5</v>
      </c>
      <c r="P384" s="663">
        <v>0</v>
      </c>
      <c r="Q384" s="678"/>
      <c r="R384" s="662">
        <v>3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7</v>
      </c>
      <c r="B385" s="662" t="s">
        <v>2404</v>
      </c>
      <c r="C385" s="662" t="s">
        <v>2669</v>
      </c>
      <c r="D385" s="743" t="s">
        <v>3931</v>
      </c>
      <c r="E385" s="744" t="s">
        <v>2685</v>
      </c>
      <c r="F385" s="662" t="s">
        <v>2665</v>
      </c>
      <c r="G385" s="662" t="s">
        <v>2818</v>
      </c>
      <c r="H385" s="662" t="s">
        <v>527</v>
      </c>
      <c r="I385" s="662" t="s">
        <v>3480</v>
      </c>
      <c r="J385" s="662" t="s">
        <v>3481</v>
      </c>
      <c r="K385" s="662" t="s">
        <v>3482</v>
      </c>
      <c r="L385" s="663">
        <v>0</v>
      </c>
      <c r="M385" s="663">
        <v>0</v>
      </c>
      <c r="N385" s="662">
        <v>2</v>
      </c>
      <c r="O385" s="745">
        <v>1</v>
      </c>
      <c r="P385" s="663">
        <v>0</v>
      </c>
      <c r="Q385" s="678"/>
      <c r="R385" s="662">
        <v>1</v>
      </c>
      <c r="S385" s="678">
        <v>0.5</v>
      </c>
      <c r="T385" s="745">
        <v>0.5</v>
      </c>
      <c r="U385" s="701">
        <v>0.5</v>
      </c>
    </row>
    <row r="386" spans="1:21" ht="14.4" customHeight="1" x14ac:dyDescent="0.3">
      <c r="A386" s="661">
        <v>7</v>
      </c>
      <c r="B386" s="662" t="s">
        <v>2404</v>
      </c>
      <c r="C386" s="662" t="s">
        <v>2669</v>
      </c>
      <c r="D386" s="743" t="s">
        <v>3931</v>
      </c>
      <c r="E386" s="744" t="s">
        <v>2685</v>
      </c>
      <c r="F386" s="662" t="s">
        <v>2665</v>
      </c>
      <c r="G386" s="662" t="s">
        <v>2818</v>
      </c>
      <c r="H386" s="662" t="s">
        <v>527</v>
      </c>
      <c r="I386" s="662" t="s">
        <v>3483</v>
      </c>
      <c r="J386" s="662" t="s">
        <v>3481</v>
      </c>
      <c r="K386" s="662" t="s">
        <v>3484</v>
      </c>
      <c r="L386" s="663">
        <v>0</v>
      </c>
      <c r="M386" s="663">
        <v>0</v>
      </c>
      <c r="N386" s="662">
        <v>3</v>
      </c>
      <c r="O386" s="745">
        <v>1</v>
      </c>
      <c r="P386" s="663">
        <v>0</v>
      </c>
      <c r="Q386" s="678"/>
      <c r="R386" s="662">
        <v>2</v>
      </c>
      <c r="S386" s="678">
        <v>0.66666666666666663</v>
      </c>
      <c r="T386" s="745">
        <v>0.5</v>
      </c>
      <c r="U386" s="701">
        <v>0.5</v>
      </c>
    </row>
    <row r="387" spans="1:21" ht="14.4" customHeight="1" x14ac:dyDescent="0.3">
      <c r="A387" s="661">
        <v>7</v>
      </c>
      <c r="B387" s="662" t="s">
        <v>2404</v>
      </c>
      <c r="C387" s="662" t="s">
        <v>2669</v>
      </c>
      <c r="D387" s="743" t="s">
        <v>3931</v>
      </c>
      <c r="E387" s="744" t="s">
        <v>2685</v>
      </c>
      <c r="F387" s="662" t="s">
        <v>2665</v>
      </c>
      <c r="G387" s="662" t="s">
        <v>3392</v>
      </c>
      <c r="H387" s="662" t="s">
        <v>527</v>
      </c>
      <c r="I387" s="662" t="s">
        <v>3485</v>
      </c>
      <c r="J387" s="662" t="s">
        <v>1586</v>
      </c>
      <c r="K387" s="662" t="s">
        <v>3486</v>
      </c>
      <c r="L387" s="663">
        <v>91.11</v>
      </c>
      <c r="M387" s="663">
        <v>273.33</v>
      </c>
      <c r="N387" s="662">
        <v>3</v>
      </c>
      <c r="O387" s="745">
        <v>0.5</v>
      </c>
      <c r="P387" s="663">
        <v>273.33</v>
      </c>
      <c r="Q387" s="678">
        <v>1</v>
      </c>
      <c r="R387" s="662">
        <v>3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7</v>
      </c>
      <c r="B388" s="662" t="s">
        <v>2404</v>
      </c>
      <c r="C388" s="662" t="s">
        <v>2669</v>
      </c>
      <c r="D388" s="743" t="s">
        <v>3931</v>
      </c>
      <c r="E388" s="744" t="s">
        <v>2685</v>
      </c>
      <c r="F388" s="662" t="s">
        <v>2665</v>
      </c>
      <c r="G388" s="662" t="s">
        <v>2753</v>
      </c>
      <c r="H388" s="662" t="s">
        <v>527</v>
      </c>
      <c r="I388" s="662" t="s">
        <v>2754</v>
      </c>
      <c r="J388" s="662" t="s">
        <v>2755</v>
      </c>
      <c r="K388" s="662" t="s">
        <v>2756</v>
      </c>
      <c r="L388" s="663">
        <v>24.68</v>
      </c>
      <c r="M388" s="663">
        <v>345.52</v>
      </c>
      <c r="N388" s="662">
        <v>14</v>
      </c>
      <c r="O388" s="745">
        <v>4</v>
      </c>
      <c r="P388" s="663">
        <v>246.79999999999998</v>
      </c>
      <c r="Q388" s="678">
        <v>0.7142857142857143</v>
      </c>
      <c r="R388" s="662">
        <v>10</v>
      </c>
      <c r="S388" s="678">
        <v>0.7142857142857143</v>
      </c>
      <c r="T388" s="745">
        <v>3</v>
      </c>
      <c r="U388" s="701">
        <v>0.75</v>
      </c>
    </row>
    <row r="389" spans="1:21" ht="14.4" customHeight="1" x14ac:dyDescent="0.3">
      <c r="A389" s="661">
        <v>7</v>
      </c>
      <c r="B389" s="662" t="s">
        <v>2404</v>
      </c>
      <c r="C389" s="662" t="s">
        <v>2669</v>
      </c>
      <c r="D389" s="743" t="s">
        <v>3931</v>
      </c>
      <c r="E389" s="744" t="s">
        <v>2685</v>
      </c>
      <c r="F389" s="662" t="s">
        <v>2665</v>
      </c>
      <c r="G389" s="662" t="s">
        <v>2753</v>
      </c>
      <c r="H389" s="662" t="s">
        <v>527</v>
      </c>
      <c r="I389" s="662" t="s">
        <v>3395</v>
      </c>
      <c r="J389" s="662" t="s">
        <v>3396</v>
      </c>
      <c r="K389" s="662" t="s">
        <v>3397</v>
      </c>
      <c r="L389" s="663">
        <v>74.06</v>
      </c>
      <c r="M389" s="663">
        <v>1629.3200000000002</v>
      </c>
      <c r="N389" s="662">
        <v>22</v>
      </c>
      <c r="O389" s="745">
        <v>6</v>
      </c>
      <c r="P389" s="663">
        <v>1407.14</v>
      </c>
      <c r="Q389" s="678">
        <v>0.86363636363636365</v>
      </c>
      <c r="R389" s="662">
        <v>19</v>
      </c>
      <c r="S389" s="678">
        <v>0.86363636363636365</v>
      </c>
      <c r="T389" s="745">
        <v>5.5</v>
      </c>
      <c r="U389" s="701">
        <v>0.91666666666666663</v>
      </c>
    </row>
    <row r="390" spans="1:21" ht="14.4" customHeight="1" x14ac:dyDescent="0.3">
      <c r="A390" s="661">
        <v>7</v>
      </c>
      <c r="B390" s="662" t="s">
        <v>2404</v>
      </c>
      <c r="C390" s="662" t="s">
        <v>2669</v>
      </c>
      <c r="D390" s="743" t="s">
        <v>3931</v>
      </c>
      <c r="E390" s="744" t="s">
        <v>2685</v>
      </c>
      <c r="F390" s="662" t="s">
        <v>2665</v>
      </c>
      <c r="G390" s="662" t="s">
        <v>3226</v>
      </c>
      <c r="H390" s="662" t="s">
        <v>606</v>
      </c>
      <c r="I390" s="662" t="s">
        <v>3405</v>
      </c>
      <c r="J390" s="662" t="s">
        <v>3406</v>
      </c>
      <c r="K390" s="662" t="s">
        <v>2515</v>
      </c>
      <c r="L390" s="663">
        <v>132</v>
      </c>
      <c r="M390" s="663">
        <v>396</v>
      </c>
      <c r="N390" s="662">
        <v>3</v>
      </c>
      <c r="O390" s="745">
        <v>0.5</v>
      </c>
      <c r="P390" s="663">
        <v>396</v>
      </c>
      <c r="Q390" s="678">
        <v>1</v>
      </c>
      <c r="R390" s="662">
        <v>3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7</v>
      </c>
      <c r="B391" s="662" t="s">
        <v>2404</v>
      </c>
      <c r="C391" s="662" t="s">
        <v>2669</v>
      </c>
      <c r="D391" s="743" t="s">
        <v>3931</v>
      </c>
      <c r="E391" s="744" t="s">
        <v>2685</v>
      </c>
      <c r="F391" s="662" t="s">
        <v>2665</v>
      </c>
      <c r="G391" s="662" t="s">
        <v>3230</v>
      </c>
      <c r="H391" s="662" t="s">
        <v>527</v>
      </c>
      <c r="I391" s="662" t="s">
        <v>3231</v>
      </c>
      <c r="J391" s="662" t="s">
        <v>3232</v>
      </c>
      <c r="K391" s="662" t="s">
        <v>3233</v>
      </c>
      <c r="L391" s="663">
        <v>232.68</v>
      </c>
      <c r="M391" s="663">
        <v>1396.08</v>
      </c>
      <c r="N391" s="662">
        <v>6</v>
      </c>
      <c r="O391" s="745">
        <v>1</v>
      </c>
      <c r="P391" s="663">
        <v>1396.08</v>
      </c>
      <c r="Q391" s="678">
        <v>1</v>
      </c>
      <c r="R391" s="662">
        <v>6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7</v>
      </c>
      <c r="B392" s="662" t="s">
        <v>2404</v>
      </c>
      <c r="C392" s="662" t="s">
        <v>2669</v>
      </c>
      <c r="D392" s="743" t="s">
        <v>3931</v>
      </c>
      <c r="E392" s="744" t="s">
        <v>2685</v>
      </c>
      <c r="F392" s="662" t="s">
        <v>2665</v>
      </c>
      <c r="G392" s="662" t="s">
        <v>3230</v>
      </c>
      <c r="H392" s="662" t="s">
        <v>527</v>
      </c>
      <c r="I392" s="662" t="s">
        <v>3234</v>
      </c>
      <c r="J392" s="662" t="s">
        <v>3235</v>
      </c>
      <c r="K392" s="662" t="s">
        <v>3236</v>
      </c>
      <c r="L392" s="663">
        <v>969.48</v>
      </c>
      <c r="M392" s="663">
        <v>1938.96</v>
      </c>
      <c r="N392" s="662">
        <v>2</v>
      </c>
      <c r="O392" s="745">
        <v>1</v>
      </c>
      <c r="P392" s="663">
        <v>1938.96</v>
      </c>
      <c r="Q392" s="678">
        <v>1</v>
      </c>
      <c r="R392" s="662">
        <v>2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7</v>
      </c>
      <c r="B393" s="662" t="s">
        <v>2404</v>
      </c>
      <c r="C393" s="662" t="s">
        <v>2669</v>
      </c>
      <c r="D393" s="743" t="s">
        <v>3931</v>
      </c>
      <c r="E393" s="744" t="s">
        <v>2685</v>
      </c>
      <c r="F393" s="662" t="s">
        <v>2665</v>
      </c>
      <c r="G393" s="662" t="s">
        <v>3230</v>
      </c>
      <c r="H393" s="662" t="s">
        <v>527</v>
      </c>
      <c r="I393" s="662" t="s">
        <v>3487</v>
      </c>
      <c r="J393" s="662" t="s">
        <v>3488</v>
      </c>
      <c r="K393" s="662" t="s">
        <v>3489</v>
      </c>
      <c r="L393" s="663">
        <v>1454.23</v>
      </c>
      <c r="M393" s="663">
        <v>13088.070000000002</v>
      </c>
      <c r="N393" s="662">
        <v>9</v>
      </c>
      <c r="O393" s="745">
        <v>2</v>
      </c>
      <c r="P393" s="663">
        <v>13088.070000000002</v>
      </c>
      <c r="Q393" s="678">
        <v>1</v>
      </c>
      <c r="R393" s="662">
        <v>9</v>
      </c>
      <c r="S393" s="678">
        <v>1</v>
      </c>
      <c r="T393" s="745">
        <v>2</v>
      </c>
      <c r="U393" s="701">
        <v>1</v>
      </c>
    </row>
    <row r="394" spans="1:21" ht="14.4" customHeight="1" x14ac:dyDescent="0.3">
      <c r="A394" s="661">
        <v>7</v>
      </c>
      <c r="B394" s="662" t="s">
        <v>2404</v>
      </c>
      <c r="C394" s="662" t="s">
        <v>2669</v>
      </c>
      <c r="D394" s="743" t="s">
        <v>3931</v>
      </c>
      <c r="E394" s="744" t="s">
        <v>2685</v>
      </c>
      <c r="F394" s="662" t="s">
        <v>2665</v>
      </c>
      <c r="G394" s="662" t="s">
        <v>3230</v>
      </c>
      <c r="H394" s="662" t="s">
        <v>527</v>
      </c>
      <c r="I394" s="662" t="s">
        <v>3490</v>
      </c>
      <c r="J394" s="662" t="s">
        <v>3491</v>
      </c>
      <c r="K394" s="662" t="s">
        <v>3492</v>
      </c>
      <c r="L394" s="663">
        <v>1938.97</v>
      </c>
      <c r="M394" s="663">
        <v>11633.82</v>
      </c>
      <c r="N394" s="662">
        <v>6</v>
      </c>
      <c r="O394" s="745">
        <v>1</v>
      </c>
      <c r="P394" s="663">
        <v>11633.82</v>
      </c>
      <c r="Q394" s="678">
        <v>1</v>
      </c>
      <c r="R394" s="662">
        <v>6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7</v>
      </c>
      <c r="B395" s="662" t="s">
        <v>2404</v>
      </c>
      <c r="C395" s="662" t="s">
        <v>2669</v>
      </c>
      <c r="D395" s="743" t="s">
        <v>3931</v>
      </c>
      <c r="E395" s="744" t="s">
        <v>2685</v>
      </c>
      <c r="F395" s="662" t="s">
        <v>2665</v>
      </c>
      <c r="G395" s="662" t="s">
        <v>3230</v>
      </c>
      <c r="H395" s="662" t="s">
        <v>527</v>
      </c>
      <c r="I395" s="662" t="s">
        <v>3237</v>
      </c>
      <c r="J395" s="662" t="s">
        <v>3238</v>
      </c>
      <c r="K395" s="662" t="s">
        <v>3239</v>
      </c>
      <c r="L395" s="663">
        <v>5322.08</v>
      </c>
      <c r="M395" s="663">
        <v>31932.48</v>
      </c>
      <c r="N395" s="662">
        <v>6</v>
      </c>
      <c r="O395" s="745">
        <v>2</v>
      </c>
      <c r="P395" s="663">
        <v>31932.48</v>
      </c>
      <c r="Q395" s="678">
        <v>1</v>
      </c>
      <c r="R395" s="662">
        <v>6</v>
      </c>
      <c r="S395" s="678">
        <v>1</v>
      </c>
      <c r="T395" s="745">
        <v>2</v>
      </c>
      <c r="U395" s="701">
        <v>1</v>
      </c>
    </row>
    <row r="396" spans="1:21" ht="14.4" customHeight="1" x14ac:dyDescent="0.3">
      <c r="A396" s="661">
        <v>7</v>
      </c>
      <c r="B396" s="662" t="s">
        <v>2404</v>
      </c>
      <c r="C396" s="662" t="s">
        <v>2669</v>
      </c>
      <c r="D396" s="743" t="s">
        <v>3931</v>
      </c>
      <c r="E396" s="744" t="s">
        <v>2685</v>
      </c>
      <c r="F396" s="662" t="s">
        <v>2665</v>
      </c>
      <c r="G396" s="662" t="s">
        <v>3230</v>
      </c>
      <c r="H396" s="662" t="s">
        <v>527</v>
      </c>
      <c r="I396" s="662" t="s">
        <v>3493</v>
      </c>
      <c r="J396" s="662" t="s">
        <v>3494</v>
      </c>
      <c r="K396" s="662" t="s">
        <v>3495</v>
      </c>
      <c r="L396" s="663">
        <v>5322.08</v>
      </c>
      <c r="M396" s="663">
        <v>31932.48</v>
      </c>
      <c r="N396" s="662">
        <v>6</v>
      </c>
      <c r="O396" s="745">
        <v>2</v>
      </c>
      <c r="P396" s="663">
        <v>31932.48</v>
      </c>
      <c r="Q396" s="678">
        <v>1</v>
      </c>
      <c r="R396" s="662">
        <v>6</v>
      </c>
      <c r="S396" s="678">
        <v>1</v>
      </c>
      <c r="T396" s="745">
        <v>2</v>
      </c>
      <c r="U396" s="701">
        <v>1</v>
      </c>
    </row>
    <row r="397" spans="1:21" ht="14.4" customHeight="1" x14ac:dyDescent="0.3">
      <c r="A397" s="661">
        <v>7</v>
      </c>
      <c r="B397" s="662" t="s">
        <v>2404</v>
      </c>
      <c r="C397" s="662" t="s">
        <v>2669</v>
      </c>
      <c r="D397" s="743" t="s">
        <v>3931</v>
      </c>
      <c r="E397" s="744" t="s">
        <v>2685</v>
      </c>
      <c r="F397" s="662" t="s">
        <v>2665</v>
      </c>
      <c r="G397" s="662" t="s">
        <v>3230</v>
      </c>
      <c r="H397" s="662" t="s">
        <v>527</v>
      </c>
      <c r="I397" s="662" t="s">
        <v>3240</v>
      </c>
      <c r="J397" s="662" t="s">
        <v>3241</v>
      </c>
      <c r="K397" s="662" t="s">
        <v>3242</v>
      </c>
      <c r="L397" s="663">
        <v>1938.97</v>
      </c>
      <c r="M397" s="663">
        <v>44596.31</v>
      </c>
      <c r="N397" s="662">
        <v>23</v>
      </c>
      <c r="O397" s="745">
        <v>5</v>
      </c>
      <c r="P397" s="663">
        <v>36840.43</v>
      </c>
      <c r="Q397" s="678">
        <v>0.82608695652173914</v>
      </c>
      <c r="R397" s="662">
        <v>19</v>
      </c>
      <c r="S397" s="678">
        <v>0.82608695652173914</v>
      </c>
      <c r="T397" s="745">
        <v>4</v>
      </c>
      <c r="U397" s="701">
        <v>0.8</v>
      </c>
    </row>
    <row r="398" spans="1:21" ht="14.4" customHeight="1" x14ac:dyDescent="0.3">
      <c r="A398" s="661">
        <v>7</v>
      </c>
      <c r="B398" s="662" t="s">
        <v>2404</v>
      </c>
      <c r="C398" s="662" t="s">
        <v>2669</v>
      </c>
      <c r="D398" s="743" t="s">
        <v>3931</v>
      </c>
      <c r="E398" s="744" t="s">
        <v>2685</v>
      </c>
      <c r="F398" s="662" t="s">
        <v>2665</v>
      </c>
      <c r="G398" s="662" t="s">
        <v>3230</v>
      </c>
      <c r="H398" s="662" t="s">
        <v>527</v>
      </c>
      <c r="I398" s="662" t="s">
        <v>3243</v>
      </c>
      <c r="J398" s="662" t="s">
        <v>3244</v>
      </c>
      <c r="K398" s="662" t="s">
        <v>3245</v>
      </c>
      <c r="L398" s="663">
        <v>1454.23</v>
      </c>
      <c r="M398" s="663">
        <v>69803.040000000008</v>
      </c>
      <c r="N398" s="662">
        <v>48</v>
      </c>
      <c r="O398" s="745">
        <v>10</v>
      </c>
      <c r="P398" s="663">
        <v>63986.12</v>
      </c>
      <c r="Q398" s="678">
        <v>0.91666666666666663</v>
      </c>
      <c r="R398" s="662">
        <v>44</v>
      </c>
      <c r="S398" s="678">
        <v>0.91666666666666663</v>
      </c>
      <c r="T398" s="745">
        <v>9</v>
      </c>
      <c r="U398" s="701">
        <v>0.9</v>
      </c>
    </row>
    <row r="399" spans="1:21" ht="14.4" customHeight="1" x14ac:dyDescent="0.3">
      <c r="A399" s="661">
        <v>7</v>
      </c>
      <c r="B399" s="662" t="s">
        <v>2404</v>
      </c>
      <c r="C399" s="662" t="s">
        <v>2669</v>
      </c>
      <c r="D399" s="743" t="s">
        <v>3931</v>
      </c>
      <c r="E399" s="744" t="s">
        <v>2685</v>
      </c>
      <c r="F399" s="662" t="s">
        <v>2665</v>
      </c>
      <c r="G399" s="662" t="s">
        <v>3230</v>
      </c>
      <c r="H399" s="662" t="s">
        <v>527</v>
      </c>
      <c r="I399" s="662" t="s">
        <v>3246</v>
      </c>
      <c r="J399" s="662" t="s">
        <v>3247</v>
      </c>
      <c r="K399" s="662" t="s">
        <v>3248</v>
      </c>
      <c r="L399" s="663">
        <v>484.75</v>
      </c>
      <c r="M399" s="663">
        <v>9695</v>
      </c>
      <c r="N399" s="662">
        <v>20</v>
      </c>
      <c r="O399" s="745">
        <v>5</v>
      </c>
      <c r="P399" s="663">
        <v>4847.5</v>
      </c>
      <c r="Q399" s="678">
        <v>0.5</v>
      </c>
      <c r="R399" s="662">
        <v>10</v>
      </c>
      <c r="S399" s="678">
        <v>0.5</v>
      </c>
      <c r="T399" s="745">
        <v>3</v>
      </c>
      <c r="U399" s="701">
        <v>0.6</v>
      </c>
    </row>
    <row r="400" spans="1:21" ht="14.4" customHeight="1" x14ac:dyDescent="0.3">
      <c r="A400" s="661">
        <v>7</v>
      </c>
      <c r="B400" s="662" t="s">
        <v>2404</v>
      </c>
      <c r="C400" s="662" t="s">
        <v>2669</v>
      </c>
      <c r="D400" s="743" t="s">
        <v>3931</v>
      </c>
      <c r="E400" s="744" t="s">
        <v>2685</v>
      </c>
      <c r="F400" s="662" t="s">
        <v>2665</v>
      </c>
      <c r="G400" s="662" t="s">
        <v>3230</v>
      </c>
      <c r="H400" s="662" t="s">
        <v>527</v>
      </c>
      <c r="I400" s="662" t="s">
        <v>3249</v>
      </c>
      <c r="J400" s="662" t="s">
        <v>3250</v>
      </c>
      <c r="K400" s="662" t="s">
        <v>3251</v>
      </c>
      <c r="L400" s="663">
        <v>969.48</v>
      </c>
      <c r="M400" s="663">
        <v>7755.84</v>
      </c>
      <c r="N400" s="662">
        <v>8</v>
      </c>
      <c r="O400" s="745">
        <v>2</v>
      </c>
      <c r="P400" s="663">
        <v>7755.84</v>
      </c>
      <c r="Q400" s="678">
        <v>1</v>
      </c>
      <c r="R400" s="662">
        <v>8</v>
      </c>
      <c r="S400" s="678">
        <v>1</v>
      </c>
      <c r="T400" s="745">
        <v>2</v>
      </c>
      <c r="U400" s="701">
        <v>1</v>
      </c>
    </row>
    <row r="401" spans="1:21" ht="14.4" customHeight="1" x14ac:dyDescent="0.3">
      <c r="A401" s="661">
        <v>7</v>
      </c>
      <c r="B401" s="662" t="s">
        <v>2404</v>
      </c>
      <c r="C401" s="662" t="s">
        <v>2669</v>
      </c>
      <c r="D401" s="743" t="s">
        <v>3931</v>
      </c>
      <c r="E401" s="744" t="s">
        <v>2685</v>
      </c>
      <c r="F401" s="662" t="s">
        <v>2665</v>
      </c>
      <c r="G401" s="662" t="s">
        <v>3230</v>
      </c>
      <c r="H401" s="662" t="s">
        <v>527</v>
      </c>
      <c r="I401" s="662" t="s">
        <v>3496</v>
      </c>
      <c r="J401" s="662" t="s">
        <v>3497</v>
      </c>
      <c r="K401" s="662" t="s">
        <v>3498</v>
      </c>
      <c r="L401" s="663">
        <v>1938.97</v>
      </c>
      <c r="M401" s="663">
        <v>34901.46</v>
      </c>
      <c r="N401" s="662">
        <v>18</v>
      </c>
      <c r="O401" s="745">
        <v>4</v>
      </c>
      <c r="P401" s="663">
        <v>19389.7</v>
      </c>
      <c r="Q401" s="678">
        <v>0.55555555555555558</v>
      </c>
      <c r="R401" s="662">
        <v>10</v>
      </c>
      <c r="S401" s="678">
        <v>0.55555555555555558</v>
      </c>
      <c r="T401" s="745">
        <v>2</v>
      </c>
      <c r="U401" s="701">
        <v>0.5</v>
      </c>
    </row>
    <row r="402" spans="1:21" ht="14.4" customHeight="1" x14ac:dyDescent="0.3">
      <c r="A402" s="661">
        <v>7</v>
      </c>
      <c r="B402" s="662" t="s">
        <v>2404</v>
      </c>
      <c r="C402" s="662" t="s">
        <v>2669</v>
      </c>
      <c r="D402" s="743" t="s">
        <v>3931</v>
      </c>
      <c r="E402" s="744" t="s">
        <v>2685</v>
      </c>
      <c r="F402" s="662" t="s">
        <v>2665</v>
      </c>
      <c r="G402" s="662" t="s">
        <v>3230</v>
      </c>
      <c r="H402" s="662" t="s">
        <v>527</v>
      </c>
      <c r="I402" s="662" t="s">
        <v>3252</v>
      </c>
      <c r="J402" s="662" t="s">
        <v>3253</v>
      </c>
      <c r="K402" s="662" t="s">
        <v>3254</v>
      </c>
      <c r="L402" s="663">
        <v>969.48</v>
      </c>
      <c r="M402" s="663">
        <v>5816.88</v>
      </c>
      <c r="N402" s="662">
        <v>6</v>
      </c>
      <c r="O402" s="745">
        <v>1</v>
      </c>
      <c r="P402" s="663">
        <v>5816.88</v>
      </c>
      <c r="Q402" s="678">
        <v>1</v>
      </c>
      <c r="R402" s="662">
        <v>6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7</v>
      </c>
      <c r="B403" s="662" t="s">
        <v>2404</v>
      </c>
      <c r="C403" s="662" t="s">
        <v>2669</v>
      </c>
      <c r="D403" s="743" t="s">
        <v>3931</v>
      </c>
      <c r="E403" s="744" t="s">
        <v>2685</v>
      </c>
      <c r="F403" s="662" t="s">
        <v>2665</v>
      </c>
      <c r="G403" s="662" t="s">
        <v>3230</v>
      </c>
      <c r="H403" s="662" t="s">
        <v>527</v>
      </c>
      <c r="I403" s="662" t="s">
        <v>3499</v>
      </c>
      <c r="J403" s="662" t="s">
        <v>3500</v>
      </c>
      <c r="K403" s="662" t="s">
        <v>3501</v>
      </c>
      <c r="L403" s="663">
        <v>7096.12</v>
      </c>
      <c r="M403" s="663">
        <v>14192.24</v>
      </c>
      <c r="N403" s="662">
        <v>2</v>
      </c>
      <c r="O403" s="745">
        <v>1</v>
      </c>
      <c r="P403" s="663">
        <v>14192.24</v>
      </c>
      <c r="Q403" s="678">
        <v>1</v>
      </c>
      <c r="R403" s="662">
        <v>2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7</v>
      </c>
      <c r="B404" s="662" t="s">
        <v>2404</v>
      </c>
      <c r="C404" s="662" t="s">
        <v>2669</v>
      </c>
      <c r="D404" s="743" t="s">
        <v>3931</v>
      </c>
      <c r="E404" s="744" t="s">
        <v>2685</v>
      </c>
      <c r="F404" s="662" t="s">
        <v>2665</v>
      </c>
      <c r="G404" s="662" t="s">
        <v>3185</v>
      </c>
      <c r="H404" s="662" t="s">
        <v>527</v>
      </c>
      <c r="I404" s="662" t="s">
        <v>3502</v>
      </c>
      <c r="J404" s="662" t="s">
        <v>3503</v>
      </c>
      <c r="K404" s="662" t="s">
        <v>3187</v>
      </c>
      <c r="L404" s="663">
        <v>848.49</v>
      </c>
      <c r="M404" s="663">
        <v>848.49</v>
      </c>
      <c r="N404" s="662">
        <v>1</v>
      </c>
      <c r="O404" s="745">
        <v>1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7</v>
      </c>
      <c r="B405" s="662" t="s">
        <v>2404</v>
      </c>
      <c r="C405" s="662" t="s">
        <v>2669</v>
      </c>
      <c r="D405" s="743" t="s">
        <v>3931</v>
      </c>
      <c r="E405" s="744" t="s">
        <v>2685</v>
      </c>
      <c r="F405" s="662" t="s">
        <v>2665</v>
      </c>
      <c r="G405" s="662" t="s">
        <v>3185</v>
      </c>
      <c r="H405" s="662" t="s">
        <v>606</v>
      </c>
      <c r="I405" s="662" t="s">
        <v>1830</v>
      </c>
      <c r="J405" s="662" t="s">
        <v>2611</v>
      </c>
      <c r="K405" s="662" t="s">
        <v>2612</v>
      </c>
      <c r="L405" s="663">
        <v>107.42</v>
      </c>
      <c r="M405" s="663">
        <v>107.42</v>
      </c>
      <c r="N405" s="662">
        <v>1</v>
      </c>
      <c r="O405" s="745">
        <v>0.5</v>
      </c>
      <c r="P405" s="663">
        <v>107.42</v>
      </c>
      <c r="Q405" s="678">
        <v>1</v>
      </c>
      <c r="R405" s="662">
        <v>1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7</v>
      </c>
      <c r="B406" s="662" t="s">
        <v>2404</v>
      </c>
      <c r="C406" s="662" t="s">
        <v>2669</v>
      </c>
      <c r="D406" s="743" t="s">
        <v>3931</v>
      </c>
      <c r="E406" s="744" t="s">
        <v>2685</v>
      </c>
      <c r="F406" s="662" t="s">
        <v>2665</v>
      </c>
      <c r="G406" s="662" t="s">
        <v>3185</v>
      </c>
      <c r="H406" s="662" t="s">
        <v>606</v>
      </c>
      <c r="I406" s="662" t="s">
        <v>3258</v>
      </c>
      <c r="J406" s="662" t="s">
        <v>2611</v>
      </c>
      <c r="K406" s="662" t="s">
        <v>3259</v>
      </c>
      <c r="L406" s="663">
        <v>537.12</v>
      </c>
      <c r="M406" s="663">
        <v>2685.6</v>
      </c>
      <c r="N406" s="662">
        <v>5</v>
      </c>
      <c r="O406" s="745">
        <v>1</v>
      </c>
      <c r="P406" s="663">
        <v>2685.6</v>
      </c>
      <c r="Q406" s="678">
        <v>1</v>
      </c>
      <c r="R406" s="662">
        <v>5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7</v>
      </c>
      <c r="B407" s="662" t="s">
        <v>2404</v>
      </c>
      <c r="C407" s="662" t="s">
        <v>2669</v>
      </c>
      <c r="D407" s="743" t="s">
        <v>3931</v>
      </c>
      <c r="E407" s="744" t="s">
        <v>2685</v>
      </c>
      <c r="F407" s="662" t="s">
        <v>2665</v>
      </c>
      <c r="G407" s="662" t="s">
        <v>3185</v>
      </c>
      <c r="H407" s="662" t="s">
        <v>606</v>
      </c>
      <c r="I407" s="662" t="s">
        <v>3186</v>
      </c>
      <c r="J407" s="662" t="s">
        <v>2613</v>
      </c>
      <c r="K407" s="662" t="s">
        <v>3187</v>
      </c>
      <c r="L407" s="663">
        <v>848.49</v>
      </c>
      <c r="M407" s="663">
        <v>39030.54</v>
      </c>
      <c r="N407" s="662">
        <v>46</v>
      </c>
      <c r="O407" s="745">
        <v>13</v>
      </c>
      <c r="P407" s="663">
        <v>36485.07</v>
      </c>
      <c r="Q407" s="678">
        <v>0.93478260869565211</v>
      </c>
      <c r="R407" s="662">
        <v>43</v>
      </c>
      <c r="S407" s="678">
        <v>0.93478260869565222</v>
      </c>
      <c r="T407" s="745">
        <v>12</v>
      </c>
      <c r="U407" s="701">
        <v>0.92307692307692313</v>
      </c>
    </row>
    <row r="408" spans="1:21" ht="14.4" customHeight="1" x14ac:dyDescent="0.3">
      <c r="A408" s="661">
        <v>7</v>
      </c>
      <c r="B408" s="662" t="s">
        <v>2404</v>
      </c>
      <c r="C408" s="662" t="s">
        <v>2669</v>
      </c>
      <c r="D408" s="743" t="s">
        <v>3931</v>
      </c>
      <c r="E408" s="744" t="s">
        <v>2685</v>
      </c>
      <c r="F408" s="662" t="s">
        <v>2665</v>
      </c>
      <c r="G408" s="662" t="s">
        <v>2822</v>
      </c>
      <c r="H408" s="662" t="s">
        <v>527</v>
      </c>
      <c r="I408" s="662" t="s">
        <v>839</v>
      </c>
      <c r="J408" s="662" t="s">
        <v>840</v>
      </c>
      <c r="K408" s="662" t="s">
        <v>2823</v>
      </c>
      <c r="L408" s="663">
        <v>107.27</v>
      </c>
      <c r="M408" s="663">
        <v>321.81</v>
      </c>
      <c r="N408" s="662">
        <v>3</v>
      </c>
      <c r="O408" s="745">
        <v>2</v>
      </c>
      <c r="P408" s="663">
        <v>321.81</v>
      </c>
      <c r="Q408" s="678">
        <v>1</v>
      </c>
      <c r="R408" s="662">
        <v>3</v>
      </c>
      <c r="S408" s="678">
        <v>1</v>
      </c>
      <c r="T408" s="745">
        <v>2</v>
      </c>
      <c r="U408" s="701">
        <v>1</v>
      </c>
    </row>
    <row r="409" spans="1:21" ht="14.4" customHeight="1" x14ac:dyDescent="0.3">
      <c r="A409" s="661">
        <v>7</v>
      </c>
      <c r="B409" s="662" t="s">
        <v>2404</v>
      </c>
      <c r="C409" s="662" t="s">
        <v>2669</v>
      </c>
      <c r="D409" s="743" t="s">
        <v>3931</v>
      </c>
      <c r="E409" s="744" t="s">
        <v>2685</v>
      </c>
      <c r="F409" s="662" t="s">
        <v>2665</v>
      </c>
      <c r="G409" s="662" t="s">
        <v>3054</v>
      </c>
      <c r="H409" s="662" t="s">
        <v>527</v>
      </c>
      <c r="I409" s="662" t="s">
        <v>3055</v>
      </c>
      <c r="J409" s="662" t="s">
        <v>3056</v>
      </c>
      <c r="K409" s="662" t="s">
        <v>3057</v>
      </c>
      <c r="L409" s="663">
        <v>0</v>
      </c>
      <c r="M409" s="663">
        <v>0</v>
      </c>
      <c r="N409" s="662">
        <v>10</v>
      </c>
      <c r="O409" s="745">
        <v>3.5</v>
      </c>
      <c r="P409" s="663">
        <v>0</v>
      </c>
      <c r="Q409" s="678"/>
      <c r="R409" s="662">
        <v>8</v>
      </c>
      <c r="S409" s="678">
        <v>0.8</v>
      </c>
      <c r="T409" s="745">
        <v>3</v>
      </c>
      <c r="U409" s="701">
        <v>0.8571428571428571</v>
      </c>
    </row>
    <row r="410" spans="1:21" ht="14.4" customHeight="1" x14ac:dyDescent="0.3">
      <c r="A410" s="661">
        <v>7</v>
      </c>
      <c r="B410" s="662" t="s">
        <v>2404</v>
      </c>
      <c r="C410" s="662" t="s">
        <v>2669</v>
      </c>
      <c r="D410" s="743" t="s">
        <v>3931</v>
      </c>
      <c r="E410" s="744" t="s">
        <v>2685</v>
      </c>
      <c r="F410" s="662" t="s">
        <v>2665</v>
      </c>
      <c r="G410" s="662" t="s">
        <v>2803</v>
      </c>
      <c r="H410" s="662" t="s">
        <v>527</v>
      </c>
      <c r="I410" s="662" t="s">
        <v>2804</v>
      </c>
      <c r="J410" s="662" t="s">
        <v>2805</v>
      </c>
      <c r="K410" s="662" t="s">
        <v>2806</v>
      </c>
      <c r="L410" s="663">
        <v>79.64</v>
      </c>
      <c r="M410" s="663">
        <v>238.92000000000002</v>
      </c>
      <c r="N410" s="662">
        <v>3</v>
      </c>
      <c r="O410" s="745">
        <v>1.5</v>
      </c>
      <c r="P410" s="663">
        <v>238.92000000000002</v>
      </c>
      <c r="Q410" s="678">
        <v>1</v>
      </c>
      <c r="R410" s="662">
        <v>3</v>
      </c>
      <c r="S410" s="678">
        <v>1</v>
      </c>
      <c r="T410" s="745">
        <v>1.5</v>
      </c>
      <c r="U410" s="701">
        <v>1</v>
      </c>
    </row>
    <row r="411" spans="1:21" ht="14.4" customHeight="1" x14ac:dyDescent="0.3">
      <c r="A411" s="661">
        <v>7</v>
      </c>
      <c r="B411" s="662" t="s">
        <v>2404</v>
      </c>
      <c r="C411" s="662" t="s">
        <v>2669</v>
      </c>
      <c r="D411" s="743" t="s">
        <v>3931</v>
      </c>
      <c r="E411" s="744" t="s">
        <v>2685</v>
      </c>
      <c r="F411" s="662" t="s">
        <v>2665</v>
      </c>
      <c r="G411" s="662" t="s">
        <v>3264</v>
      </c>
      <c r="H411" s="662" t="s">
        <v>527</v>
      </c>
      <c r="I411" s="662" t="s">
        <v>3412</v>
      </c>
      <c r="J411" s="662" t="s">
        <v>3269</v>
      </c>
      <c r="K411" s="662" t="s">
        <v>3413</v>
      </c>
      <c r="L411" s="663">
        <v>908.53</v>
      </c>
      <c r="M411" s="663">
        <v>7268.24</v>
      </c>
      <c r="N411" s="662">
        <v>8</v>
      </c>
      <c r="O411" s="745">
        <v>3</v>
      </c>
      <c r="P411" s="663">
        <v>7268.24</v>
      </c>
      <c r="Q411" s="678">
        <v>1</v>
      </c>
      <c r="R411" s="662">
        <v>8</v>
      </c>
      <c r="S411" s="678">
        <v>1</v>
      </c>
      <c r="T411" s="745">
        <v>3</v>
      </c>
      <c r="U411" s="701">
        <v>1</v>
      </c>
    </row>
    <row r="412" spans="1:21" ht="14.4" customHeight="1" x14ac:dyDescent="0.3">
      <c r="A412" s="661">
        <v>7</v>
      </c>
      <c r="B412" s="662" t="s">
        <v>2404</v>
      </c>
      <c r="C412" s="662" t="s">
        <v>2669</v>
      </c>
      <c r="D412" s="743" t="s">
        <v>3931</v>
      </c>
      <c r="E412" s="744" t="s">
        <v>2685</v>
      </c>
      <c r="F412" s="662" t="s">
        <v>2665</v>
      </c>
      <c r="G412" s="662" t="s">
        <v>3264</v>
      </c>
      <c r="H412" s="662" t="s">
        <v>527</v>
      </c>
      <c r="I412" s="662" t="s">
        <v>3504</v>
      </c>
      <c r="J412" s="662" t="s">
        <v>3266</v>
      </c>
      <c r="K412" s="662" t="s">
        <v>3505</v>
      </c>
      <c r="L412" s="663">
        <v>1677.3</v>
      </c>
      <c r="M412" s="663">
        <v>13418.4</v>
      </c>
      <c r="N412" s="662">
        <v>8</v>
      </c>
      <c r="O412" s="745">
        <v>3</v>
      </c>
      <c r="P412" s="663">
        <v>8386.5</v>
      </c>
      <c r="Q412" s="678">
        <v>0.625</v>
      </c>
      <c r="R412" s="662">
        <v>5</v>
      </c>
      <c r="S412" s="678">
        <v>0.625</v>
      </c>
      <c r="T412" s="745">
        <v>2</v>
      </c>
      <c r="U412" s="701">
        <v>0.66666666666666663</v>
      </c>
    </row>
    <row r="413" spans="1:21" ht="14.4" customHeight="1" x14ac:dyDescent="0.3">
      <c r="A413" s="661">
        <v>7</v>
      </c>
      <c r="B413" s="662" t="s">
        <v>2404</v>
      </c>
      <c r="C413" s="662" t="s">
        <v>2669</v>
      </c>
      <c r="D413" s="743" t="s">
        <v>3931</v>
      </c>
      <c r="E413" s="744" t="s">
        <v>2685</v>
      </c>
      <c r="F413" s="662" t="s">
        <v>2665</v>
      </c>
      <c r="G413" s="662" t="s">
        <v>3264</v>
      </c>
      <c r="H413" s="662" t="s">
        <v>527</v>
      </c>
      <c r="I413" s="662" t="s">
        <v>3271</v>
      </c>
      <c r="J413" s="662" t="s">
        <v>3272</v>
      </c>
      <c r="K413" s="662" t="s">
        <v>3273</v>
      </c>
      <c r="L413" s="663">
        <v>4714.62</v>
      </c>
      <c r="M413" s="663">
        <v>84863.16</v>
      </c>
      <c r="N413" s="662">
        <v>18</v>
      </c>
      <c r="O413" s="745">
        <v>4</v>
      </c>
      <c r="P413" s="663">
        <v>70719.3</v>
      </c>
      <c r="Q413" s="678">
        <v>0.83333333333333337</v>
      </c>
      <c r="R413" s="662">
        <v>15</v>
      </c>
      <c r="S413" s="678">
        <v>0.83333333333333337</v>
      </c>
      <c r="T413" s="745">
        <v>3</v>
      </c>
      <c r="U413" s="701">
        <v>0.75</v>
      </c>
    </row>
    <row r="414" spans="1:21" ht="14.4" customHeight="1" x14ac:dyDescent="0.3">
      <c r="A414" s="661">
        <v>7</v>
      </c>
      <c r="B414" s="662" t="s">
        <v>2404</v>
      </c>
      <c r="C414" s="662" t="s">
        <v>2669</v>
      </c>
      <c r="D414" s="743" t="s">
        <v>3931</v>
      </c>
      <c r="E414" s="744" t="s">
        <v>2685</v>
      </c>
      <c r="F414" s="662" t="s">
        <v>2665</v>
      </c>
      <c r="G414" s="662" t="s">
        <v>3264</v>
      </c>
      <c r="H414" s="662" t="s">
        <v>527</v>
      </c>
      <c r="I414" s="662" t="s">
        <v>3414</v>
      </c>
      <c r="J414" s="662" t="s">
        <v>3410</v>
      </c>
      <c r="K414" s="662" t="s">
        <v>3415</v>
      </c>
      <c r="L414" s="663">
        <v>3354.59</v>
      </c>
      <c r="M414" s="663">
        <v>10063.77</v>
      </c>
      <c r="N414" s="662">
        <v>3</v>
      </c>
      <c r="O414" s="745">
        <v>1</v>
      </c>
      <c r="P414" s="663">
        <v>10063.77</v>
      </c>
      <c r="Q414" s="678">
        <v>1</v>
      </c>
      <c r="R414" s="662">
        <v>3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7</v>
      </c>
      <c r="B415" s="662" t="s">
        <v>2404</v>
      </c>
      <c r="C415" s="662" t="s">
        <v>2669</v>
      </c>
      <c r="D415" s="743" t="s">
        <v>3931</v>
      </c>
      <c r="E415" s="744" t="s">
        <v>2685</v>
      </c>
      <c r="F415" s="662" t="s">
        <v>2665</v>
      </c>
      <c r="G415" s="662" t="s">
        <v>3264</v>
      </c>
      <c r="H415" s="662" t="s">
        <v>527</v>
      </c>
      <c r="I415" s="662" t="s">
        <v>3506</v>
      </c>
      <c r="J415" s="662" t="s">
        <v>3507</v>
      </c>
      <c r="K415" s="662" t="s">
        <v>3508</v>
      </c>
      <c r="L415" s="663">
        <v>583.70000000000005</v>
      </c>
      <c r="M415" s="663">
        <v>3502.2000000000003</v>
      </c>
      <c r="N415" s="662">
        <v>6</v>
      </c>
      <c r="O415" s="745">
        <v>2</v>
      </c>
      <c r="P415" s="663">
        <v>3502.2000000000003</v>
      </c>
      <c r="Q415" s="678">
        <v>1</v>
      </c>
      <c r="R415" s="662">
        <v>6</v>
      </c>
      <c r="S415" s="678">
        <v>1</v>
      </c>
      <c r="T415" s="745">
        <v>2</v>
      </c>
      <c r="U415" s="701">
        <v>1</v>
      </c>
    </row>
    <row r="416" spans="1:21" ht="14.4" customHeight="1" x14ac:dyDescent="0.3">
      <c r="A416" s="661">
        <v>7</v>
      </c>
      <c r="B416" s="662" t="s">
        <v>2404</v>
      </c>
      <c r="C416" s="662" t="s">
        <v>2669</v>
      </c>
      <c r="D416" s="743" t="s">
        <v>3931</v>
      </c>
      <c r="E416" s="744" t="s">
        <v>2685</v>
      </c>
      <c r="F416" s="662" t="s">
        <v>2665</v>
      </c>
      <c r="G416" s="662" t="s">
        <v>2765</v>
      </c>
      <c r="H416" s="662" t="s">
        <v>527</v>
      </c>
      <c r="I416" s="662" t="s">
        <v>1357</v>
      </c>
      <c r="J416" s="662" t="s">
        <v>1358</v>
      </c>
      <c r="K416" s="662" t="s">
        <v>2766</v>
      </c>
      <c r="L416" s="663">
        <v>34.6</v>
      </c>
      <c r="M416" s="663">
        <v>103.80000000000001</v>
      </c>
      <c r="N416" s="662">
        <v>3</v>
      </c>
      <c r="O416" s="745">
        <v>1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7</v>
      </c>
      <c r="B417" s="662" t="s">
        <v>2404</v>
      </c>
      <c r="C417" s="662" t="s">
        <v>2669</v>
      </c>
      <c r="D417" s="743" t="s">
        <v>3931</v>
      </c>
      <c r="E417" s="744" t="s">
        <v>2685</v>
      </c>
      <c r="F417" s="662" t="s">
        <v>2665</v>
      </c>
      <c r="G417" s="662" t="s">
        <v>2905</v>
      </c>
      <c r="H417" s="662" t="s">
        <v>527</v>
      </c>
      <c r="I417" s="662" t="s">
        <v>1089</v>
      </c>
      <c r="J417" s="662" t="s">
        <v>1090</v>
      </c>
      <c r="K417" s="662" t="s">
        <v>1091</v>
      </c>
      <c r="L417" s="663">
        <v>60.9</v>
      </c>
      <c r="M417" s="663">
        <v>365.4</v>
      </c>
      <c r="N417" s="662">
        <v>6</v>
      </c>
      <c r="O417" s="745">
        <v>1.5</v>
      </c>
      <c r="P417" s="663">
        <v>182.7</v>
      </c>
      <c r="Q417" s="678">
        <v>0.5</v>
      </c>
      <c r="R417" s="662">
        <v>3</v>
      </c>
      <c r="S417" s="678">
        <v>0.5</v>
      </c>
      <c r="T417" s="745">
        <v>1</v>
      </c>
      <c r="U417" s="701">
        <v>0.66666666666666663</v>
      </c>
    </row>
    <row r="418" spans="1:21" ht="14.4" customHeight="1" x14ac:dyDescent="0.3">
      <c r="A418" s="661">
        <v>7</v>
      </c>
      <c r="B418" s="662" t="s">
        <v>2404</v>
      </c>
      <c r="C418" s="662" t="s">
        <v>2669</v>
      </c>
      <c r="D418" s="743" t="s">
        <v>3931</v>
      </c>
      <c r="E418" s="744" t="s">
        <v>2685</v>
      </c>
      <c r="F418" s="662" t="s">
        <v>2665</v>
      </c>
      <c r="G418" s="662" t="s">
        <v>2941</v>
      </c>
      <c r="H418" s="662" t="s">
        <v>527</v>
      </c>
      <c r="I418" s="662" t="s">
        <v>3140</v>
      </c>
      <c r="J418" s="662" t="s">
        <v>2017</v>
      </c>
      <c r="K418" s="662" t="s">
        <v>3141</v>
      </c>
      <c r="L418" s="663">
        <v>48.09</v>
      </c>
      <c r="M418" s="663">
        <v>96.18</v>
      </c>
      <c r="N418" s="662">
        <v>2</v>
      </c>
      <c r="O418" s="745">
        <v>1</v>
      </c>
      <c r="P418" s="663">
        <v>96.18</v>
      </c>
      <c r="Q418" s="678">
        <v>1</v>
      </c>
      <c r="R418" s="662">
        <v>2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7</v>
      </c>
      <c r="B419" s="662" t="s">
        <v>2404</v>
      </c>
      <c r="C419" s="662" t="s">
        <v>2669</v>
      </c>
      <c r="D419" s="743" t="s">
        <v>3931</v>
      </c>
      <c r="E419" s="744" t="s">
        <v>2685</v>
      </c>
      <c r="F419" s="662" t="s">
        <v>2665</v>
      </c>
      <c r="G419" s="662" t="s">
        <v>2941</v>
      </c>
      <c r="H419" s="662" t="s">
        <v>527</v>
      </c>
      <c r="I419" s="662" t="s">
        <v>3509</v>
      </c>
      <c r="J419" s="662" t="s">
        <v>2943</v>
      </c>
      <c r="K419" s="662" t="s">
        <v>3510</v>
      </c>
      <c r="L419" s="663">
        <v>89.91</v>
      </c>
      <c r="M419" s="663">
        <v>359.64</v>
      </c>
      <c r="N419" s="662">
        <v>4</v>
      </c>
      <c r="O419" s="745">
        <v>0.5</v>
      </c>
      <c r="P419" s="663">
        <v>359.64</v>
      </c>
      <c r="Q419" s="678">
        <v>1</v>
      </c>
      <c r="R419" s="662">
        <v>4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7</v>
      </c>
      <c r="B420" s="662" t="s">
        <v>2404</v>
      </c>
      <c r="C420" s="662" t="s">
        <v>2669</v>
      </c>
      <c r="D420" s="743" t="s">
        <v>3931</v>
      </c>
      <c r="E420" s="744" t="s">
        <v>2685</v>
      </c>
      <c r="F420" s="662" t="s">
        <v>2665</v>
      </c>
      <c r="G420" s="662" t="s">
        <v>3418</v>
      </c>
      <c r="H420" s="662" t="s">
        <v>527</v>
      </c>
      <c r="I420" s="662" t="s">
        <v>3511</v>
      </c>
      <c r="J420" s="662" t="s">
        <v>3512</v>
      </c>
      <c r="K420" s="662" t="s">
        <v>3513</v>
      </c>
      <c r="L420" s="663">
        <v>105.08</v>
      </c>
      <c r="M420" s="663">
        <v>525.4</v>
      </c>
      <c r="N420" s="662">
        <v>5</v>
      </c>
      <c r="O420" s="745">
        <v>1.5</v>
      </c>
      <c r="P420" s="663">
        <v>525.4</v>
      </c>
      <c r="Q420" s="678">
        <v>1</v>
      </c>
      <c r="R420" s="662">
        <v>5</v>
      </c>
      <c r="S420" s="678">
        <v>1</v>
      </c>
      <c r="T420" s="745">
        <v>1.5</v>
      </c>
      <c r="U420" s="701">
        <v>1</v>
      </c>
    </row>
    <row r="421" spans="1:21" ht="14.4" customHeight="1" x14ac:dyDescent="0.3">
      <c r="A421" s="661">
        <v>7</v>
      </c>
      <c r="B421" s="662" t="s">
        <v>2404</v>
      </c>
      <c r="C421" s="662" t="s">
        <v>2669</v>
      </c>
      <c r="D421" s="743" t="s">
        <v>3931</v>
      </c>
      <c r="E421" s="744" t="s">
        <v>2685</v>
      </c>
      <c r="F421" s="662" t="s">
        <v>2665</v>
      </c>
      <c r="G421" s="662" t="s">
        <v>3418</v>
      </c>
      <c r="H421" s="662" t="s">
        <v>527</v>
      </c>
      <c r="I421" s="662" t="s">
        <v>3514</v>
      </c>
      <c r="J421" s="662" t="s">
        <v>3515</v>
      </c>
      <c r="K421" s="662" t="s">
        <v>3516</v>
      </c>
      <c r="L421" s="663">
        <v>70.05</v>
      </c>
      <c r="M421" s="663">
        <v>420.29999999999995</v>
      </c>
      <c r="N421" s="662">
        <v>6</v>
      </c>
      <c r="O421" s="745">
        <v>1.5</v>
      </c>
      <c r="P421" s="663">
        <v>140.1</v>
      </c>
      <c r="Q421" s="678">
        <v>0.33333333333333337</v>
      </c>
      <c r="R421" s="662">
        <v>2</v>
      </c>
      <c r="S421" s="678">
        <v>0.33333333333333331</v>
      </c>
      <c r="T421" s="745">
        <v>0.5</v>
      </c>
      <c r="U421" s="701">
        <v>0.33333333333333331</v>
      </c>
    </row>
    <row r="422" spans="1:21" ht="14.4" customHeight="1" x14ac:dyDescent="0.3">
      <c r="A422" s="661">
        <v>7</v>
      </c>
      <c r="B422" s="662" t="s">
        <v>2404</v>
      </c>
      <c r="C422" s="662" t="s">
        <v>2669</v>
      </c>
      <c r="D422" s="743" t="s">
        <v>3931</v>
      </c>
      <c r="E422" s="744" t="s">
        <v>2685</v>
      </c>
      <c r="F422" s="662" t="s">
        <v>2665</v>
      </c>
      <c r="G422" s="662" t="s">
        <v>3418</v>
      </c>
      <c r="H422" s="662" t="s">
        <v>527</v>
      </c>
      <c r="I422" s="662" t="s">
        <v>3517</v>
      </c>
      <c r="J422" s="662" t="s">
        <v>3518</v>
      </c>
      <c r="K422" s="662" t="s">
        <v>3519</v>
      </c>
      <c r="L422" s="663">
        <v>76.22</v>
      </c>
      <c r="M422" s="663">
        <v>838.42</v>
      </c>
      <c r="N422" s="662">
        <v>11</v>
      </c>
      <c r="O422" s="745">
        <v>4</v>
      </c>
      <c r="P422" s="663">
        <v>838.42</v>
      </c>
      <c r="Q422" s="678">
        <v>1</v>
      </c>
      <c r="R422" s="662">
        <v>11</v>
      </c>
      <c r="S422" s="678">
        <v>1</v>
      </c>
      <c r="T422" s="745">
        <v>4</v>
      </c>
      <c r="U422" s="701">
        <v>1</v>
      </c>
    </row>
    <row r="423" spans="1:21" ht="14.4" customHeight="1" x14ac:dyDescent="0.3">
      <c r="A423" s="661">
        <v>7</v>
      </c>
      <c r="B423" s="662" t="s">
        <v>2404</v>
      </c>
      <c r="C423" s="662" t="s">
        <v>2669</v>
      </c>
      <c r="D423" s="743" t="s">
        <v>3931</v>
      </c>
      <c r="E423" s="744" t="s">
        <v>2685</v>
      </c>
      <c r="F423" s="662" t="s">
        <v>2665</v>
      </c>
      <c r="G423" s="662" t="s">
        <v>3020</v>
      </c>
      <c r="H423" s="662" t="s">
        <v>527</v>
      </c>
      <c r="I423" s="662" t="s">
        <v>3422</v>
      </c>
      <c r="J423" s="662" t="s">
        <v>3423</v>
      </c>
      <c r="K423" s="662" t="s">
        <v>3424</v>
      </c>
      <c r="L423" s="663">
        <v>48.72</v>
      </c>
      <c r="M423" s="663">
        <v>146.16</v>
      </c>
      <c r="N423" s="662">
        <v>3</v>
      </c>
      <c r="O423" s="745">
        <v>1</v>
      </c>
      <c r="P423" s="663">
        <v>146.16</v>
      </c>
      <c r="Q423" s="678">
        <v>1</v>
      </c>
      <c r="R423" s="662">
        <v>3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7</v>
      </c>
      <c r="B424" s="662" t="s">
        <v>2404</v>
      </c>
      <c r="C424" s="662" t="s">
        <v>2669</v>
      </c>
      <c r="D424" s="743" t="s">
        <v>3931</v>
      </c>
      <c r="E424" s="744" t="s">
        <v>2685</v>
      </c>
      <c r="F424" s="662" t="s">
        <v>2665</v>
      </c>
      <c r="G424" s="662" t="s">
        <v>3520</v>
      </c>
      <c r="H424" s="662" t="s">
        <v>527</v>
      </c>
      <c r="I424" s="662" t="s">
        <v>3521</v>
      </c>
      <c r="J424" s="662" t="s">
        <v>3522</v>
      </c>
      <c r="K424" s="662" t="s">
        <v>3523</v>
      </c>
      <c r="L424" s="663">
        <v>65.36</v>
      </c>
      <c r="M424" s="663">
        <v>326.79999999999995</v>
      </c>
      <c r="N424" s="662">
        <v>5</v>
      </c>
      <c r="O424" s="745">
        <v>2</v>
      </c>
      <c r="P424" s="663">
        <v>130.72</v>
      </c>
      <c r="Q424" s="678">
        <v>0.40000000000000008</v>
      </c>
      <c r="R424" s="662">
        <v>2</v>
      </c>
      <c r="S424" s="678">
        <v>0.4</v>
      </c>
      <c r="T424" s="745">
        <v>1.5</v>
      </c>
      <c r="U424" s="701">
        <v>0.75</v>
      </c>
    </row>
    <row r="425" spans="1:21" ht="14.4" customHeight="1" x14ac:dyDescent="0.3">
      <c r="A425" s="661">
        <v>7</v>
      </c>
      <c r="B425" s="662" t="s">
        <v>2404</v>
      </c>
      <c r="C425" s="662" t="s">
        <v>2669</v>
      </c>
      <c r="D425" s="743" t="s">
        <v>3931</v>
      </c>
      <c r="E425" s="744" t="s">
        <v>2685</v>
      </c>
      <c r="F425" s="662" t="s">
        <v>2665</v>
      </c>
      <c r="G425" s="662" t="s">
        <v>3524</v>
      </c>
      <c r="H425" s="662" t="s">
        <v>527</v>
      </c>
      <c r="I425" s="662" t="s">
        <v>3525</v>
      </c>
      <c r="J425" s="662" t="s">
        <v>3526</v>
      </c>
      <c r="K425" s="662" t="s">
        <v>3527</v>
      </c>
      <c r="L425" s="663">
        <v>126.59</v>
      </c>
      <c r="M425" s="663">
        <v>126.59</v>
      </c>
      <c r="N425" s="662">
        <v>1</v>
      </c>
      <c r="O425" s="745">
        <v>1</v>
      </c>
      <c r="P425" s="663">
        <v>126.59</v>
      </c>
      <c r="Q425" s="678">
        <v>1</v>
      </c>
      <c r="R425" s="662">
        <v>1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7</v>
      </c>
      <c r="B426" s="662" t="s">
        <v>2404</v>
      </c>
      <c r="C426" s="662" t="s">
        <v>2669</v>
      </c>
      <c r="D426" s="743" t="s">
        <v>3931</v>
      </c>
      <c r="E426" s="744" t="s">
        <v>2685</v>
      </c>
      <c r="F426" s="662" t="s">
        <v>2665</v>
      </c>
      <c r="G426" s="662" t="s">
        <v>2715</v>
      </c>
      <c r="H426" s="662" t="s">
        <v>527</v>
      </c>
      <c r="I426" s="662" t="s">
        <v>3528</v>
      </c>
      <c r="J426" s="662" t="s">
        <v>3529</v>
      </c>
      <c r="K426" s="662" t="s">
        <v>3530</v>
      </c>
      <c r="L426" s="663">
        <v>115.26</v>
      </c>
      <c r="M426" s="663">
        <v>115.26</v>
      </c>
      <c r="N426" s="662">
        <v>1</v>
      </c>
      <c r="O426" s="745">
        <v>1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7</v>
      </c>
      <c r="B427" s="662" t="s">
        <v>2404</v>
      </c>
      <c r="C427" s="662" t="s">
        <v>2669</v>
      </c>
      <c r="D427" s="743" t="s">
        <v>3931</v>
      </c>
      <c r="E427" s="744" t="s">
        <v>2685</v>
      </c>
      <c r="F427" s="662" t="s">
        <v>2665</v>
      </c>
      <c r="G427" s="662" t="s">
        <v>3531</v>
      </c>
      <c r="H427" s="662" t="s">
        <v>527</v>
      </c>
      <c r="I427" s="662" t="s">
        <v>3532</v>
      </c>
      <c r="J427" s="662" t="s">
        <v>3533</v>
      </c>
      <c r="K427" s="662" t="s">
        <v>3534</v>
      </c>
      <c r="L427" s="663">
        <v>0</v>
      </c>
      <c r="M427" s="663">
        <v>0</v>
      </c>
      <c r="N427" s="662">
        <v>1</v>
      </c>
      <c r="O427" s="745">
        <v>0.5</v>
      </c>
      <c r="P427" s="663">
        <v>0</v>
      </c>
      <c r="Q427" s="678"/>
      <c r="R427" s="662">
        <v>1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7</v>
      </c>
      <c r="B428" s="662" t="s">
        <v>2404</v>
      </c>
      <c r="C428" s="662" t="s">
        <v>2669</v>
      </c>
      <c r="D428" s="743" t="s">
        <v>3931</v>
      </c>
      <c r="E428" s="744" t="s">
        <v>2685</v>
      </c>
      <c r="F428" s="662" t="s">
        <v>2665</v>
      </c>
      <c r="G428" s="662" t="s">
        <v>3535</v>
      </c>
      <c r="H428" s="662" t="s">
        <v>606</v>
      </c>
      <c r="I428" s="662" t="s">
        <v>3536</v>
      </c>
      <c r="J428" s="662" t="s">
        <v>3537</v>
      </c>
      <c r="K428" s="662" t="s">
        <v>2830</v>
      </c>
      <c r="L428" s="663">
        <v>207.45</v>
      </c>
      <c r="M428" s="663">
        <v>207.45</v>
      </c>
      <c r="N428" s="662">
        <v>1</v>
      </c>
      <c r="O428" s="745">
        <v>1</v>
      </c>
      <c r="P428" s="663">
        <v>207.45</v>
      </c>
      <c r="Q428" s="678">
        <v>1</v>
      </c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7</v>
      </c>
      <c r="B429" s="662" t="s">
        <v>2404</v>
      </c>
      <c r="C429" s="662" t="s">
        <v>2669</v>
      </c>
      <c r="D429" s="743" t="s">
        <v>3931</v>
      </c>
      <c r="E429" s="744" t="s">
        <v>2685</v>
      </c>
      <c r="F429" s="662" t="s">
        <v>2665</v>
      </c>
      <c r="G429" s="662" t="s">
        <v>3286</v>
      </c>
      <c r="H429" s="662" t="s">
        <v>527</v>
      </c>
      <c r="I429" s="662" t="s">
        <v>3287</v>
      </c>
      <c r="J429" s="662" t="s">
        <v>3288</v>
      </c>
      <c r="K429" s="662" t="s">
        <v>3289</v>
      </c>
      <c r="L429" s="663">
        <v>48.72</v>
      </c>
      <c r="M429" s="663">
        <v>97.44</v>
      </c>
      <c r="N429" s="662">
        <v>2</v>
      </c>
      <c r="O429" s="745">
        <v>1</v>
      </c>
      <c r="P429" s="663">
        <v>97.44</v>
      </c>
      <c r="Q429" s="678">
        <v>1</v>
      </c>
      <c r="R429" s="662">
        <v>2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7</v>
      </c>
      <c r="B430" s="662" t="s">
        <v>2404</v>
      </c>
      <c r="C430" s="662" t="s">
        <v>2669</v>
      </c>
      <c r="D430" s="743" t="s">
        <v>3931</v>
      </c>
      <c r="E430" s="744" t="s">
        <v>2685</v>
      </c>
      <c r="F430" s="662" t="s">
        <v>2665</v>
      </c>
      <c r="G430" s="662" t="s">
        <v>3538</v>
      </c>
      <c r="H430" s="662" t="s">
        <v>606</v>
      </c>
      <c r="I430" s="662" t="s">
        <v>3539</v>
      </c>
      <c r="J430" s="662" t="s">
        <v>3540</v>
      </c>
      <c r="K430" s="662" t="s">
        <v>3541</v>
      </c>
      <c r="L430" s="663">
        <v>146.15</v>
      </c>
      <c r="M430" s="663">
        <v>292.3</v>
      </c>
      <c r="N430" s="662">
        <v>2</v>
      </c>
      <c r="O430" s="745">
        <v>0.5</v>
      </c>
      <c r="P430" s="663">
        <v>292.3</v>
      </c>
      <c r="Q430" s="678">
        <v>1</v>
      </c>
      <c r="R430" s="662">
        <v>2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7</v>
      </c>
      <c r="B431" s="662" t="s">
        <v>2404</v>
      </c>
      <c r="C431" s="662" t="s">
        <v>2669</v>
      </c>
      <c r="D431" s="743" t="s">
        <v>3931</v>
      </c>
      <c r="E431" s="744" t="s">
        <v>2685</v>
      </c>
      <c r="F431" s="662" t="s">
        <v>2665</v>
      </c>
      <c r="G431" s="662" t="s">
        <v>3425</v>
      </c>
      <c r="H431" s="662" t="s">
        <v>527</v>
      </c>
      <c r="I431" s="662" t="s">
        <v>3426</v>
      </c>
      <c r="J431" s="662" t="s">
        <v>3427</v>
      </c>
      <c r="K431" s="662" t="s">
        <v>3428</v>
      </c>
      <c r="L431" s="663">
        <v>127</v>
      </c>
      <c r="M431" s="663">
        <v>2540</v>
      </c>
      <c r="N431" s="662">
        <v>20</v>
      </c>
      <c r="O431" s="745">
        <v>4</v>
      </c>
      <c r="P431" s="663">
        <v>1397</v>
      </c>
      <c r="Q431" s="678">
        <v>0.55000000000000004</v>
      </c>
      <c r="R431" s="662">
        <v>11</v>
      </c>
      <c r="S431" s="678">
        <v>0.55000000000000004</v>
      </c>
      <c r="T431" s="745">
        <v>3</v>
      </c>
      <c r="U431" s="701">
        <v>0.75</v>
      </c>
    </row>
    <row r="432" spans="1:21" ht="14.4" customHeight="1" x14ac:dyDescent="0.3">
      <c r="A432" s="661">
        <v>7</v>
      </c>
      <c r="B432" s="662" t="s">
        <v>2404</v>
      </c>
      <c r="C432" s="662" t="s">
        <v>2669</v>
      </c>
      <c r="D432" s="743" t="s">
        <v>3931</v>
      </c>
      <c r="E432" s="744" t="s">
        <v>2685</v>
      </c>
      <c r="F432" s="662" t="s">
        <v>2665</v>
      </c>
      <c r="G432" s="662" t="s">
        <v>3425</v>
      </c>
      <c r="H432" s="662" t="s">
        <v>527</v>
      </c>
      <c r="I432" s="662" t="s">
        <v>3429</v>
      </c>
      <c r="J432" s="662" t="s">
        <v>3430</v>
      </c>
      <c r="K432" s="662" t="s">
        <v>3108</v>
      </c>
      <c r="L432" s="663">
        <v>389.92</v>
      </c>
      <c r="M432" s="663">
        <v>7018.56</v>
      </c>
      <c r="N432" s="662">
        <v>18</v>
      </c>
      <c r="O432" s="745">
        <v>2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7</v>
      </c>
      <c r="B433" s="662" t="s">
        <v>2404</v>
      </c>
      <c r="C433" s="662" t="s">
        <v>2669</v>
      </c>
      <c r="D433" s="743" t="s">
        <v>3931</v>
      </c>
      <c r="E433" s="744" t="s">
        <v>2685</v>
      </c>
      <c r="F433" s="662" t="s">
        <v>2665</v>
      </c>
      <c r="G433" s="662" t="s">
        <v>3425</v>
      </c>
      <c r="H433" s="662" t="s">
        <v>527</v>
      </c>
      <c r="I433" s="662" t="s">
        <v>3431</v>
      </c>
      <c r="J433" s="662" t="s">
        <v>3432</v>
      </c>
      <c r="K433" s="662" t="s">
        <v>2880</v>
      </c>
      <c r="L433" s="663">
        <v>701.65</v>
      </c>
      <c r="M433" s="663">
        <v>4209.8999999999996</v>
      </c>
      <c r="N433" s="662">
        <v>6</v>
      </c>
      <c r="O433" s="745">
        <v>1</v>
      </c>
      <c r="P433" s="663">
        <v>4209.8999999999996</v>
      </c>
      <c r="Q433" s="678">
        <v>1</v>
      </c>
      <c r="R433" s="662">
        <v>6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7</v>
      </c>
      <c r="B434" s="662" t="s">
        <v>2404</v>
      </c>
      <c r="C434" s="662" t="s">
        <v>2669</v>
      </c>
      <c r="D434" s="743" t="s">
        <v>3931</v>
      </c>
      <c r="E434" s="744" t="s">
        <v>2685</v>
      </c>
      <c r="F434" s="662" t="s">
        <v>2665</v>
      </c>
      <c r="G434" s="662" t="s">
        <v>3425</v>
      </c>
      <c r="H434" s="662" t="s">
        <v>527</v>
      </c>
      <c r="I434" s="662" t="s">
        <v>3542</v>
      </c>
      <c r="J434" s="662" t="s">
        <v>3543</v>
      </c>
      <c r="K434" s="662" t="s">
        <v>2528</v>
      </c>
      <c r="L434" s="663">
        <v>383.18</v>
      </c>
      <c r="M434" s="663">
        <v>1532.72</v>
      </c>
      <c r="N434" s="662">
        <v>4</v>
      </c>
      <c r="O434" s="745">
        <v>1</v>
      </c>
      <c r="P434" s="663">
        <v>1532.72</v>
      </c>
      <c r="Q434" s="678">
        <v>1</v>
      </c>
      <c r="R434" s="662">
        <v>4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7</v>
      </c>
      <c r="B435" s="662" t="s">
        <v>2404</v>
      </c>
      <c r="C435" s="662" t="s">
        <v>2669</v>
      </c>
      <c r="D435" s="743" t="s">
        <v>3931</v>
      </c>
      <c r="E435" s="744" t="s">
        <v>2685</v>
      </c>
      <c r="F435" s="662" t="s">
        <v>2665</v>
      </c>
      <c r="G435" s="662" t="s">
        <v>3293</v>
      </c>
      <c r="H435" s="662" t="s">
        <v>527</v>
      </c>
      <c r="I435" s="662" t="s">
        <v>3544</v>
      </c>
      <c r="J435" s="662" t="s">
        <v>3295</v>
      </c>
      <c r="K435" s="662" t="s">
        <v>3296</v>
      </c>
      <c r="L435" s="663">
        <v>0</v>
      </c>
      <c r="M435" s="663">
        <v>0</v>
      </c>
      <c r="N435" s="662">
        <v>1</v>
      </c>
      <c r="O435" s="745">
        <v>0.5</v>
      </c>
      <c r="P435" s="663"/>
      <c r="Q435" s="678"/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7</v>
      </c>
      <c r="B436" s="662" t="s">
        <v>2404</v>
      </c>
      <c r="C436" s="662" t="s">
        <v>2669</v>
      </c>
      <c r="D436" s="743" t="s">
        <v>3931</v>
      </c>
      <c r="E436" s="744" t="s">
        <v>2685</v>
      </c>
      <c r="F436" s="662" t="s">
        <v>2665</v>
      </c>
      <c r="G436" s="662" t="s">
        <v>3545</v>
      </c>
      <c r="H436" s="662" t="s">
        <v>527</v>
      </c>
      <c r="I436" s="662" t="s">
        <v>3546</v>
      </c>
      <c r="J436" s="662" t="s">
        <v>3547</v>
      </c>
      <c r="K436" s="662" t="s">
        <v>3548</v>
      </c>
      <c r="L436" s="663">
        <v>0</v>
      </c>
      <c r="M436" s="663">
        <v>0</v>
      </c>
      <c r="N436" s="662">
        <v>1</v>
      </c>
      <c r="O436" s="745">
        <v>1</v>
      </c>
      <c r="P436" s="663">
        <v>0</v>
      </c>
      <c r="Q436" s="678"/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7</v>
      </c>
      <c r="B437" s="662" t="s">
        <v>2404</v>
      </c>
      <c r="C437" s="662" t="s">
        <v>2669</v>
      </c>
      <c r="D437" s="743" t="s">
        <v>3931</v>
      </c>
      <c r="E437" s="744" t="s">
        <v>2685</v>
      </c>
      <c r="F437" s="662" t="s">
        <v>2665</v>
      </c>
      <c r="G437" s="662" t="s">
        <v>2741</v>
      </c>
      <c r="H437" s="662" t="s">
        <v>527</v>
      </c>
      <c r="I437" s="662" t="s">
        <v>1533</v>
      </c>
      <c r="J437" s="662" t="s">
        <v>735</v>
      </c>
      <c r="K437" s="662" t="s">
        <v>2742</v>
      </c>
      <c r="L437" s="663">
        <v>36.54</v>
      </c>
      <c r="M437" s="663">
        <v>73.08</v>
      </c>
      <c r="N437" s="662">
        <v>2</v>
      </c>
      <c r="O437" s="745">
        <v>0.5</v>
      </c>
      <c r="P437" s="663">
        <v>73.08</v>
      </c>
      <c r="Q437" s="678">
        <v>1</v>
      </c>
      <c r="R437" s="662">
        <v>2</v>
      </c>
      <c r="S437" s="678">
        <v>1</v>
      </c>
      <c r="T437" s="745">
        <v>0.5</v>
      </c>
      <c r="U437" s="701">
        <v>1</v>
      </c>
    </row>
    <row r="438" spans="1:21" ht="14.4" customHeight="1" x14ac:dyDescent="0.3">
      <c r="A438" s="661">
        <v>7</v>
      </c>
      <c r="B438" s="662" t="s">
        <v>2404</v>
      </c>
      <c r="C438" s="662" t="s">
        <v>2669</v>
      </c>
      <c r="D438" s="743" t="s">
        <v>3931</v>
      </c>
      <c r="E438" s="744" t="s">
        <v>2685</v>
      </c>
      <c r="F438" s="662" t="s">
        <v>2665</v>
      </c>
      <c r="G438" s="662" t="s">
        <v>2741</v>
      </c>
      <c r="H438" s="662" t="s">
        <v>527</v>
      </c>
      <c r="I438" s="662" t="s">
        <v>734</v>
      </c>
      <c r="J438" s="662" t="s">
        <v>735</v>
      </c>
      <c r="K438" s="662" t="s">
        <v>3549</v>
      </c>
      <c r="L438" s="663">
        <v>18.260000000000002</v>
      </c>
      <c r="M438" s="663">
        <v>18.260000000000002</v>
      </c>
      <c r="N438" s="662">
        <v>1</v>
      </c>
      <c r="O438" s="745">
        <v>0.5</v>
      </c>
      <c r="P438" s="663">
        <v>18.260000000000002</v>
      </c>
      <c r="Q438" s="678">
        <v>1</v>
      </c>
      <c r="R438" s="662">
        <v>1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7</v>
      </c>
      <c r="B439" s="662" t="s">
        <v>2404</v>
      </c>
      <c r="C439" s="662" t="s">
        <v>2669</v>
      </c>
      <c r="D439" s="743" t="s">
        <v>3931</v>
      </c>
      <c r="E439" s="744" t="s">
        <v>2685</v>
      </c>
      <c r="F439" s="662" t="s">
        <v>2665</v>
      </c>
      <c r="G439" s="662" t="s">
        <v>3550</v>
      </c>
      <c r="H439" s="662" t="s">
        <v>527</v>
      </c>
      <c r="I439" s="662" t="s">
        <v>1548</v>
      </c>
      <c r="J439" s="662" t="s">
        <v>1549</v>
      </c>
      <c r="K439" s="662" t="s">
        <v>3551</v>
      </c>
      <c r="L439" s="663">
        <v>334.27</v>
      </c>
      <c r="M439" s="663">
        <v>1002.81</v>
      </c>
      <c r="N439" s="662">
        <v>3</v>
      </c>
      <c r="O439" s="745">
        <v>1</v>
      </c>
      <c r="P439" s="663">
        <v>1002.81</v>
      </c>
      <c r="Q439" s="678">
        <v>1</v>
      </c>
      <c r="R439" s="662">
        <v>3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7</v>
      </c>
      <c r="B440" s="662" t="s">
        <v>2404</v>
      </c>
      <c r="C440" s="662" t="s">
        <v>2669</v>
      </c>
      <c r="D440" s="743" t="s">
        <v>3931</v>
      </c>
      <c r="E440" s="744" t="s">
        <v>2685</v>
      </c>
      <c r="F440" s="662" t="s">
        <v>2665</v>
      </c>
      <c r="G440" s="662" t="s">
        <v>3550</v>
      </c>
      <c r="H440" s="662" t="s">
        <v>527</v>
      </c>
      <c r="I440" s="662" t="s">
        <v>3552</v>
      </c>
      <c r="J440" s="662" t="s">
        <v>3553</v>
      </c>
      <c r="K440" s="662" t="s">
        <v>3554</v>
      </c>
      <c r="L440" s="663">
        <v>0</v>
      </c>
      <c r="M440" s="663">
        <v>0</v>
      </c>
      <c r="N440" s="662">
        <v>1</v>
      </c>
      <c r="O440" s="745">
        <v>1</v>
      </c>
      <c r="P440" s="663">
        <v>0</v>
      </c>
      <c r="Q440" s="678"/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7</v>
      </c>
      <c r="B441" s="662" t="s">
        <v>2404</v>
      </c>
      <c r="C441" s="662" t="s">
        <v>2669</v>
      </c>
      <c r="D441" s="743" t="s">
        <v>3931</v>
      </c>
      <c r="E441" s="744" t="s">
        <v>2685</v>
      </c>
      <c r="F441" s="662" t="s">
        <v>2665</v>
      </c>
      <c r="G441" s="662" t="s">
        <v>3299</v>
      </c>
      <c r="H441" s="662" t="s">
        <v>527</v>
      </c>
      <c r="I441" s="662" t="s">
        <v>3300</v>
      </c>
      <c r="J441" s="662" t="s">
        <v>3301</v>
      </c>
      <c r="K441" s="662" t="s">
        <v>3302</v>
      </c>
      <c r="L441" s="663">
        <v>3354.59</v>
      </c>
      <c r="M441" s="663">
        <v>36900.490000000005</v>
      </c>
      <c r="N441" s="662">
        <v>11</v>
      </c>
      <c r="O441" s="745">
        <v>4</v>
      </c>
      <c r="P441" s="663">
        <v>36900.490000000005</v>
      </c>
      <c r="Q441" s="678">
        <v>1</v>
      </c>
      <c r="R441" s="662">
        <v>11</v>
      </c>
      <c r="S441" s="678">
        <v>1</v>
      </c>
      <c r="T441" s="745">
        <v>4</v>
      </c>
      <c r="U441" s="701">
        <v>1</v>
      </c>
    </row>
    <row r="442" spans="1:21" ht="14.4" customHeight="1" x14ac:dyDescent="0.3">
      <c r="A442" s="661">
        <v>7</v>
      </c>
      <c r="B442" s="662" t="s">
        <v>2404</v>
      </c>
      <c r="C442" s="662" t="s">
        <v>2669</v>
      </c>
      <c r="D442" s="743" t="s">
        <v>3931</v>
      </c>
      <c r="E442" s="744" t="s">
        <v>2685</v>
      </c>
      <c r="F442" s="662" t="s">
        <v>2665</v>
      </c>
      <c r="G442" s="662" t="s">
        <v>3299</v>
      </c>
      <c r="H442" s="662" t="s">
        <v>527</v>
      </c>
      <c r="I442" s="662" t="s">
        <v>3303</v>
      </c>
      <c r="J442" s="662" t="s">
        <v>3304</v>
      </c>
      <c r="K442" s="662" t="s">
        <v>3305</v>
      </c>
      <c r="L442" s="663">
        <v>454.27</v>
      </c>
      <c r="M442" s="663">
        <v>9539.67</v>
      </c>
      <c r="N442" s="662">
        <v>21</v>
      </c>
      <c r="O442" s="745">
        <v>3</v>
      </c>
      <c r="P442" s="663">
        <v>9539.67</v>
      </c>
      <c r="Q442" s="678">
        <v>1</v>
      </c>
      <c r="R442" s="662">
        <v>21</v>
      </c>
      <c r="S442" s="678">
        <v>1</v>
      </c>
      <c r="T442" s="745">
        <v>3</v>
      </c>
      <c r="U442" s="701">
        <v>1</v>
      </c>
    </row>
    <row r="443" spans="1:21" ht="14.4" customHeight="1" x14ac:dyDescent="0.3">
      <c r="A443" s="661">
        <v>7</v>
      </c>
      <c r="B443" s="662" t="s">
        <v>2404</v>
      </c>
      <c r="C443" s="662" t="s">
        <v>2669</v>
      </c>
      <c r="D443" s="743" t="s">
        <v>3931</v>
      </c>
      <c r="E443" s="744" t="s">
        <v>2685</v>
      </c>
      <c r="F443" s="662" t="s">
        <v>2665</v>
      </c>
      <c r="G443" s="662" t="s">
        <v>3299</v>
      </c>
      <c r="H443" s="662" t="s">
        <v>527</v>
      </c>
      <c r="I443" s="662" t="s">
        <v>3306</v>
      </c>
      <c r="J443" s="662" t="s">
        <v>3304</v>
      </c>
      <c r="K443" s="662" t="s">
        <v>3307</v>
      </c>
      <c r="L443" s="663">
        <v>908.53</v>
      </c>
      <c r="M443" s="663">
        <v>16353.54</v>
      </c>
      <c r="N443" s="662">
        <v>18</v>
      </c>
      <c r="O443" s="745">
        <v>7</v>
      </c>
      <c r="P443" s="663">
        <v>15445.01</v>
      </c>
      <c r="Q443" s="678">
        <v>0.94444444444444442</v>
      </c>
      <c r="R443" s="662">
        <v>17</v>
      </c>
      <c r="S443" s="678">
        <v>0.94444444444444442</v>
      </c>
      <c r="T443" s="745">
        <v>6</v>
      </c>
      <c r="U443" s="701">
        <v>0.8571428571428571</v>
      </c>
    </row>
    <row r="444" spans="1:21" ht="14.4" customHeight="1" x14ac:dyDescent="0.3">
      <c r="A444" s="661">
        <v>7</v>
      </c>
      <c r="B444" s="662" t="s">
        <v>2404</v>
      </c>
      <c r="C444" s="662" t="s">
        <v>2669</v>
      </c>
      <c r="D444" s="743" t="s">
        <v>3931</v>
      </c>
      <c r="E444" s="744" t="s">
        <v>2685</v>
      </c>
      <c r="F444" s="662" t="s">
        <v>2665</v>
      </c>
      <c r="G444" s="662" t="s">
        <v>3299</v>
      </c>
      <c r="H444" s="662" t="s">
        <v>527</v>
      </c>
      <c r="I444" s="662" t="s">
        <v>3308</v>
      </c>
      <c r="J444" s="662" t="s">
        <v>3309</v>
      </c>
      <c r="K444" s="662" t="s">
        <v>3310</v>
      </c>
      <c r="L444" s="663">
        <v>291.85000000000002</v>
      </c>
      <c r="M444" s="663">
        <v>875.55000000000007</v>
      </c>
      <c r="N444" s="662">
        <v>3</v>
      </c>
      <c r="O444" s="745">
        <v>1</v>
      </c>
      <c r="P444" s="663">
        <v>875.55000000000007</v>
      </c>
      <c r="Q444" s="678">
        <v>1</v>
      </c>
      <c r="R444" s="662">
        <v>3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7</v>
      </c>
      <c r="B445" s="662" t="s">
        <v>2404</v>
      </c>
      <c r="C445" s="662" t="s">
        <v>2669</v>
      </c>
      <c r="D445" s="743" t="s">
        <v>3931</v>
      </c>
      <c r="E445" s="744" t="s">
        <v>2685</v>
      </c>
      <c r="F445" s="662" t="s">
        <v>2665</v>
      </c>
      <c r="G445" s="662" t="s">
        <v>3299</v>
      </c>
      <c r="H445" s="662" t="s">
        <v>527</v>
      </c>
      <c r="I445" s="662" t="s">
        <v>3311</v>
      </c>
      <c r="J445" s="662" t="s">
        <v>3309</v>
      </c>
      <c r="K445" s="662" t="s">
        <v>3312</v>
      </c>
      <c r="L445" s="663">
        <v>583.70000000000005</v>
      </c>
      <c r="M445" s="663">
        <v>1751.1000000000001</v>
      </c>
      <c r="N445" s="662">
        <v>3</v>
      </c>
      <c r="O445" s="745">
        <v>1</v>
      </c>
      <c r="P445" s="663">
        <v>1751.1000000000001</v>
      </c>
      <c r="Q445" s="678">
        <v>1</v>
      </c>
      <c r="R445" s="662">
        <v>3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7</v>
      </c>
      <c r="B446" s="662" t="s">
        <v>2404</v>
      </c>
      <c r="C446" s="662" t="s">
        <v>2669</v>
      </c>
      <c r="D446" s="743" t="s">
        <v>3931</v>
      </c>
      <c r="E446" s="744" t="s">
        <v>2685</v>
      </c>
      <c r="F446" s="662" t="s">
        <v>2665</v>
      </c>
      <c r="G446" s="662" t="s">
        <v>3299</v>
      </c>
      <c r="H446" s="662" t="s">
        <v>527</v>
      </c>
      <c r="I446" s="662" t="s">
        <v>3313</v>
      </c>
      <c r="J446" s="662" t="s">
        <v>3314</v>
      </c>
      <c r="K446" s="662" t="s">
        <v>3315</v>
      </c>
      <c r="L446" s="663">
        <v>838.65</v>
      </c>
      <c r="M446" s="663">
        <v>19288.95</v>
      </c>
      <c r="N446" s="662">
        <v>23</v>
      </c>
      <c r="O446" s="745">
        <v>5</v>
      </c>
      <c r="P446" s="663">
        <v>19288.95</v>
      </c>
      <c r="Q446" s="678">
        <v>1</v>
      </c>
      <c r="R446" s="662">
        <v>23</v>
      </c>
      <c r="S446" s="678">
        <v>1</v>
      </c>
      <c r="T446" s="745">
        <v>5</v>
      </c>
      <c r="U446" s="701">
        <v>1</v>
      </c>
    </row>
    <row r="447" spans="1:21" ht="14.4" customHeight="1" x14ac:dyDescent="0.3">
      <c r="A447" s="661">
        <v>7</v>
      </c>
      <c r="B447" s="662" t="s">
        <v>2404</v>
      </c>
      <c r="C447" s="662" t="s">
        <v>2669</v>
      </c>
      <c r="D447" s="743" t="s">
        <v>3931</v>
      </c>
      <c r="E447" s="744" t="s">
        <v>2685</v>
      </c>
      <c r="F447" s="662" t="s">
        <v>2665</v>
      </c>
      <c r="G447" s="662" t="s">
        <v>3299</v>
      </c>
      <c r="H447" s="662" t="s">
        <v>527</v>
      </c>
      <c r="I447" s="662" t="s">
        <v>3316</v>
      </c>
      <c r="J447" s="662" t="s">
        <v>3314</v>
      </c>
      <c r="K447" s="662" t="s">
        <v>3317</v>
      </c>
      <c r="L447" s="663">
        <v>1677.3</v>
      </c>
      <c r="M447" s="663">
        <v>41932.5</v>
      </c>
      <c r="N447" s="662">
        <v>25</v>
      </c>
      <c r="O447" s="745">
        <v>9</v>
      </c>
      <c r="P447" s="663">
        <v>35223.300000000003</v>
      </c>
      <c r="Q447" s="678">
        <v>0.84000000000000008</v>
      </c>
      <c r="R447" s="662">
        <v>21</v>
      </c>
      <c r="S447" s="678">
        <v>0.84</v>
      </c>
      <c r="T447" s="745">
        <v>7</v>
      </c>
      <c r="U447" s="701">
        <v>0.77777777777777779</v>
      </c>
    </row>
    <row r="448" spans="1:21" ht="14.4" customHeight="1" x14ac:dyDescent="0.3">
      <c r="A448" s="661">
        <v>7</v>
      </c>
      <c r="B448" s="662" t="s">
        <v>2404</v>
      </c>
      <c r="C448" s="662" t="s">
        <v>2669</v>
      </c>
      <c r="D448" s="743" t="s">
        <v>3931</v>
      </c>
      <c r="E448" s="744" t="s">
        <v>2685</v>
      </c>
      <c r="F448" s="662" t="s">
        <v>2665</v>
      </c>
      <c r="G448" s="662" t="s">
        <v>3299</v>
      </c>
      <c r="H448" s="662" t="s">
        <v>527</v>
      </c>
      <c r="I448" s="662" t="s">
        <v>3555</v>
      </c>
      <c r="J448" s="662" t="s">
        <v>3325</v>
      </c>
      <c r="K448" s="662" t="s">
        <v>3307</v>
      </c>
      <c r="L448" s="663">
        <v>908.53</v>
      </c>
      <c r="M448" s="663">
        <v>2725.59</v>
      </c>
      <c r="N448" s="662">
        <v>3</v>
      </c>
      <c r="O448" s="745">
        <v>1</v>
      </c>
      <c r="P448" s="663">
        <v>2725.59</v>
      </c>
      <c r="Q448" s="678">
        <v>1</v>
      </c>
      <c r="R448" s="662">
        <v>3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7</v>
      </c>
      <c r="B449" s="662" t="s">
        <v>2404</v>
      </c>
      <c r="C449" s="662" t="s">
        <v>2669</v>
      </c>
      <c r="D449" s="743" t="s">
        <v>3931</v>
      </c>
      <c r="E449" s="744" t="s">
        <v>2685</v>
      </c>
      <c r="F449" s="662" t="s">
        <v>2665</v>
      </c>
      <c r="G449" s="662" t="s">
        <v>3299</v>
      </c>
      <c r="H449" s="662" t="s">
        <v>527</v>
      </c>
      <c r="I449" s="662" t="s">
        <v>3556</v>
      </c>
      <c r="J449" s="662" t="s">
        <v>3557</v>
      </c>
      <c r="K449" s="662" t="s">
        <v>3302</v>
      </c>
      <c r="L449" s="663">
        <v>3354.59</v>
      </c>
      <c r="M449" s="663">
        <v>16772.95</v>
      </c>
      <c r="N449" s="662">
        <v>5</v>
      </c>
      <c r="O449" s="745">
        <v>1</v>
      </c>
      <c r="P449" s="663">
        <v>16772.95</v>
      </c>
      <c r="Q449" s="678">
        <v>1</v>
      </c>
      <c r="R449" s="662">
        <v>5</v>
      </c>
      <c r="S449" s="678">
        <v>1</v>
      </c>
      <c r="T449" s="745">
        <v>1</v>
      </c>
      <c r="U449" s="701">
        <v>1</v>
      </c>
    </row>
    <row r="450" spans="1:21" ht="14.4" customHeight="1" x14ac:dyDescent="0.3">
      <c r="A450" s="661">
        <v>7</v>
      </c>
      <c r="B450" s="662" t="s">
        <v>2404</v>
      </c>
      <c r="C450" s="662" t="s">
        <v>2669</v>
      </c>
      <c r="D450" s="743" t="s">
        <v>3931</v>
      </c>
      <c r="E450" s="744" t="s">
        <v>2685</v>
      </c>
      <c r="F450" s="662" t="s">
        <v>2665</v>
      </c>
      <c r="G450" s="662" t="s">
        <v>3299</v>
      </c>
      <c r="H450" s="662" t="s">
        <v>527</v>
      </c>
      <c r="I450" s="662" t="s">
        <v>3318</v>
      </c>
      <c r="J450" s="662" t="s">
        <v>3319</v>
      </c>
      <c r="K450" s="662" t="s">
        <v>3312</v>
      </c>
      <c r="L450" s="663">
        <v>583.70000000000005</v>
      </c>
      <c r="M450" s="663">
        <v>2334.8000000000002</v>
      </c>
      <c r="N450" s="662">
        <v>4</v>
      </c>
      <c r="O450" s="745">
        <v>2</v>
      </c>
      <c r="P450" s="663">
        <v>2334.8000000000002</v>
      </c>
      <c r="Q450" s="678">
        <v>1</v>
      </c>
      <c r="R450" s="662">
        <v>4</v>
      </c>
      <c r="S450" s="678">
        <v>1</v>
      </c>
      <c r="T450" s="745">
        <v>2</v>
      </c>
      <c r="U450" s="701">
        <v>1</v>
      </c>
    </row>
    <row r="451" spans="1:21" ht="14.4" customHeight="1" x14ac:dyDescent="0.3">
      <c r="A451" s="661">
        <v>7</v>
      </c>
      <c r="B451" s="662" t="s">
        <v>2404</v>
      </c>
      <c r="C451" s="662" t="s">
        <v>2669</v>
      </c>
      <c r="D451" s="743" t="s">
        <v>3931</v>
      </c>
      <c r="E451" s="744" t="s">
        <v>2685</v>
      </c>
      <c r="F451" s="662" t="s">
        <v>2665</v>
      </c>
      <c r="G451" s="662" t="s">
        <v>3299</v>
      </c>
      <c r="H451" s="662" t="s">
        <v>527</v>
      </c>
      <c r="I451" s="662" t="s">
        <v>3320</v>
      </c>
      <c r="J451" s="662" t="s">
        <v>3321</v>
      </c>
      <c r="K451" s="662" t="s">
        <v>3307</v>
      </c>
      <c r="L451" s="663">
        <v>908.53</v>
      </c>
      <c r="M451" s="663">
        <v>2725.59</v>
      </c>
      <c r="N451" s="662">
        <v>3</v>
      </c>
      <c r="O451" s="745">
        <v>1</v>
      </c>
      <c r="P451" s="663">
        <v>2725.59</v>
      </c>
      <c r="Q451" s="678">
        <v>1</v>
      </c>
      <c r="R451" s="662">
        <v>3</v>
      </c>
      <c r="S451" s="678">
        <v>1</v>
      </c>
      <c r="T451" s="745">
        <v>1</v>
      </c>
      <c r="U451" s="701">
        <v>1</v>
      </c>
    </row>
    <row r="452" spans="1:21" ht="14.4" customHeight="1" x14ac:dyDescent="0.3">
      <c r="A452" s="661">
        <v>7</v>
      </c>
      <c r="B452" s="662" t="s">
        <v>2404</v>
      </c>
      <c r="C452" s="662" t="s">
        <v>2669</v>
      </c>
      <c r="D452" s="743" t="s">
        <v>3931</v>
      </c>
      <c r="E452" s="744" t="s">
        <v>2685</v>
      </c>
      <c r="F452" s="662" t="s">
        <v>2665</v>
      </c>
      <c r="G452" s="662" t="s">
        <v>3299</v>
      </c>
      <c r="H452" s="662" t="s">
        <v>527</v>
      </c>
      <c r="I452" s="662" t="s">
        <v>3558</v>
      </c>
      <c r="J452" s="662" t="s">
        <v>3559</v>
      </c>
      <c r="K452" s="662" t="s">
        <v>3312</v>
      </c>
      <c r="L452" s="663">
        <v>583.70000000000005</v>
      </c>
      <c r="M452" s="663">
        <v>2918.5</v>
      </c>
      <c r="N452" s="662">
        <v>5</v>
      </c>
      <c r="O452" s="745">
        <v>1</v>
      </c>
      <c r="P452" s="663">
        <v>2918.5</v>
      </c>
      <c r="Q452" s="678">
        <v>1</v>
      </c>
      <c r="R452" s="662">
        <v>5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7</v>
      </c>
      <c r="B453" s="662" t="s">
        <v>2404</v>
      </c>
      <c r="C453" s="662" t="s">
        <v>2669</v>
      </c>
      <c r="D453" s="743" t="s">
        <v>3931</v>
      </c>
      <c r="E453" s="744" t="s">
        <v>2685</v>
      </c>
      <c r="F453" s="662" t="s">
        <v>2665</v>
      </c>
      <c r="G453" s="662" t="s">
        <v>3192</v>
      </c>
      <c r="H453" s="662" t="s">
        <v>527</v>
      </c>
      <c r="I453" s="662" t="s">
        <v>3438</v>
      </c>
      <c r="J453" s="662" t="s">
        <v>3439</v>
      </c>
      <c r="K453" s="662" t="s">
        <v>3440</v>
      </c>
      <c r="L453" s="663">
        <v>1112.45</v>
      </c>
      <c r="M453" s="663">
        <v>3337.3500000000004</v>
      </c>
      <c r="N453" s="662">
        <v>3</v>
      </c>
      <c r="O453" s="745">
        <v>1</v>
      </c>
      <c r="P453" s="663">
        <v>3337.3500000000004</v>
      </c>
      <c r="Q453" s="678">
        <v>1</v>
      </c>
      <c r="R453" s="662">
        <v>3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7</v>
      </c>
      <c r="B454" s="662" t="s">
        <v>2404</v>
      </c>
      <c r="C454" s="662" t="s">
        <v>2669</v>
      </c>
      <c r="D454" s="743" t="s">
        <v>3931</v>
      </c>
      <c r="E454" s="744" t="s">
        <v>2685</v>
      </c>
      <c r="F454" s="662" t="s">
        <v>2665</v>
      </c>
      <c r="G454" s="662" t="s">
        <v>3192</v>
      </c>
      <c r="H454" s="662" t="s">
        <v>527</v>
      </c>
      <c r="I454" s="662" t="s">
        <v>3329</v>
      </c>
      <c r="J454" s="662" t="s">
        <v>3330</v>
      </c>
      <c r="K454" s="662" t="s">
        <v>3331</v>
      </c>
      <c r="L454" s="663">
        <v>3690.52</v>
      </c>
      <c r="M454" s="663">
        <v>47976.759999999995</v>
      </c>
      <c r="N454" s="662">
        <v>13</v>
      </c>
      <c r="O454" s="745">
        <v>3</v>
      </c>
      <c r="P454" s="663">
        <v>47976.759999999995</v>
      </c>
      <c r="Q454" s="678">
        <v>1</v>
      </c>
      <c r="R454" s="662">
        <v>13</v>
      </c>
      <c r="S454" s="678">
        <v>1</v>
      </c>
      <c r="T454" s="745">
        <v>3</v>
      </c>
      <c r="U454" s="701">
        <v>1</v>
      </c>
    </row>
    <row r="455" spans="1:21" ht="14.4" customHeight="1" x14ac:dyDescent="0.3">
      <c r="A455" s="661">
        <v>7</v>
      </c>
      <c r="B455" s="662" t="s">
        <v>2404</v>
      </c>
      <c r="C455" s="662" t="s">
        <v>2669</v>
      </c>
      <c r="D455" s="743" t="s">
        <v>3931</v>
      </c>
      <c r="E455" s="744" t="s">
        <v>2685</v>
      </c>
      <c r="F455" s="662" t="s">
        <v>2665</v>
      </c>
      <c r="G455" s="662" t="s">
        <v>3560</v>
      </c>
      <c r="H455" s="662" t="s">
        <v>527</v>
      </c>
      <c r="I455" s="662" t="s">
        <v>3561</v>
      </c>
      <c r="J455" s="662" t="s">
        <v>3562</v>
      </c>
      <c r="K455" s="662" t="s">
        <v>3563</v>
      </c>
      <c r="L455" s="663">
        <v>0</v>
      </c>
      <c r="M455" s="663">
        <v>0</v>
      </c>
      <c r="N455" s="662">
        <v>2</v>
      </c>
      <c r="O455" s="745">
        <v>0.5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7</v>
      </c>
      <c r="B456" s="662" t="s">
        <v>2404</v>
      </c>
      <c r="C456" s="662" t="s">
        <v>2669</v>
      </c>
      <c r="D456" s="743" t="s">
        <v>3931</v>
      </c>
      <c r="E456" s="744" t="s">
        <v>2685</v>
      </c>
      <c r="F456" s="662" t="s">
        <v>2665</v>
      </c>
      <c r="G456" s="662" t="s">
        <v>3065</v>
      </c>
      <c r="H456" s="662" t="s">
        <v>527</v>
      </c>
      <c r="I456" s="662" t="s">
        <v>1574</v>
      </c>
      <c r="J456" s="662" t="s">
        <v>1575</v>
      </c>
      <c r="K456" s="662" t="s">
        <v>1576</v>
      </c>
      <c r="L456" s="663">
        <v>108.44</v>
      </c>
      <c r="M456" s="663">
        <v>2168.8000000000002</v>
      </c>
      <c r="N456" s="662">
        <v>20</v>
      </c>
      <c r="O456" s="745">
        <v>7</v>
      </c>
      <c r="P456" s="663">
        <v>1626.6</v>
      </c>
      <c r="Q456" s="678">
        <v>0.74999999999999989</v>
      </c>
      <c r="R456" s="662">
        <v>15</v>
      </c>
      <c r="S456" s="678">
        <v>0.75</v>
      </c>
      <c r="T456" s="745">
        <v>4.5</v>
      </c>
      <c r="U456" s="701">
        <v>0.6428571428571429</v>
      </c>
    </row>
    <row r="457" spans="1:21" ht="14.4" customHeight="1" x14ac:dyDescent="0.3">
      <c r="A457" s="661">
        <v>7</v>
      </c>
      <c r="B457" s="662" t="s">
        <v>2404</v>
      </c>
      <c r="C457" s="662" t="s">
        <v>2669</v>
      </c>
      <c r="D457" s="743" t="s">
        <v>3931</v>
      </c>
      <c r="E457" s="744" t="s">
        <v>2685</v>
      </c>
      <c r="F457" s="662" t="s">
        <v>2665</v>
      </c>
      <c r="G457" s="662" t="s">
        <v>2773</v>
      </c>
      <c r="H457" s="662" t="s">
        <v>527</v>
      </c>
      <c r="I457" s="662" t="s">
        <v>2774</v>
      </c>
      <c r="J457" s="662" t="s">
        <v>2775</v>
      </c>
      <c r="K457" s="662" t="s">
        <v>2776</v>
      </c>
      <c r="L457" s="663">
        <v>99.11</v>
      </c>
      <c r="M457" s="663">
        <v>1189.32</v>
      </c>
      <c r="N457" s="662">
        <v>12</v>
      </c>
      <c r="O457" s="745">
        <v>2</v>
      </c>
      <c r="P457" s="663">
        <v>1189.32</v>
      </c>
      <c r="Q457" s="678">
        <v>1</v>
      </c>
      <c r="R457" s="662">
        <v>12</v>
      </c>
      <c r="S457" s="678">
        <v>1</v>
      </c>
      <c r="T457" s="745">
        <v>2</v>
      </c>
      <c r="U457" s="701">
        <v>1</v>
      </c>
    </row>
    <row r="458" spans="1:21" ht="14.4" customHeight="1" x14ac:dyDescent="0.3">
      <c r="A458" s="661">
        <v>7</v>
      </c>
      <c r="B458" s="662" t="s">
        <v>2404</v>
      </c>
      <c r="C458" s="662" t="s">
        <v>2669</v>
      </c>
      <c r="D458" s="743" t="s">
        <v>3931</v>
      </c>
      <c r="E458" s="744" t="s">
        <v>2685</v>
      </c>
      <c r="F458" s="662" t="s">
        <v>2665</v>
      </c>
      <c r="G458" s="662" t="s">
        <v>3332</v>
      </c>
      <c r="H458" s="662" t="s">
        <v>527</v>
      </c>
      <c r="I458" s="662" t="s">
        <v>3336</v>
      </c>
      <c r="J458" s="662" t="s">
        <v>3334</v>
      </c>
      <c r="K458" s="662" t="s">
        <v>3337</v>
      </c>
      <c r="L458" s="663">
        <v>1195.75</v>
      </c>
      <c r="M458" s="663">
        <v>22719.25</v>
      </c>
      <c r="N458" s="662">
        <v>19</v>
      </c>
      <c r="O458" s="745">
        <v>5</v>
      </c>
      <c r="P458" s="663">
        <v>15544.75</v>
      </c>
      <c r="Q458" s="678">
        <v>0.68421052631578949</v>
      </c>
      <c r="R458" s="662">
        <v>13</v>
      </c>
      <c r="S458" s="678">
        <v>0.68421052631578949</v>
      </c>
      <c r="T458" s="745">
        <v>3</v>
      </c>
      <c r="U458" s="701">
        <v>0.6</v>
      </c>
    </row>
    <row r="459" spans="1:21" ht="14.4" customHeight="1" x14ac:dyDescent="0.3">
      <c r="A459" s="661">
        <v>7</v>
      </c>
      <c r="B459" s="662" t="s">
        <v>2404</v>
      </c>
      <c r="C459" s="662" t="s">
        <v>2669</v>
      </c>
      <c r="D459" s="743" t="s">
        <v>3931</v>
      </c>
      <c r="E459" s="744" t="s">
        <v>2685</v>
      </c>
      <c r="F459" s="662" t="s">
        <v>2665</v>
      </c>
      <c r="G459" s="662" t="s">
        <v>3332</v>
      </c>
      <c r="H459" s="662" t="s">
        <v>527</v>
      </c>
      <c r="I459" s="662" t="s">
        <v>3564</v>
      </c>
      <c r="J459" s="662" t="s">
        <v>3346</v>
      </c>
      <c r="K459" s="662" t="s">
        <v>3337</v>
      </c>
      <c r="L459" s="663">
        <v>1195.75</v>
      </c>
      <c r="M459" s="663">
        <v>2391.5</v>
      </c>
      <c r="N459" s="662">
        <v>2</v>
      </c>
      <c r="O459" s="745">
        <v>0.5</v>
      </c>
      <c r="P459" s="663">
        <v>2391.5</v>
      </c>
      <c r="Q459" s="678">
        <v>1</v>
      </c>
      <c r="R459" s="662">
        <v>2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7</v>
      </c>
      <c r="B460" s="662" t="s">
        <v>2404</v>
      </c>
      <c r="C460" s="662" t="s">
        <v>2669</v>
      </c>
      <c r="D460" s="743" t="s">
        <v>3931</v>
      </c>
      <c r="E460" s="744" t="s">
        <v>2685</v>
      </c>
      <c r="F460" s="662" t="s">
        <v>2665</v>
      </c>
      <c r="G460" s="662" t="s">
        <v>3332</v>
      </c>
      <c r="H460" s="662" t="s">
        <v>527</v>
      </c>
      <c r="I460" s="662" t="s">
        <v>3565</v>
      </c>
      <c r="J460" s="662" t="s">
        <v>3566</v>
      </c>
      <c r="K460" s="662" t="s">
        <v>3567</v>
      </c>
      <c r="L460" s="663">
        <v>0</v>
      </c>
      <c r="M460" s="663">
        <v>0</v>
      </c>
      <c r="N460" s="662">
        <v>1</v>
      </c>
      <c r="O460" s="745">
        <v>1</v>
      </c>
      <c r="P460" s="663">
        <v>0</v>
      </c>
      <c r="Q460" s="678"/>
      <c r="R460" s="662">
        <v>1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7</v>
      </c>
      <c r="B461" s="662" t="s">
        <v>2404</v>
      </c>
      <c r="C461" s="662" t="s">
        <v>2669</v>
      </c>
      <c r="D461" s="743" t="s">
        <v>3931</v>
      </c>
      <c r="E461" s="744" t="s">
        <v>2685</v>
      </c>
      <c r="F461" s="662" t="s">
        <v>2665</v>
      </c>
      <c r="G461" s="662" t="s">
        <v>3332</v>
      </c>
      <c r="H461" s="662" t="s">
        <v>527</v>
      </c>
      <c r="I461" s="662" t="s">
        <v>3568</v>
      </c>
      <c r="J461" s="662" t="s">
        <v>3569</v>
      </c>
      <c r="K461" s="662" t="s">
        <v>3337</v>
      </c>
      <c r="L461" s="663">
        <v>1195.75</v>
      </c>
      <c r="M461" s="663">
        <v>3587.25</v>
      </c>
      <c r="N461" s="662">
        <v>3</v>
      </c>
      <c r="O461" s="745">
        <v>0.5</v>
      </c>
      <c r="P461" s="663">
        <v>3587.25</v>
      </c>
      <c r="Q461" s="678">
        <v>1</v>
      </c>
      <c r="R461" s="662">
        <v>3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7</v>
      </c>
      <c r="B462" s="662" t="s">
        <v>2404</v>
      </c>
      <c r="C462" s="662" t="s">
        <v>2669</v>
      </c>
      <c r="D462" s="743" t="s">
        <v>3931</v>
      </c>
      <c r="E462" s="744" t="s">
        <v>2685</v>
      </c>
      <c r="F462" s="662" t="s">
        <v>2665</v>
      </c>
      <c r="G462" s="662" t="s">
        <v>3332</v>
      </c>
      <c r="H462" s="662" t="s">
        <v>527</v>
      </c>
      <c r="I462" s="662" t="s">
        <v>3570</v>
      </c>
      <c r="J462" s="662" t="s">
        <v>3571</v>
      </c>
      <c r="K462" s="662" t="s">
        <v>3572</v>
      </c>
      <c r="L462" s="663">
        <v>2391.48</v>
      </c>
      <c r="M462" s="663">
        <v>7174.4400000000005</v>
      </c>
      <c r="N462" s="662">
        <v>3</v>
      </c>
      <c r="O462" s="745">
        <v>0.5</v>
      </c>
      <c r="P462" s="663">
        <v>7174.4400000000005</v>
      </c>
      <c r="Q462" s="678">
        <v>1</v>
      </c>
      <c r="R462" s="662">
        <v>3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7</v>
      </c>
      <c r="B463" s="662" t="s">
        <v>2404</v>
      </c>
      <c r="C463" s="662" t="s">
        <v>2669</v>
      </c>
      <c r="D463" s="743" t="s">
        <v>3931</v>
      </c>
      <c r="E463" s="744" t="s">
        <v>2685</v>
      </c>
      <c r="F463" s="662" t="s">
        <v>2665</v>
      </c>
      <c r="G463" s="662" t="s">
        <v>3332</v>
      </c>
      <c r="H463" s="662" t="s">
        <v>527</v>
      </c>
      <c r="I463" s="662" t="s">
        <v>3573</v>
      </c>
      <c r="J463" s="662" t="s">
        <v>3574</v>
      </c>
      <c r="K463" s="662" t="s">
        <v>3337</v>
      </c>
      <c r="L463" s="663">
        <v>1715.48</v>
      </c>
      <c r="M463" s="663">
        <v>12008.36</v>
      </c>
      <c r="N463" s="662">
        <v>7</v>
      </c>
      <c r="O463" s="745">
        <v>2</v>
      </c>
      <c r="P463" s="663">
        <v>12008.36</v>
      </c>
      <c r="Q463" s="678">
        <v>1</v>
      </c>
      <c r="R463" s="662">
        <v>7</v>
      </c>
      <c r="S463" s="678">
        <v>1</v>
      </c>
      <c r="T463" s="745">
        <v>2</v>
      </c>
      <c r="U463" s="701">
        <v>1</v>
      </c>
    </row>
    <row r="464" spans="1:21" ht="14.4" customHeight="1" x14ac:dyDescent="0.3">
      <c r="A464" s="661">
        <v>7</v>
      </c>
      <c r="B464" s="662" t="s">
        <v>2404</v>
      </c>
      <c r="C464" s="662" t="s">
        <v>2669</v>
      </c>
      <c r="D464" s="743" t="s">
        <v>3931</v>
      </c>
      <c r="E464" s="744" t="s">
        <v>2685</v>
      </c>
      <c r="F464" s="662" t="s">
        <v>2665</v>
      </c>
      <c r="G464" s="662" t="s">
        <v>3575</v>
      </c>
      <c r="H464" s="662" t="s">
        <v>527</v>
      </c>
      <c r="I464" s="662" t="s">
        <v>3576</v>
      </c>
      <c r="J464" s="662" t="s">
        <v>3577</v>
      </c>
      <c r="K464" s="662" t="s">
        <v>3578</v>
      </c>
      <c r="L464" s="663">
        <v>54.55</v>
      </c>
      <c r="M464" s="663">
        <v>272.75</v>
      </c>
      <c r="N464" s="662">
        <v>5</v>
      </c>
      <c r="O464" s="745">
        <v>1</v>
      </c>
      <c r="P464" s="663">
        <v>272.75</v>
      </c>
      <c r="Q464" s="678">
        <v>1</v>
      </c>
      <c r="R464" s="662">
        <v>5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7</v>
      </c>
      <c r="B465" s="662" t="s">
        <v>2404</v>
      </c>
      <c r="C465" s="662" t="s">
        <v>2669</v>
      </c>
      <c r="D465" s="743" t="s">
        <v>3931</v>
      </c>
      <c r="E465" s="744" t="s">
        <v>2685</v>
      </c>
      <c r="F465" s="662" t="s">
        <v>2665</v>
      </c>
      <c r="G465" s="662" t="s">
        <v>2919</v>
      </c>
      <c r="H465" s="662" t="s">
        <v>606</v>
      </c>
      <c r="I465" s="662" t="s">
        <v>2339</v>
      </c>
      <c r="J465" s="662" t="s">
        <v>2340</v>
      </c>
      <c r="K465" s="662" t="s">
        <v>2653</v>
      </c>
      <c r="L465" s="663">
        <v>63.75</v>
      </c>
      <c r="M465" s="663">
        <v>63.75</v>
      </c>
      <c r="N465" s="662">
        <v>1</v>
      </c>
      <c r="O465" s="745">
        <v>1</v>
      </c>
      <c r="P465" s="663">
        <v>63.75</v>
      </c>
      <c r="Q465" s="678">
        <v>1</v>
      </c>
      <c r="R465" s="662">
        <v>1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7</v>
      </c>
      <c r="B466" s="662" t="s">
        <v>2404</v>
      </c>
      <c r="C466" s="662" t="s">
        <v>2669</v>
      </c>
      <c r="D466" s="743" t="s">
        <v>3931</v>
      </c>
      <c r="E466" s="744" t="s">
        <v>2685</v>
      </c>
      <c r="F466" s="662" t="s">
        <v>2665</v>
      </c>
      <c r="G466" s="662" t="s">
        <v>3150</v>
      </c>
      <c r="H466" s="662" t="s">
        <v>527</v>
      </c>
      <c r="I466" s="662" t="s">
        <v>792</v>
      </c>
      <c r="J466" s="662" t="s">
        <v>3151</v>
      </c>
      <c r="K466" s="662" t="s">
        <v>3152</v>
      </c>
      <c r="L466" s="663">
        <v>0</v>
      </c>
      <c r="M466" s="663">
        <v>0</v>
      </c>
      <c r="N466" s="662">
        <v>18</v>
      </c>
      <c r="O466" s="745">
        <v>6.5</v>
      </c>
      <c r="P466" s="663">
        <v>0</v>
      </c>
      <c r="Q466" s="678"/>
      <c r="R466" s="662">
        <v>11</v>
      </c>
      <c r="S466" s="678">
        <v>0.61111111111111116</v>
      </c>
      <c r="T466" s="745">
        <v>4</v>
      </c>
      <c r="U466" s="701">
        <v>0.61538461538461542</v>
      </c>
    </row>
    <row r="467" spans="1:21" ht="14.4" customHeight="1" x14ac:dyDescent="0.3">
      <c r="A467" s="661">
        <v>7</v>
      </c>
      <c r="B467" s="662" t="s">
        <v>2404</v>
      </c>
      <c r="C467" s="662" t="s">
        <v>2669</v>
      </c>
      <c r="D467" s="743" t="s">
        <v>3931</v>
      </c>
      <c r="E467" s="744" t="s">
        <v>2685</v>
      </c>
      <c r="F467" s="662" t="s">
        <v>2665</v>
      </c>
      <c r="G467" s="662" t="s">
        <v>3196</v>
      </c>
      <c r="H467" s="662" t="s">
        <v>527</v>
      </c>
      <c r="I467" s="662" t="s">
        <v>3579</v>
      </c>
      <c r="J467" s="662" t="s">
        <v>3580</v>
      </c>
      <c r="K467" s="662" t="s">
        <v>3581</v>
      </c>
      <c r="L467" s="663">
        <v>583.70000000000005</v>
      </c>
      <c r="M467" s="663">
        <v>1751.1000000000001</v>
      </c>
      <c r="N467" s="662">
        <v>3</v>
      </c>
      <c r="O467" s="745">
        <v>1</v>
      </c>
      <c r="P467" s="663">
        <v>1751.1000000000001</v>
      </c>
      <c r="Q467" s="678">
        <v>1</v>
      </c>
      <c r="R467" s="662">
        <v>3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7</v>
      </c>
      <c r="B468" s="662" t="s">
        <v>2404</v>
      </c>
      <c r="C468" s="662" t="s">
        <v>2669</v>
      </c>
      <c r="D468" s="743" t="s">
        <v>3931</v>
      </c>
      <c r="E468" s="744" t="s">
        <v>2685</v>
      </c>
      <c r="F468" s="662" t="s">
        <v>2665</v>
      </c>
      <c r="G468" s="662" t="s">
        <v>3196</v>
      </c>
      <c r="H468" s="662" t="s">
        <v>527</v>
      </c>
      <c r="I468" s="662" t="s">
        <v>3582</v>
      </c>
      <c r="J468" s="662" t="s">
        <v>3364</v>
      </c>
      <c r="K468" s="662" t="s">
        <v>3583</v>
      </c>
      <c r="L468" s="663">
        <v>908.53</v>
      </c>
      <c r="M468" s="663">
        <v>1817.06</v>
      </c>
      <c r="N468" s="662">
        <v>2</v>
      </c>
      <c r="O468" s="745">
        <v>1</v>
      </c>
      <c r="P468" s="663">
        <v>1817.06</v>
      </c>
      <c r="Q468" s="678">
        <v>1</v>
      </c>
      <c r="R468" s="662">
        <v>2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7</v>
      </c>
      <c r="B469" s="662" t="s">
        <v>2404</v>
      </c>
      <c r="C469" s="662" t="s">
        <v>2669</v>
      </c>
      <c r="D469" s="743" t="s">
        <v>3931</v>
      </c>
      <c r="E469" s="744" t="s">
        <v>2685</v>
      </c>
      <c r="F469" s="662" t="s">
        <v>2665</v>
      </c>
      <c r="G469" s="662" t="s">
        <v>3196</v>
      </c>
      <c r="H469" s="662" t="s">
        <v>527</v>
      </c>
      <c r="I469" s="662" t="s">
        <v>3584</v>
      </c>
      <c r="J469" s="662" t="s">
        <v>3198</v>
      </c>
      <c r="K469" s="662" t="s">
        <v>3585</v>
      </c>
      <c r="L469" s="663">
        <v>1257.97</v>
      </c>
      <c r="M469" s="663">
        <v>7547.82</v>
      </c>
      <c r="N469" s="662">
        <v>6</v>
      </c>
      <c r="O469" s="745">
        <v>2</v>
      </c>
      <c r="P469" s="663">
        <v>7547.82</v>
      </c>
      <c r="Q469" s="678">
        <v>1</v>
      </c>
      <c r="R469" s="662">
        <v>6</v>
      </c>
      <c r="S469" s="678">
        <v>1</v>
      </c>
      <c r="T469" s="745">
        <v>2</v>
      </c>
      <c r="U469" s="701">
        <v>1</v>
      </c>
    </row>
    <row r="470" spans="1:21" ht="14.4" customHeight="1" x14ac:dyDescent="0.3">
      <c r="A470" s="661">
        <v>7</v>
      </c>
      <c r="B470" s="662" t="s">
        <v>2404</v>
      </c>
      <c r="C470" s="662" t="s">
        <v>2669</v>
      </c>
      <c r="D470" s="743" t="s">
        <v>3931</v>
      </c>
      <c r="E470" s="744" t="s">
        <v>2685</v>
      </c>
      <c r="F470" s="662" t="s">
        <v>2665</v>
      </c>
      <c r="G470" s="662" t="s">
        <v>3196</v>
      </c>
      <c r="H470" s="662" t="s">
        <v>527</v>
      </c>
      <c r="I470" s="662" t="s">
        <v>3586</v>
      </c>
      <c r="J470" s="662" t="s">
        <v>3587</v>
      </c>
      <c r="K470" s="662" t="s">
        <v>3588</v>
      </c>
      <c r="L470" s="663">
        <v>0</v>
      </c>
      <c r="M470" s="663">
        <v>0</v>
      </c>
      <c r="N470" s="662">
        <v>2</v>
      </c>
      <c r="O470" s="745">
        <v>1</v>
      </c>
      <c r="P470" s="663">
        <v>0</v>
      </c>
      <c r="Q470" s="678"/>
      <c r="R470" s="662">
        <v>2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7</v>
      </c>
      <c r="B471" s="662" t="s">
        <v>2404</v>
      </c>
      <c r="C471" s="662" t="s">
        <v>2669</v>
      </c>
      <c r="D471" s="743" t="s">
        <v>3931</v>
      </c>
      <c r="E471" s="744" t="s">
        <v>2685</v>
      </c>
      <c r="F471" s="662" t="s">
        <v>2665</v>
      </c>
      <c r="G471" s="662" t="s">
        <v>3196</v>
      </c>
      <c r="H471" s="662" t="s">
        <v>527</v>
      </c>
      <c r="I471" s="662" t="s">
        <v>3589</v>
      </c>
      <c r="J471" s="662" t="s">
        <v>3587</v>
      </c>
      <c r="K471" s="662" t="s">
        <v>3590</v>
      </c>
      <c r="L471" s="663">
        <v>151.43</v>
      </c>
      <c r="M471" s="663">
        <v>605.72</v>
      </c>
      <c r="N471" s="662">
        <v>4</v>
      </c>
      <c r="O471" s="745">
        <v>1</v>
      </c>
      <c r="P471" s="663">
        <v>605.72</v>
      </c>
      <c r="Q471" s="678">
        <v>1</v>
      </c>
      <c r="R471" s="662">
        <v>4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7</v>
      </c>
      <c r="B472" s="662" t="s">
        <v>2404</v>
      </c>
      <c r="C472" s="662" t="s">
        <v>2669</v>
      </c>
      <c r="D472" s="743" t="s">
        <v>3931</v>
      </c>
      <c r="E472" s="744" t="s">
        <v>2685</v>
      </c>
      <c r="F472" s="662" t="s">
        <v>2665</v>
      </c>
      <c r="G472" s="662" t="s">
        <v>2877</v>
      </c>
      <c r="H472" s="662" t="s">
        <v>606</v>
      </c>
      <c r="I472" s="662" t="s">
        <v>3103</v>
      </c>
      <c r="J472" s="662" t="s">
        <v>3104</v>
      </c>
      <c r="K472" s="662" t="s">
        <v>3105</v>
      </c>
      <c r="L472" s="663">
        <v>140.94999999999999</v>
      </c>
      <c r="M472" s="663">
        <v>1409.5</v>
      </c>
      <c r="N472" s="662">
        <v>10</v>
      </c>
      <c r="O472" s="745">
        <v>1.5</v>
      </c>
      <c r="P472" s="663">
        <v>563.79999999999995</v>
      </c>
      <c r="Q472" s="678">
        <v>0.39999999999999997</v>
      </c>
      <c r="R472" s="662">
        <v>4</v>
      </c>
      <c r="S472" s="678">
        <v>0.4</v>
      </c>
      <c r="T472" s="745">
        <v>1</v>
      </c>
      <c r="U472" s="701">
        <v>0.66666666666666663</v>
      </c>
    </row>
    <row r="473" spans="1:21" ht="14.4" customHeight="1" x14ac:dyDescent="0.3">
      <c r="A473" s="661">
        <v>7</v>
      </c>
      <c r="B473" s="662" t="s">
        <v>2404</v>
      </c>
      <c r="C473" s="662" t="s">
        <v>2669</v>
      </c>
      <c r="D473" s="743" t="s">
        <v>3931</v>
      </c>
      <c r="E473" s="744" t="s">
        <v>2685</v>
      </c>
      <c r="F473" s="662" t="s">
        <v>2665</v>
      </c>
      <c r="G473" s="662" t="s">
        <v>2877</v>
      </c>
      <c r="H473" s="662" t="s">
        <v>606</v>
      </c>
      <c r="I473" s="662" t="s">
        <v>3106</v>
      </c>
      <c r="J473" s="662" t="s">
        <v>3107</v>
      </c>
      <c r="K473" s="662" t="s">
        <v>3108</v>
      </c>
      <c r="L473" s="663">
        <v>93.96</v>
      </c>
      <c r="M473" s="663">
        <v>281.88</v>
      </c>
      <c r="N473" s="662">
        <v>3</v>
      </c>
      <c r="O473" s="745">
        <v>1.5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7</v>
      </c>
      <c r="B474" s="662" t="s">
        <v>2404</v>
      </c>
      <c r="C474" s="662" t="s">
        <v>2669</v>
      </c>
      <c r="D474" s="743" t="s">
        <v>3931</v>
      </c>
      <c r="E474" s="744" t="s">
        <v>2685</v>
      </c>
      <c r="F474" s="662" t="s">
        <v>2665</v>
      </c>
      <c r="G474" s="662" t="s">
        <v>2877</v>
      </c>
      <c r="H474" s="662" t="s">
        <v>606</v>
      </c>
      <c r="I474" s="662" t="s">
        <v>3373</v>
      </c>
      <c r="J474" s="662" t="s">
        <v>3107</v>
      </c>
      <c r="K474" s="662" t="s">
        <v>3374</v>
      </c>
      <c r="L474" s="663">
        <v>156.61000000000001</v>
      </c>
      <c r="M474" s="663">
        <v>626.44000000000005</v>
      </c>
      <c r="N474" s="662">
        <v>4</v>
      </c>
      <c r="O474" s="745">
        <v>0.5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7</v>
      </c>
      <c r="B475" s="662" t="s">
        <v>2404</v>
      </c>
      <c r="C475" s="662" t="s">
        <v>2669</v>
      </c>
      <c r="D475" s="743" t="s">
        <v>3931</v>
      </c>
      <c r="E475" s="744" t="s">
        <v>2685</v>
      </c>
      <c r="F475" s="662" t="s">
        <v>2665</v>
      </c>
      <c r="G475" s="662" t="s">
        <v>2877</v>
      </c>
      <c r="H475" s="662" t="s">
        <v>606</v>
      </c>
      <c r="I475" s="662" t="s">
        <v>3591</v>
      </c>
      <c r="J475" s="662" t="s">
        <v>3592</v>
      </c>
      <c r="K475" s="662" t="s">
        <v>3593</v>
      </c>
      <c r="L475" s="663">
        <v>300.68</v>
      </c>
      <c r="M475" s="663">
        <v>601.36</v>
      </c>
      <c r="N475" s="662">
        <v>2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7</v>
      </c>
      <c r="B476" s="662" t="s">
        <v>2404</v>
      </c>
      <c r="C476" s="662" t="s">
        <v>2669</v>
      </c>
      <c r="D476" s="743" t="s">
        <v>3931</v>
      </c>
      <c r="E476" s="744" t="s">
        <v>2685</v>
      </c>
      <c r="F476" s="662" t="s">
        <v>2665</v>
      </c>
      <c r="G476" s="662" t="s">
        <v>2877</v>
      </c>
      <c r="H476" s="662" t="s">
        <v>527</v>
      </c>
      <c r="I476" s="662" t="s">
        <v>3594</v>
      </c>
      <c r="J476" s="662" t="s">
        <v>3447</v>
      </c>
      <c r="K476" s="662" t="s">
        <v>3108</v>
      </c>
      <c r="L476" s="663">
        <v>0</v>
      </c>
      <c r="M476" s="663">
        <v>0</v>
      </c>
      <c r="N476" s="662">
        <v>3</v>
      </c>
      <c r="O476" s="745">
        <v>1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7</v>
      </c>
      <c r="B477" s="662" t="s">
        <v>2404</v>
      </c>
      <c r="C477" s="662" t="s">
        <v>2669</v>
      </c>
      <c r="D477" s="743" t="s">
        <v>3931</v>
      </c>
      <c r="E477" s="744" t="s">
        <v>2685</v>
      </c>
      <c r="F477" s="662" t="s">
        <v>2665</v>
      </c>
      <c r="G477" s="662" t="s">
        <v>2784</v>
      </c>
      <c r="H477" s="662" t="s">
        <v>527</v>
      </c>
      <c r="I477" s="662" t="s">
        <v>2785</v>
      </c>
      <c r="J477" s="662" t="s">
        <v>2786</v>
      </c>
      <c r="K477" s="662" t="s">
        <v>2787</v>
      </c>
      <c r="L477" s="663">
        <v>50.32</v>
      </c>
      <c r="M477" s="663">
        <v>2415.3600000000006</v>
      </c>
      <c r="N477" s="662">
        <v>48</v>
      </c>
      <c r="O477" s="745">
        <v>12.5</v>
      </c>
      <c r="P477" s="663">
        <v>1761.2000000000003</v>
      </c>
      <c r="Q477" s="678">
        <v>0.72916666666666663</v>
      </c>
      <c r="R477" s="662">
        <v>35</v>
      </c>
      <c r="S477" s="678">
        <v>0.72916666666666663</v>
      </c>
      <c r="T477" s="745">
        <v>9.5</v>
      </c>
      <c r="U477" s="701">
        <v>0.76</v>
      </c>
    </row>
    <row r="478" spans="1:21" ht="14.4" customHeight="1" x14ac:dyDescent="0.3">
      <c r="A478" s="661">
        <v>7</v>
      </c>
      <c r="B478" s="662" t="s">
        <v>2404</v>
      </c>
      <c r="C478" s="662" t="s">
        <v>2669</v>
      </c>
      <c r="D478" s="743" t="s">
        <v>3931</v>
      </c>
      <c r="E478" s="744" t="s">
        <v>2685</v>
      </c>
      <c r="F478" s="662" t="s">
        <v>2665</v>
      </c>
      <c r="G478" s="662" t="s">
        <v>2784</v>
      </c>
      <c r="H478" s="662" t="s">
        <v>527</v>
      </c>
      <c r="I478" s="662" t="s">
        <v>2788</v>
      </c>
      <c r="J478" s="662" t="s">
        <v>2789</v>
      </c>
      <c r="K478" s="662" t="s">
        <v>2790</v>
      </c>
      <c r="L478" s="663">
        <v>99.94</v>
      </c>
      <c r="M478" s="663">
        <v>99.94</v>
      </c>
      <c r="N478" s="662">
        <v>1</v>
      </c>
      <c r="O478" s="745">
        <v>0.5</v>
      </c>
      <c r="P478" s="663">
        <v>99.94</v>
      </c>
      <c r="Q478" s="678">
        <v>1</v>
      </c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7</v>
      </c>
      <c r="B479" s="662" t="s">
        <v>2404</v>
      </c>
      <c r="C479" s="662" t="s">
        <v>2669</v>
      </c>
      <c r="D479" s="743" t="s">
        <v>3931</v>
      </c>
      <c r="E479" s="744" t="s">
        <v>2685</v>
      </c>
      <c r="F479" s="662" t="s">
        <v>2665</v>
      </c>
      <c r="G479" s="662" t="s">
        <v>2784</v>
      </c>
      <c r="H479" s="662" t="s">
        <v>527</v>
      </c>
      <c r="I479" s="662" t="s">
        <v>3595</v>
      </c>
      <c r="J479" s="662" t="s">
        <v>3596</v>
      </c>
      <c r="K479" s="662" t="s">
        <v>2787</v>
      </c>
      <c r="L479" s="663">
        <v>50.32</v>
      </c>
      <c r="M479" s="663">
        <v>452.88</v>
      </c>
      <c r="N479" s="662">
        <v>9</v>
      </c>
      <c r="O479" s="745">
        <v>1.5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7</v>
      </c>
      <c r="B480" s="662" t="s">
        <v>2404</v>
      </c>
      <c r="C480" s="662" t="s">
        <v>2669</v>
      </c>
      <c r="D480" s="743" t="s">
        <v>3931</v>
      </c>
      <c r="E480" s="744" t="s">
        <v>2685</v>
      </c>
      <c r="F480" s="662" t="s">
        <v>2665</v>
      </c>
      <c r="G480" s="662" t="s">
        <v>2784</v>
      </c>
      <c r="H480" s="662" t="s">
        <v>527</v>
      </c>
      <c r="I480" s="662" t="s">
        <v>3379</v>
      </c>
      <c r="J480" s="662" t="s">
        <v>3380</v>
      </c>
      <c r="K480" s="662" t="s">
        <v>3381</v>
      </c>
      <c r="L480" s="663">
        <v>99.94</v>
      </c>
      <c r="M480" s="663">
        <v>17589.439999999995</v>
      </c>
      <c r="N480" s="662">
        <v>176</v>
      </c>
      <c r="O480" s="745">
        <v>37.5</v>
      </c>
      <c r="P480" s="663">
        <v>16190.279999999997</v>
      </c>
      <c r="Q480" s="678">
        <v>0.92045454545454553</v>
      </c>
      <c r="R480" s="662">
        <v>162</v>
      </c>
      <c r="S480" s="678">
        <v>0.92045454545454541</v>
      </c>
      <c r="T480" s="745">
        <v>33</v>
      </c>
      <c r="U480" s="701">
        <v>0.88</v>
      </c>
    </row>
    <row r="481" spans="1:21" ht="14.4" customHeight="1" x14ac:dyDescent="0.3">
      <c r="A481" s="661">
        <v>7</v>
      </c>
      <c r="B481" s="662" t="s">
        <v>2404</v>
      </c>
      <c r="C481" s="662" t="s">
        <v>2669</v>
      </c>
      <c r="D481" s="743" t="s">
        <v>3931</v>
      </c>
      <c r="E481" s="744" t="s">
        <v>2685</v>
      </c>
      <c r="F481" s="662" t="s">
        <v>2665</v>
      </c>
      <c r="G481" s="662" t="s">
        <v>3452</v>
      </c>
      <c r="H481" s="662" t="s">
        <v>527</v>
      </c>
      <c r="I481" s="662" t="s">
        <v>3597</v>
      </c>
      <c r="J481" s="662" t="s">
        <v>3598</v>
      </c>
      <c r="K481" s="662" t="s">
        <v>3599</v>
      </c>
      <c r="L481" s="663">
        <v>65.989999999999995</v>
      </c>
      <c r="M481" s="663">
        <v>65.989999999999995</v>
      </c>
      <c r="N481" s="662">
        <v>1</v>
      </c>
      <c r="O481" s="745">
        <v>0.5</v>
      </c>
      <c r="P481" s="663">
        <v>65.989999999999995</v>
      </c>
      <c r="Q481" s="678">
        <v>1</v>
      </c>
      <c r="R481" s="662">
        <v>1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7</v>
      </c>
      <c r="B482" s="662" t="s">
        <v>2404</v>
      </c>
      <c r="C482" s="662" t="s">
        <v>2669</v>
      </c>
      <c r="D482" s="743" t="s">
        <v>3931</v>
      </c>
      <c r="E482" s="744" t="s">
        <v>2685</v>
      </c>
      <c r="F482" s="662" t="s">
        <v>2665</v>
      </c>
      <c r="G482" s="662" t="s">
        <v>3205</v>
      </c>
      <c r="H482" s="662" t="s">
        <v>527</v>
      </c>
      <c r="I482" s="662" t="s">
        <v>3456</v>
      </c>
      <c r="J482" s="662" t="s">
        <v>3457</v>
      </c>
      <c r="K482" s="662" t="s">
        <v>3458</v>
      </c>
      <c r="L482" s="663">
        <v>80.53</v>
      </c>
      <c r="M482" s="663">
        <v>241.59</v>
      </c>
      <c r="N482" s="662">
        <v>3</v>
      </c>
      <c r="O482" s="745">
        <v>1</v>
      </c>
      <c r="P482" s="663">
        <v>241.59</v>
      </c>
      <c r="Q482" s="678">
        <v>1</v>
      </c>
      <c r="R482" s="662">
        <v>3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7</v>
      </c>
      <c r="B483" s="662" t="s">
        <v>2404</v>
      </c>
      <c r="C483" s="662" t="s">
        <v>2669</v>
      </c>
      <c r="D483" s="743" t="s">
        <v>3931</v>
      </c>
      <c r="E483" s="744" t="s">
        <v>2685</v>
      </c>
      <c r="F483" s="662" t="s">
        <v>2665</v>
      </c>
      <c r="G483" s="662" t="s">
        <v>2745</v>
      </c>
      <c r="H483" s="662" t="s">
        <v>527</v>
      </c>
      <c r="I483" s="662" t="s">
        <v>3600</v>
      </c>
      <c r="J483" s="662" t="s">
        <v>2747</v>
      </c>
      <c r="K483" s="662" t="s">
        <v>3463</v>
      </c>
      <c r="L483" s="663">
        <v>0</v>
      </c>
      <c r="M483" s="663">
        <v>0</v>
      </c>
      <c r="N483" s="662">
        <v>1</v>
      </c>
      <c r="O483" s="745">
        <v>0.5</v>
      </c>
      <c r="P483" s="663">
        <v>0</v>
      </c>
      <c r="Q483" s="678"/>
      <c r="R483" s="662">
        <v>1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7</v>
      </c>
      <c r="B484" s="662" t="s">
        <v>2404</v>
      </c>
      <c r="C484" s="662" t="s">
        <v>2669</v>
      </c>
      <c r="D484" s="743" t="s">
        <v>3931</v>
      </c>
      <c r="E484" s="744" t="s">
        <v>2685</v>
      </c>
      <c r="F484" s="662" t="s">
        <v>2665</v>
      </c>
      <c r="G484" s="662" t="s">
        <v>2745</v>
      </c>
      <c r="H484" s="662" t="s">
        <v>527</v>
      </c>
      <c r="I484" s="662" t="s">
        <v>2746</v>
      </c>
      <c r="J484" s="662" t="s">
        <v>2747</v>
      </c>
      <c r="K484" s="662" t="s">
        <v>2748</v>
      </c>
      <c r="L484" s="663">
        <v>0</v>
      </c>
      <c r="M484" s="663">
        <v>0</v>
      </c>
      <c r="N484" s="662">
        <v>1</v>
      </c>
      <c r="O484" s="745">
        <v>1</v>
      </c>
      <c r="P484" s="663">
        <v>0</v>
      </c>
      <c r="Q484" s="678"/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7</v>
      </c>
      <c r="B485" s="662" t="s">
        <v>2404</v>
      </c>
      <c r="C485" s="662" t="s">
        <v>2669</v>
      </c>
      <c r="D485" s="743" t="s">
        <v>3931</v>
      </c>
      <c r="E485" s="744" t="s">
        <v>2685</v>
      </c>
      <c r="F485" s="662" t="s">
        <v>2665</v>
      </c>
      <c r="G485" s="662" t="s">
        <v>2745</v>
      </c>
      <c r="H485" s="662" t="s">
        <v>527</v>
      </c>
      <c r="I485" s="662" t="s">
        <v>2831</v>
      </c>
      <c r="J485" s="662" t="s">
        <v>1591</v>
      </c>
      <c r="K485" s="662" t="s">
        <v>2832</v>
      </c>
      <c r="L485" s="663">
        <v>0</v>
      </c>
      <c r="M485" s="663">
        <v>0</v>
      </c>
      <c r="N485" s="662">
        <v>7</v>
      </c>
      <c r="O485" s="745">
        <v>3.5</v>
      </c>
      <c r="P485" s="663">
        <v>0</v>
      </c>
      <c r="Q485" s="678"/>
      <c r="R485" s="662">
        <v>6</v>
      </c>
      <c r="S485" s="678">
        <v>0.8571428571428571</v>
      </c>
      <c r="T485" s="745">
        <v>3</v>
      </c>
      <c r="U485" s="701">
        <v>0.8571428571428571</v>
      </c>
    </row>
    <row r="486" spans="1:21" ht="14.4" customHeight="1" x14ac:dyDescent="0.3">
      <c r="A486" s="661">
        <v>7</v>
      </c>
      <c r="B486" s="662" t="s">
        <v>2404</v>
      </c>
      <c r="C486" s="662" t="s">
        <v>2669</v>
      </c>
      <c r="D486" s="743" t="s">
        <v>3931</v>
      </c>
      <c r="E486" s="744" t="s">
        <v>2685</v>
      </c>
      <c r="F486" s="662" t="s">
        <v>2665</v>
      </c>
      <c r="G486" s="662" t="s">
        <v>3601</v>
      </c>
      <c r="H486" s="662" t="s">
        <v>527</v>
      </c>
      <c r="I486" s="662" t="s">
        <v>3602</v>
      </c>
      <c r="J486" s="662" t="s">
        <v>3603</v>
      </c>
      <c r="K486" s="662" t="s">
        <v>3604</v>
      </c>
      <c r="L486" s="663">
        <v>0</v>
      </c>
      <c r="M486" s="663">
        <v>0</v>
      </c>
      <c r="N486" s="662">
        <v>1</v>
      </c>
      <c r="O486" s="745">
        <v>1</v>
      </c>
      <c r="P486" s="663"/>
      <c r="Q486" s="678"/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7</v>
      </c>
      <c r="B487" s="662" t="s">
        <v>2404</v>
      </c>
      <c r="C487" s="662" t="s">
        <v>2669</v>
      </c>
      <c r="D487" s="743" t="s">
        <v>3931</v>
      </c>
      <c r="E487" s="744" t="s">
        <v>2686</v>
      </c>
      <c r="F487" s="662" t="s">
        <v>2665</v>
      </c>
      <c r="G487" s="662" t="s">
        <v>2822</v>
      </c>
      <c r="H487" s="662" t="s">
        <v>527</v>
      </c>
      <c r="I487" s="662" t="s">
        <v>839</v>
      </c>
      <c r="J487" s="662" t="s">
        <v>840</v>
      </c>
      <c r="K487" s="662" t="s">
        <v>2823</v>
      </c>
      <c r="L487" s="663">
        <v>107.27</v>
      </c>
      <c r="M487" s="663">
        <v>321.81</v>
      </c>
      <c r="N487" s="662">
        <v>3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7</v>
      </c>
      <c r="B488" s="662" t="s">
        <v>2404</v>
      </c>
      <c r="C488" s="662" t="s">
        <v>2669</v>
      </c>
      <c r="D488" s="743" t="s">
        <v>3931</v>
      </c>
      <c r="E488" s="744" t="s">
        <v>2686</v>
      </c>
      <c r="F488" s="662" t="s">
        <v>2665</v>
      </c>
      <c r="G488" s="662" t="s">
        <v>2941</v>
      </c>
      <c r="H488" s="662" t="s">
        <v>527</v>
      </c>
      <c r="I488" s="662" t="s">
        <v>3140</v>
      </c>
      <c r="J488" s="662" t="s">
        <v>2017</v>
      </c>
      <c r="K488" s="662" t="s">
        <v>3141</v>
      </c>
      <c r="L488" s="663">
        <v>48.09</v>
      </c>
      <c r="M488" s="663">
        <v>48.09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7</v>
      </c>
      <c r="B489" s="662" t="s">
        <v>2404</v>
      </c>
      <c r="C489" s="662" t="s">
        <v>2669</v>
      </c>
      <c r="D489" s="743" t="s">
        <v>3931</v>
      </c>
      <c r="E489" s="744" t="s">
        <v>2686</v>
      </c>
      <c r="F489" s="662" t="s">
        <v>2665</v>
      </c>
      <c r="G489" s="662" t="s">
        <v>2719</v>
      </c>
      <c r="H489" s="662" t="s">
        <v>527</v>
      </c>
      <c r="I489" s="662" t="s">
        <v>2915</v>
      </c>
      <c r="J489" s="662" t="s">
        <v>754</v>
      </c>
      <c r="K489" s="662" t="s">
        <v>2721</v>
      </c>
      <c r="L489" s="663">
        <v>301.2</v>
      </c>
      <c r="M489" s="663">
        <v>301.2</v>
      </c>
      <c r="N489" s="662">
        <v>1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7</v>
      </c>
      <c r="B490" s="662" t="s">
        <v>2404</v>
      </c>
      <c r="C490" s="662" t="s">
        <v>2669</v>
      </c>
      <c r="D490" s="743" t="s">
        <v>3931</v>
      </c>
      <c r="E490" s="744" t="s">
        <v>2686</v>
      </c>
      <c r="F490" s="662" t="s">
        <v>2665</v>
      </c>
      <c r="G490" s="662" t="s">
        <v>2827</v>
      </c>
      <c r="H490" s="662" t="s">
        <v>527</v>
      </c>
      <c r="I490" s="662" t="s">
        <v>3605</v>
      </c>
      <c r="J490" s="662" t="s">
        <v>2829</v>
      </c>
      <c r="K490" s="662" t="s">
        <v>2830</v>
      </c>
      <c r="L490" s="663">
        <v>0</v>
      </c>
      <c r="M490" s="663">
        <v>0</v>
      </c>
      <c r="N490" s="662">
        <v>1</v>
      </c>
      <c r="O490" s="745">
        <v>0.5</v>
      </c>
      <c r="P490" s="663"/>
      <c r="Q490" s="678"/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7</v>
      </c>
      <c r="B491" s="662" t="s">
        <v>2404</v>
      </c>
      <c r="C491" s="662" t="s">
        <v>2669</v>
      </c>
      <c r="D491" s="743" t="s">
        <v>3931</v>
      </c>
      <c r="E491" s="744" t="s">
        <v>2688</v>
      </c>
      <c r="F491" s="662" t="s">
        <v>2665</v>
      </c>
      <c r="G491" s="662" t="s">
        <v>3072</v>
      </c>
      <c r="H491" s="662" t="s">
        <v>527</v>
      </c>
      <c r="I491" s="662" t="s">
        <v>3213</v>
      </c>
      <c r="J491" s="662" t="s">
        <v>3074</v>
      </c>
      <c r="K491" s="662" t="s">
        <v>3214</v>
      </c>
      <c r="L491" s="663">
        <v>24.35</v>
      </c>
      <c r="M491" s="663">
        <v>48.7</v>
      </c>
      <c r="N491" s="662">
        <v>2</v>
      </c>
      <c r="O491" s="745">
        <v>1</v>
      </c>
      <c r="P491" s="663">
        <v>48.7</v>
      </c>
      <c r="Q491" s="678">
        <v>1</v>
      </c>
      <c r="R491" s="662">
        <v>2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7</v>
      </c>
      <c r="B492" s="662" t="s">
        <v>2404</v>
      </c>
      <c r="C492" s="662" t="s">
        <v>2669</v>
      </c>
      <c r="D492" s="743" t="s">
        <v>3931</v>
      </c>
      <c r="E492" s="744" t="s">
        <v>2688</v>
      </c>
      <c r="F492" s="662" t="s">
        <v>2665</v>
      </c>
      <c r="G492" s="662" t="s">
        <v>3072</v>
      </c>
      <c r="H492" s="662" t="s">
        <v>527</v>
      </c>
      <c r="I492" s="662" t="s">
        <v>3073</v>
      </c>
      <c r="J492" s="662" t="s">
        <v>3074</v>
      </c>
      <c r="K492" s="662" t="s">
        <v>3075</v>
      </c>
      <c r="L492" s="663">
        <v>73.069999999999993</v>
      </c>
      <c r="M492" s="663">
        <v>2484.3799999999992</v>
      </c>
      <c r="N492" s="662">
        <v>34</v>
      </c>
      <c r="O492" s="745">
        <v>12</v>
      </c>
      <c r="P492" s="663">
        <v>1096.0499999999997</v>
      </c>
      <c r="Q492" s="678">
        <v>0.44117647058823534</v>
      </c>
      <c r="R492" s="662">
        <v>15</v>
      </c>
      <c r="S492" s="678">
        <v>0.44117647058823528</v>
      </c>
      <c r="T492" s="745">
        <v>6</v>
      </c>
      <c r="U492" s="701">
        <v>0.5</v>
      </c>
    </row>
    <row r="493" spans="1:21" ht="14.4" customHeight="1" x14ac:dyDescent="0.3">
      <c r="A493" s="661">
        <v>7</v>
      </c>
      <c r="B493" s="662" t="s">
        <v>2404</v>
      </c>
      <c r="C493" s="662" t="s">
        <v>2669</v>
      </c>
      <c r="D493" s="743" t="s">
        <v>3931</v>
      </c>
      <c r="E493" s="744" t="s">
        <v>2688</v>
      </c>
      <c r="F493" s="662" t="s">
        <v>2665</v>
      </c>
      <c r="G493" s="662" t="s">
        <v>3385</v>
      </c>
      <c r="H493" s="662" t="s">
        <v>527</v>
      </c>
      <c r="I493" s="662" t="s">
        <v>3606</v>
      </c>
      <c r="J493" s="662" t="s">
        <v>3387</v>
      </c>
      <c r="K493" s="662" t="s">
        <v>3607</v>
      </c>
      <c r="L493" s="663">
        <v>0</v>
      </c>
      <c r="M493" s="663">
        <v>0</v>
      </c>
      <c r="N493" s="662">
        <v>5</v>
      </c>
      <c r="O493" s="745">
        <v>4</v>
      </c>
      <c r="P493" s="663">
        <v>0</v>
      </c>
      <c r="Q493" s="678"/>
      <c r="R493" s="662">
        <v>3</v>
      </c>
      <c r="S493" s="678">
        <v>0.6</v>
      </c>
      <c r="T493" s="745">
        <v>2</v>
      </c>
      <c r="U493" s="701">
        <v>0.5</v>
      </c>
    </row>
    <row r="494" spans="1:21" ht="14.4" customHeight="1" x14ac:dyDescent="0.3">
      <c r="A494" s="661">
        <v>7</v>
      </c>
      <c r="B494" s="662" t="s">
        <v>2404</v>
      </c>
      <c r="C494" s="662" t="s">
        <v>2669</v>
      </c>
      <c r="D494" s="743" t="s">
        <v>3931</v>
      </c>
      <c r="E494" s="744" t="s">
        <v>2688</v>
      </c>
      <c r="F494" s="662" t="s">
        <v>2665</v>
      </c>
      <c r="G494" s="662" t="s">
        <v>2795</v>
      </c>
      <c r="H494" s="662" t="s">
        <v>527</v>
      </c>
      <c r="I494" s="662" t="s">
        <v>3608</v>
      </c>
      <c r="J494" s="662" t="s">
        <v>2802</v>
      </c>
      <c r="K494" s="662" t="s">
        <v>2800</v>
      </c>
      <c r="L494" s="663">
        <v>154.36000000000001</v>
      </c>
      <c r="M494" s="663">
        <v>308.72000000000003</v>
      </c>
      <c r="N494" s="662">
        <v>2</v>
      </c>
      <c r="O494" s="745">
        <v>0.5</v>
      </c>
      <c r="P494" s="663">
        <v>308.72000000000003</v>
      </c>
      <c r="Q494" s="678">
        <v>1</v>
      </c>
      <c r="R494" s="662">
        <v>2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7</v>
      </c>
      <c r="B495" s="662" t="s">
        <v>2404</v>
      </c>
      <c r="C495" s="662" t="s">
        <v>2669</v>
      </c>
      <c r="D495" s="743" t="s">
        <v>3931</v>
      </c>
      <c r="E495" s="744" t="s">
        <v>2688</v>
      </c>
      <c r="F495" s="662" t="s">
        <v>2665</v>
      </c>
      <c r="G495" s="662" t="s">
        <v>3609</v>
      </c>
      <c r="H495" s="662" t="s">
        <v>527</v>
      </c>
      <c r="I495" s="662" t="s">
        <v>1406</v>
      </c>
      <c r="J495" s="662" t="s">
        <v>3610</v>
      </c>
      <c r="K495" s="662" t="s">
        <v>3163</v>
      </c>
      <c r="L495" s="663">
        <v>55.95</v>
      </c>
      <c r="M495" s="663">
        <v>55.95</v>
      </c>
      <c r="N495" s="662">
        <v>1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7</v>
      </c>
      <c r="B496" s="662" t="s">
        <v>2404</v>
      </c>
      <c r="C496" s="662" t="s">
        <v>2669</v>
      </c>
      <c r="D496" s="743" t="s">
        <v>3931</v>
      </c>
      <c r="E496" s="744" t="s">
        <v>2688</v>
      </c>
      <c r="F496" s="662" t="s">
        <v>2665</v>
      </c>
      <c r="G496" s="662" t="s">
        <v>3611</v>
      </c>
      <c r="H496" s="662" t="s">
        <v>527</v>
      </c>
      <c r="I496" s="662" t="s">
        <v>3612</v>
      </c>
      <c r="J496" s="662" t="s">
        <v>3613</v>
      </c>
      <c r="K496" s="662" t="s">
        <v>3614</v>
      </c>
      <c r="L496" s="663">
        <v>0</v>
      </c>
      <c r="M496" s="663">
        <v>0</v>
      </c>
      <c r="N496" s="662">
        <v>1</v>
      </c>
      <c r="O496" s="745">
        <v>0.5</v>
      </c>
      <c r="P496" s="663">
        <v>0</v>
      </c>
      <c r="Q496" s="678"/>
      <c r="R496" s="662">
        <v>1</v>
      </c>
      <c r="S496" s="678">
        <v>1</v>
      </c>
      <c r="T496" s="745">
        <v>0.5</v>
      </c>
      <c r="U496" s="701">
        <v>1</v>
      </c>
    </row>
    <row r="497" spans="1:21" ht="14.4" customHeight="1" x14ac:dyDescent="0.3">
      <c r="A497" s="661">
        <v>7</v>
      </c>
      <c r="B497" s="662" t="s">
        <v>2404</v>
      </c>
      <c r="C497" s="662" t="s">
        <v>2669</v>
      </c>
      <c r="D497" s="743" t="s">
        <v>3931</v>
      </c>
      <c r="E497" s="744" t="s">
        <v>2688</v>
      </c>
      <c r="F497" s="662" t="s">
        <v>2665</v>
      </c>
      <c r="G497" s="662" t="s">
        <v>2860</v>
      </c>
      <c r="H497" s="662" t="s">
        <v>527</v>
      </c>
      <c r="I497" s="662" t="s">
        <v>3615</v>
      </c>
      <c r="J497" s="662" t="s">
        <v>879</v>
      </c>
      <c r="K497" s="662" t="s">
        <v>2861</v>
      </c>
      <c r="L497" s="663">
        <v>0</v>
      </c>
      <c r="M497" s="663">
        <v>0</v>
      </c>
      <c r="N497" s="662">
        <v>5</v>
      </c>
      <c r="O497" s="745">
        <v>0.5</v>
      </c>
      <c r="P497" s="663">
        <v>0</v>
      </c>
      <c r="Q497" s="678"/>
      <c r="R497" s="662">
        <v>5</v>
      </c>
      <c r="S497" s="678">
        <v>1</v>
      </c>
      <c r="T497" s="745">
        <v>0.5</v>
      </c>
      <c r="U497" s="701">
        <v>1</v>
      </c>
    </row>
    <row r="498" spans="1:21" ht="14.4" customHeight="1" x14ac:dyDescent="0.3">
      <c r="A498" s="661">
        <v>7</v>
      </c>
      <c r="B498" s="662" t="s">
        <v>2404</v>
      </c>
      <c r="C498" s="662" t="s">
        <v>2669</v>
      </c>
      <c r="D498" s="743" t="s">
        <v>3931</v>
      </c>
      <c r="E498" s="744" t="s">
        <v>2688</v>
      </c>
      <c r="F498" s="662" t="s">
        <v>2665</v>
      </c>
      <c r="G498" s="662" t="s">
        <v>3178</v>
      </c>
      <c r="H498" s="662" t="s">
        <v>606</v>
      </c>
      <c r="I498" s="662" t="s">
        <v>3218</v>
      </c>
      <c r="J498" s="662" t="s">
        <v>3219</v>
      </c>
      <c r="K498" s="662" t="s">
        <v>3184</v>
      </c>
      <c r="L498" s="663">
        <v>754.04</v>
      </c>
      <c r="M498" s="663">
        <v>28653.519999999997</v>
      </c>
      <c r="N498" s="662">
        <v>38</v>
      </c>
      <c r="O498" s="745">
        <v>7</v>
      </c>
      <c r="P498" s="663">
        <v>24129.279999999995</v>
      </c>
      <c r="Q498" s="678">
        <v>0.84210526315789469</v>
      </c>
      <c r="R498" s="662">
        <v>32</v>
      </c>
      <c r="S498" s="678">
        <v>0.84210526315789469</v>
      </c>
      <c r="T498" s="745">
        <v>6</v>
      </c>
      <c r="U498" s="701">
        <v>0.8571428571428571</v>
      </c>
    </row>
    <row r="499" spans="1:21" ht="14.4" customHeight="1" x14ac:dyDescent="0.3">
      <c r="A499" s="661">
        <v>7</v>
      </c>
      <c r="B499" s="662" t="s">
        <v>2404</v>
      </c>
      <c r="C499" s="662" t="s">
        <v>2669</v>
      </c>
      <c r="D499" s="743" t="s">
        <v>3931</v>
      </c>
      <c r="E499" s="744" t="s">
        <v>2688</v>
      </c>
      <c r="F499" s="662" t="s">
        <v>2665</v>
      </c>
      <c r="G499" s="662" t="s">
        <v>3178</v>
      </c>
      <c r="H499" s="662" t="s">
        <v>606</v>
      </c>
      <c r="I499" s="662" t="s">
        <v>3220</v>
      </c>
      <c r="J499" s="662" t="s">
        <v>3221</v>
      </c>
      <c r="K499" s="662" t="s">
        <v>3222</v>
      </c>
      <c r="L499" s="663">
        <v>1131.06</v>
      </c>
      <c r="M499" s="663">
        <v>49766.64</v>
      </c>
      <c r="N499" s="662">
        <v>44</v>
      </c>
      <c r="O499" s="745">
        <v>7</v>
      </c>
      <c r="P499" s="663">
        <v>33931.799999999996</v>
      </c>
      <c r="Q499" s="678">
        <v>0.68181818181818177</v>
      </c>
      <c r="R499" s="662">
        <v>30</v>
      </c>
      <c r="S499" s="678">
        <v>0.68181818181818177</v>
      </c>
      <c r="T499" s="745">
        <v>5</v>
      </c>
      <c r="U499" s="701">
        <v>0.7142857142857143</v>
      </c>
    </row>
    <row r="500" spans="1:21" ht="14.4" customHeight="1" x14ac:dyDescent="0.3">
      <c r="A500" s="661">
        <v>7</v>
      </c>
      <c r="B500" s="662" t="s">
        <v>2404</v>
      </c>
      <c r="C500" s="662" t="s">
        <v>2669</v>
      </c>
      <c r="D500" s="743" t="s">
        <v>3931</v>
      </c>
      <c r="E500" s="744" t="s">
        <v>2688</v>
      </c>
      <c r="F500" s="662" t="s">
        <v>2665</v>
      </c>
      <c r="G500" s="662" t="s">
        <v>3178</v>
      </c>
      <c r="H500" s="662" t="s">
        <v>606</v>
      </c>
      <c r="I500" s="662" t="s">
        <v>3179</v>
      </c>
      <c r="J500" s="662" t="s">
        <v>3180</v>
      </c>
      <c r="K500" s="662" t="s">
        <v>3181</v>
      </c>
      <c r="L500" s="663">
        <v>1508.08</v>
      </c>
      <c r="M500" s="663">
        <v>36193.919999999998</v>
      </c>
      <c r="N500" s="662">
        <v>24</v>
      </c>
      <c r="O500" s="745">
        <v>4</v>
      </c>
      <c r="P500" s="663">
        <v>18096.96</v>
      </c>
      <c r="Q500" s="678">
        <v>0.5</v>
      </c>
      <c r="R500" s="662">
        <v>12</v>
      </c>
      <c r="S500" s="678">
        <v>0.5</v>
      </c>
      <c r="T500" s="745">
        <v>2</v>
      </c>
      <c r="U500" s="701">
        <v>0.5</v>
      </c>
    </row>
    <row r="501" spans="1:21" ht="14.4" customHeight="1" x14ac:dyDescent="0.3">
      <c r="A501" s="661">
        <v>7</v>
      </c>
      <c r="B501" s="662" t="s">
        <v>2404</v>
      </c>
      <c r="C501" s="662" t="s">
        <v>2669</v>
      </c>
      <c r="D501" s="743" t="s">
        <v>3931</v>
      </c>
      <c r="E501" s="744" t="s">
        <v>2688</v>
      </c>
      <c r="F501" s="662" t="s">
        <v>2665</v>
      </c>
      <c r="G501" s="662" t="s">
        <v>3178</v>
      </c>
      <c r="H501" s="662" t="s">
        <v>527</v>
      </c>
      <c r="I501" s="662" t="s">
        <v>3182</v>
      </c>
      <c r="J501" s="662" t="s">
        <v>3183</v>
      </c>
      <c r="K501" s="662" t="s">
        <v>3184</v>
      </c>
      <c r="L501" s="663">
        <v>646.32000000000005</v>
      </c>
      <c r="M501" s="663">
        <v>9694.8000000000011</v>
      </c>
      <c r="N501" s="662">
        <v>15</v>
      </c>
      <c r="O501" s="745">
        <v>3</v>
      </c>
      <c r="P501" s="663">
        <v>7109.52</v>
      </c>
      <c r="Q501" s="678">
        <v>0.73333333333333328</v>
      </c>
      <c r="R501" s="662">
        <v>11</v>
      </c>
      <c r="S501" s="678">
        <v>0.73333333333333328</v>
      </c>
      <c r="T501" s="745">
        <v>2</v>
      </c>
      <c r="U501" s="701">
        <v>0.66666666666666663</v>
      </c>
    </row>
    <row r="502" spans="1:21" ht="14.4" customHeight="1" x14ac:dyDescent="0.3">
      <c r="A502" s="661">
        <v>7</v>
      </c>
      <c r="B502" s="662" t="s">
        <v>2404</v>
      </c>
      <c r="C502" s="662" t="s">
        <v>2669</v>
      </c>
      <c r="D502" s="743" t="s">
        <v>3931</v>
      </c>
      <c r="E502" s="744" t="s">
        <v>2688</v>
      </c>
      <c r="F502" s="662" t="s">
        <v>2665</v>
      </c>
      <c r="G502" s="662" t="s">
        <v>3616</v>
      </c>
      <c r="H502" s="662" t="s">
        <v>527</v>
      </c>
      <c r="I502" s="662" t="s">
        <v>3617</v>
      </c>
      <c r="J502" s="662" t="s">
        <v>3618</v>
      </c>
      <c r="K502" s="662" t="s">
        <v>3619</v>
      </c>
      <c r="L502" s="663">
        <v>0</v>
      </c>
      <c r="M502" s="663">
        <v>0</v>
      </c>
      <c r="N502" s="662">
        <v>3</v>
      </c>
      <c r="O502" s="745">
        <v>0.5</v>
      </c>
      <c r="P502" s="663">
        <v>0</v>
      </c>
      <c r="Q502" s="678"/>
      <c r="R502" s="662">
        <v>3</v>
      </c>
      <c r="S502" s="678">
        <v>1</v>
      </c>
      <c r="T502" s="745">
        <v>0.5</v>
      </c>
      <c r="U502" s="701">
        <v>1</v>
      </c>
    </row>
    <row r="503" spans="1:21" ht="14.4" customHeight="1" x14ac:dyDescent="0.3">
      <c r="A503" s="661">
        <v>7</v>
      </c>
      <c r="B503" s="662" t="s">
        <v>2404</v>
      </c>
      <c r="C503" s="662" t="s">
        <v>2669</v>
      </c>
      <c r="D503" s="743" t="s">
        <v>3931</v>
      </c>
      <c r="E503" s="744" t="s">
        <v>2688</v>
      </c>
      <c r="F503" s="662" t="s">
        <v>2665</v>
      </c>
      <c r="G503" s="662" t="s">
        <v>3616</v>
      </c>
      <c r="H503" s="662" t="s">
        <v>527</v>
      </c>
      <c r="I503" s="662" t="s">
        <v>3620</v>
      </c>
      <c r="J503" s="662" t="s">
        <v>3618</v>
      </c>
      <c r="K503" s="662" t="s">
        <v>3621</v>
      </c>
      <c r="L503" s="663">
        <v>0</v>
      </c>
      <c r="M503" s="663">
        <v>0</v>
      </c>
      <c r="N503" s="662">
        <v>3</v>
      </c>
      <c r="O503" s="745">
        <v>0.5</v>
      </c>
      <c r="P503" s="663">
        <v>0</v>
      </c>
      <c r="Q503" s="678"/>
      <c r="R503" s="662">
        <v>3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7</v>
      </c>
      <c r="B504" s="662" t="s">
        <v>2404</v>
      </c>
      <c r="C504" s="662" t="s">
        <v>2669</v>
      </c>
      <c r="D504" s="743" t="s">
        <v>3931</v>
      </c>
      <c r="E504" s="744" t="s">
        <v>2688</v>
      </c>
      <c r="F504" s="662" t="s">
        <v>2665</v>
      </c>
      <c r="G504" s="662" t="s">
        <v>2749</v>
      </c>
      <c r="H504" s="662" t="s">
        <v>606</v>
      </c>
      <c r="I504" s="662" t="s">
        <v>3223</v>
      </c>
      <c r="J504" s="662" t="s">
        <v>3224</v>
      </c>
      <c r="K504" s="662" t="s">
        <v>2515</v>
      </c>
      <c r="L504" s="663">
        <v>65.989999999999995</v>
      </c>
      <c r="M504" s="663">
        <v>989.84999999999991</v>
      </c>
      <c r="N504" s="662">
        <v>15</v>
      </c>
      <c r="O504" s="745">
        <v>2.5</v>
      </c>
      <c r="P504" s="663">
        <v>791.87999999999988</v>
      </c>
      <c r="Q504" s="678">
        <v>0.79999999999999993</v>
      </c>
      <c r="R504" s="662">
        <v>12</v>
      </c>
      <c r="S504" s="678">
        <v>0.8</v>
      </c>
      <c r="T504" s="745">
        <v>2</v>
      </c>
      <c r="U504" s="701">
        <v>0.8</v>
      </c>
    </row>
    <row r="505" spans="1:21" ht="14.4" customHeight="1" x14ac:dyDescent="0.3">
      <c r="A505" s="661">
        <v>7</v>
      </c>
      <c r="B505" s="662" t="s">
        <v>2404</v>
      </c>
      <c r="C505" s="662" t="s">
        <v>2669</v>
      </c>
      <c r="D505" s="743" t="s">
        <v>3931</v>
      </c>
      <c r="E505" s="744" t="s">
        <v>2688</v>
      </c>
      <c r="F505" s="662" t="s">
        <v>2665</v>
      </c>
      <c r="G505" s="662" t="s">
        <v>2749</v>
      </c>
      <c r="H505" s="662" t="s">
        <v>606</v>
      </c>
      <c r="I505" s="662" t="s">
        <v>1826</v>
      </c>
      <c r="J505" s="662" t="s">
        <v>1827</v>
      </c>
      <c r="K505" s="662" t="s">
        <v>2528</v>
      </c>
      <c r="L505" s="663">
        <v>85.16</v>
      </c>
      <c r="M505" s="663">
        <v>255.48</v>
      </c>
      <c r="N505" s="662">
        <v>3</v>
      </c>
      <c r="O505" s="745">
        <v>0.5</v>
      </c>
      <c r="P505" s="663">
        <v>255.48</v>
      </c>
      <c r="Q505" s="678">
        <v>1</v>
      </c>
      <c r="R505" s="662">
        <v>3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7</v>
      </c>
      <c r="B506" s="662" t="s">
        <v>2404</v>
      </c>
      <c r="C506" s="662" t="s">
        <v>2669</v>
      </c>
      <c r="D506" s="743" t="s">
        <v>3931</v>
      </c>
      <c r="E506" s="744" t="s">
        <v>2688</v>
      </c>
      <c r="F506" s="662" t="s">
        <v>2665</v>
      </c>
      <c r="G506" s="662" t="s">
        <v>2749</v>
      </c>
      <c r="H506" s="662" t="s">
        <v>606</v>
      </c>
      <c r="I506" s="662" t="s">
        <v>1826</v>
      </c>
      <c r="J506" s="662" t="s">
        <v>1827</v>
      </c>
      <c r="K506" s="662" t="s">
        <v>2528</v>
      </c>
      <c r="L506" s="663">
        <v>132</v>
      </c>
      <c r="M506" s="663">
        <v>1980</v>
      </c>
      <c r="N506" s="662">
        <v>15</v>
      </c>
      <c r="O506" s="745">
        <v>3.5</v>
      </c>
      <c r="P506" s="663">
        <v>1980</v>
      </c>
      <c r="Q506" s="678">
        <v>1</v>
      </c>
      <c r="R506" s="662">
        <v>15</v>
      </c>
      <c r="S506" s="678">
        <v>1</v>
      </c>
      <c r="T506" s="745">
        <v>3.5</v>
      </c>
      <c r="U506" s="701">
        <v>1</v>
      </c>
    </row>
    <row r="507" spans="1:21" ht="14.4" customHeight="1" x14ac:dyDescent="0.3">
      <c r="A507" s="661">
        <v>7</v>
      </c>
      <c r="B507" s="662" t="s">
        <v>2404</v>
      </c>
      <c r="C507" s="662" t="s">
        <v>2669</v>
      </c>
      <c r="D507" s="743" t="s">
        <v>3931</v>
      </c>
      <c r="E507" s="744" t="s">
        <v>2688</v>
      </c>
      <c r="F507" s="662" t="s">
        <v>2665</v>
      </c>
      <c r="G507" s="662" t="s">
        <v>2749</v>
      </c>
      <c r="H507" s="662" t="s">
        <v>527</v>
      </c>
      <c r="I507" s="662" t="s">
        <v>2750</v>
      </c>
      <c r="J507" s="662" t="s">
        <v>2751</v>
      </c>
      <c r="K507" s="662" t="s">
        <v>2752</v>
      </c>
      <c r="L507" s="663">
        <v>123.2</v>
      </c>
      <c r="M507" s="663">
        <v>369.6</v>
      </c>
      <c r="N507" s="662">
        <v>3</v>
      </c>
      <c r="O507" s="745">
        <v>0.5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7</v>
      </c>
      <c r="B508" s="662" t="s">
        <v>2404</v>
      </c>
      <c r="C508" s="662" t="s">
        <v>2669</v>
      </c>
      <c r="D508" s="743" t="s">
        <v>3931</v>
      </c>
      <c r="E508" s="744" t="s">
        <v>2688</v>
      </c>
      <c r="F508" s="662" t="s">
        <v>2665</v>
      </c>
      <c r="G508" s="662" t="s">
        <v>3622</v>
      </c>
      <c r="H508" s="662" t="s">
        <v>527</v>
      </c>
      <c r="I508" s="662" t="s">
        <v>699</v>
      </c>
      <c r="J508" s="662" t="s">
        <v>3623</v>
      </c>
      <c r="K508" s="662" t="s">
        <v>3624</v>
      </c>
      <c r="L508" s="663">
        <v>18.809999999999999</v>
      </c>
      <c r="M508" s="663">
        <v>18.809999999999999</v>
      </c>
      <c r="N508" s="662">
        <v>1</v>
      </c>
      <c r="O508" s="745">
        <v>1</v>
      </c>
      <c r="P508" s="663">
        <v>18.809999999999999</v>
      </c>
      <c r="Q508" s="678">
        <v>1</v>
      </c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7</v>
      </c>
      <c r="B509" s="662" t="s">
        <v>2404</v>
      </c>
      <c r="C509" s="662" t="s">
        <v>2669</v>
      </c>
      <c r="D509" s="743" t="s">
        <v>3931</v>
      </c>
      <c r="E509" s="744" t="s">
        <v>2688</v>
      </c>
      <c r="F509" s="662" t="s">
        <v>2665</v>
      </c>
      <c r="G509" s="662" t="s">
        <v>2862</v>
      </c>
      <c r="H509" s="662" t="s">
        <v>527</v>
      </c>
      <c r="I509" s="662" t="s">
        <v>3625</v>
      </c>
      <c r="J509" s="662" t="s">
        <v>3626</v>
      </c>
      <c r="K509" s="662" t="s">
        <v>3627</v>
      </c>
      <c r="L509" s="663">
        <v>140.94999999999999</v>
      </c>
      <c r="M509" s="663">
        <v>281.89999999999998</v>
      </c>
      <c r="N509" s="662">
        <v>2</v>
      </c>
      <c r="O509" s="745">
        <v>1</v>
      </c>
      <c r="P509" s="663">
        <v>281.89999999999998</v>
      </c>
      <c r="Q509" s="678">
        <v>1</v>
      </c>
      <c r="R509" s="662">
        <v>2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7</v>
      </c>
      <c r="B510" s="662" t="s">
        <v>2404</v>
      </c>
      <c r="C510" s="662" t="s">
        <v>2669</v>
      </c>
      <c r="D510" s="743" t="s">
        <v>3931</v>
      </c>
      <c r="E510" s="744" t="s">
        <v>2688</v>
      </c>
      <c r="F510" s="662" t="s">
        <v>2665</v>
      </c>
      <c r="G510" s="662" t="s">
        <v>2862</v>
      </c>
      <c r="H510" s="662" t="s">
        <v>527</v>
      </c>
      <c r="I510" s="662" t="s">
        <v>2863</v>
      </c>
      <c r="J510" s="662" t="s">
        <v>2864</v>
      </c>
      <c r="K510" s="662" t="s">
        <v>2865</v>
      </c>
      <c r="L510" s="663">
        <v>0</v>
      </c>
      <c r="M510" s="663">
        <v>0</v>
      </c>
      <c r="N510" s="662">
        <v>3</v>
      </c>
      <c r="O510" s="745">
        <v>1</v>
      </c>
      <c r="P510" s="663">
        <v>0</v>
      </c>
      <c r="Q510" s="678"/>
      <c r="R510" s="662">
        <v>3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7</v>
      </c>
      <c r="B511" s="662" t="s">
        <v>2404</v>
      </c>
      <c r="C511" s="662" t="s">
        <v>2669</v>
      </c>
      <c r="D511" s="743" t="s">
        <v>3931</v>
      </c>
      <c r="E511" s="744" t="s">
        <v>2688</v>
      </c>
      <c r="F511" s="662" t="s">
        <v>2665</v>
      </c>
      <c r="G511" s="662" t="s">
        <v>2862</v>
      </c>
      <c r="H511" s="662" t="s">
        <v>527</v>
      </c>
      <c r="I511" s="662" t="s">
        <v>3628</v>
      </c>
      <c r="J511" s="662" t="s">
        <v>3626</v>
      </c>
      <c r="K511" s="662" t="s">
        <v>3629</v>
      </c>
      <c r="L511" s="663">
        <v>0</v>
      </c>
      <c r="M511" s="663">
        <v>0</v>
      </c>
      <c r="N511" s="662">
        <v>4</v>
      </c>
      <c r="O511" s="745">
        <v>1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7</v>
      </c>
      <c r="B512" s="662" t="s">
        <v>2404</v>
      </c>
      <c r="C512" s="662" t="s">
        <v>2669</v>
      </c>
      <c r="D512" s="743" t="s">
        <v>3931</v>
      </c>
      <c r="E512" s="744" t="s">
        <v>2688</v>
      </c>
      <c r="F512" s="662" t="s">
        <v>2665</v>
      </c>
      <c r="G512" s="662" t="s">
        <v>2862</v>
      </c>
      <c r="H512" s="662" t="s">
        <v>527</v>
      </c>
      <c r="I512" s="662" t="s">
        <v>2866</v>
      </c>
      <c r="J512" s="662" t="s">
        <v>2864</v>
      </c>
      <c r="K512" s="662" t="s">
        <v>2865</v>
      </c>
      <c r="L512" s="663">
        <v>281.88</v>
      </c>
      <c r="M512" s="663">
        <v>1691.28</v>
      </c>
      <c r="N512" s="662">
        <v>6</v>
      </c>
      <c r="O512" s="745">
        <v>1.5</v>
      </c>
      <c r="P512" s="663">
        <v>845.64</v>
      </c>
      <c r="Q512" s="678">
        <v>0.5</v>
      </c>
      <c r="R512" s="662">
        <v>3</v>
      </c>
      <c r="S512" s="678">
        <v>0.5</v>
      </c>
      <c r="T512" s="745">
        <v>1</v>
      </c>
      <c r="U512" s="701">
        <v>0.66666666666666663</v>
      </c>
    </row>
    <row r="513" spans="1:21" ht="14.4" customHeight="1" x14ac:dyDescent="0.3">
      <c r="A513" s="661">
        <v>7</v>
      </c>
      <c r="B513" s="662" t="s">
        <v>2404</v>
      </c>
      <c r="C513" s="662" t="s">
        <v>2669</v>
      </c>
      <c r="D513" s="743" t="s">
        <v>3931</v>
      </c>
      <c r="E513" s="744" t="s">
        <v>2688</v>
      </c>
      <c r="F513" s="662" t="s">
        <v>2665</v>
      </c>
      <c r="G513" s="662" t="s">
        <v>2753</v>
      </c>
      <c r="H513" s="662" t="s">
        <v>527</v>
      </c>
      <c r="I513" s="662" t="s">
        <v>2754</v>
      </c>
      <c r="J513" s="662" t="s">
        <v>2755</v>
      </c>
      <c r="K513" s="662" t="s">
        <v>2756</v>
      </c>
      <c r="L513" s="663">
        <v>24.68</v>
      </c>
      <c r="M513" s="663">
        <v>913.15999999999985</v>
      </c>
      <c r="N513" s="662">
        <v>37</v>
      </c>
      <c r="O513" s="745">
        <v>6.5</v>
      </c>
      <c r="P513" s="663">
        <v>468.91999999999996</v>
      </c>
      <c r="Q513" s="678">
        <v>0.5135135135135136</v>
      </c>
      <c r="R513" s="662">
        <v>19</v>
      </c>
      <c r="S513" s="678">
        <v>0.51351351351351349</v>
      </c>
      <c r="T513" s="745">
        <v>4.5</v>
      </c>
      <c r="U513" s="701">
        <v>0.69230769230769229</v>
      </c>
    </row>
    <row r="514" spans="1:21" ht="14.4" customHeight="1" x14ac:dyDescent="0.3">
      <c r="A514" s="661">
        <v>7</v>
      </c>
      <c r="B514" s="662" t="s">
        <v>2404</v>
      </c>
      <c r="C514" s="662" t="s">
        <v>2669</v>
      </c>
      <c r="D514" s="743" t="s">
        <v>3931</v>
      </c>
      <c r="E514" s="744" t="s">
        <v>2688</v>
      </c>
      <c r="F514" s="662" t="s">
        <v>2665</v>
      </c>
      <c r="G514" s="662" t="s">
        <v>2753</v>
      </c>
      <c r="H514" s="662" t="s">
        <v>527</v>
      </c>
      <c r="I514" s="662" t="s">
        <v>3395</v>
      </c>
      <c r="J514" s="662" t="s">
        <v>3396</v>
      </c>
      <c r="K514" s="662" t="s">
        <v>3397</v>
      </c>
      <c r="L514" s="663">
        <v>74.06</v>
      </c>
      <c r="M514" s="663">
        <v>814.66000000000008</v>
      </c>
      <c r="N514" s="662">
        <v>11</v>
      </c>
      <c r="O514" s="745">
        <v>2</v>
      </c>
      <c r="P514" s="663">
        <v>592.48</v>
      </c>
      <c r="Q514" s="678">
        <v>0.72727272727272718</v>
      </c>
      <c r="R514" s="662">
        <v>8</v>
      </c>
      <c r="S514" s="678">
        <v>0.72727272727272729</v>
      </c>
      <c r="T514" s="745">
        <v>1.5</v>
      </c>
      <c r="U514" s="701">
        <v>0.75</v>
      </c>
    </row>
    <row r="515" spans="1:21" ht="14.4" customHeight="1" x14ac:dyDescent="0.3">
      <c r="A515" s="661">
        <v>7</v>
      </c>
      <c r="B515" s="662" t="s">
        <v>2404</v>
      </c>
      <c r="C515" s="662" t="s">
        <v>2669</v>
      </c>
      <c r="D515" s="743" t="s">
        <v>3931</v>
      </c>
      <c r="E515" s="744" t="s">
        <v>2688</v>
      </c>
      <c r="F515" s="662" t="s">
        <v>2665</v>
      </c>
      <c r="G515" s="662" t="s">
        <v>3630</v>
      </c>
      <c r="H515" s="662" t="s">
        <v>527</v>
      </c>
      <c r="I515" s="662" t="s">
        <v>3631</v>
      </c>
      <c r="J515" s="662" t="s">
        <v>3632</v>
      </c>
      <c r="K515" s="662" t="s">
        <v>3633</v>
      </c>
      <c r="L515" s="663">
        <v>15.46</v>
      </c>
      <c r="M515" s="663">
        <v>30.92</v>
      </c>
      <c r="N515" s="662">
        <v>2</v>
      </c>
      <c r="O515" s="745">
        <v>0.5</v>
      </c>
      <c r="P515" s="663">
        <v>30.92</v>
      </c>
      <c r="Q515" s="678">
        <v>1</v>
      </c>
      <c r="R515" s="662">
        <v>2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7</v>
      </c>
      <c r="B516" s="662" t="s">
        <v>2404</v>
      </c>
      <c r="C516" s="662" t="s">
        <v>2669</v>
      </c>
      <c r="D516" s="743" t="s">
        <v>3931</v>
      </c>
      <c r="E516" s="744" t="s">
        <v>2688</v>
      </c>
      <c r="F516" s="662" t="s">
        <v>2665</v>
      </c>
      <c r="G516" s="662" t="s">
        <v>3226</v>
      </c>
      <c r="H516" s="662" t="s">
        <v>606</v>
      </c>
      <c r="I516" s="662" t="s">
        <v>3405</v>
      </c>
      <c r="J516" s="662" t="s">
        <v>3406</v>
      </c>
      <c r="K516" s="662" t="s">
        <v>2515</v>
      </c>
      <c r="L516" s="663">
        <v>85.16</v>
      </c>
      <c r="M516" s="663">
        <v>170.32</v>
      </c>
      <c r="N516" s="662">
        <v>2</v>
      </c>
      <c r="O516" s="745">
        <v>0.5</v>
      </c>
      <c r="P516" s="663">
        <v>170.32</v>
      </c>
      <c r="Q516" s="678">
        <v>1</v>
      </c>
      <c r="R516" s="662">
        <v>2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7</v>
      </c>
      <c r="B517" s="662" t="s">
        <v>2404</v>
      </c>
      <c r="C517" s="662" t="s">
        <v>2669</v>
      </c>
      <c r="D517" s="743" t="s">
        <v>3931</v>
      </c>
      <c r="E517" s="744" t="s">
        <v>2688</v>
      </c>
      <c r="F517" s="662" t="s">
        <v>2665</v>
      </c>
      <c r="G517" s="662" t="s">
        <v>3230</v>
      </c>
      <c r="H517" s="662" t="s">
        <v>527</v>
      </c>
      <c r="I517" s="662" t="s">
        <v>3231</v>
      </c>
      <c r="J517" s="662" t="s">
        <v>3232</v>
      </c>
      <c r="K517" s="662" t="s">
        <v>3233</v>
      </c>
      <c r="L517" s="663">
        <v>232.68</v>
      </c>
      <c r="M517" s="663">
        <v>6049.6799999999994</v>
      </c>
      <c r="N517" s="662">
        <v>26</v>
      </c>
      <c r="O517" s="745">
        <v>7</v>
      </c>
      <c r="P517" s="663">
        <v>4653.5999999999995</v>
      </c>
      <c r="Q517" s="678">
        <v>0.76923076923076927</v>
      </c>
      <c r="R517" s="662">
        <v>20</v>
      </c>
      <c r="S517" s="678">
        <v>0.76923076923076927</v>
      </c>
      <c r="T517" s="745">
        <v>6</v>
      </c>
      <c r="U517" s="701">
        <v>0.8571428571428571</v>
      </c>
    </row>
    <row r="518" spans="1:21" ht="14.4" customHeight="1" x14ac:dyDescent="0.3">
      <c r="A518" s="661">
        <v>7</v>
      </c>
      <c r="B518" s="662" t="s">
        <v>2404</v>
      </c>
      <c r="C518" s="662" t="s">
        <v>2669</v>
      </c>
      <c r="D518" s="743" t="s">
        <v>3931</v>
      </c>
      <c r="E518" s="744" t="s">
        <v>2688</v>
      </c>
      <c r="F518" s="662" t="s">
        <v>2665</v>
      </c>
      <c r="G518" s="662" t="s">
        <v>3230</v>
      </c>
      <c r="H518" s="662" t="s">
        <v>527</v>
      </c>
      <c r="I518" s="662" t="s">
        <v>3234</v>
      </c>
      <c r="J518" s="662" t="s">
        <v>3235</v>
      </c>
      <c r="K518" s="662" t="s">
        <v>3236</v>
      </c>
      <c r="L518" s="663">
        <v>969.48</v>
      </c>
      <c r="M518" s="663">
        <v>5816.88</v>
      </c>
      <c r="N518" s="662">
        <v>6</v>
      </c>
      <c r="O518" s="745">
        <v>1</v>
      </c>
      <c r="P518" s="663">
        <v>5816.88</v>
      </c>
      <c r="Q518" s="678">
        <v>1</v>
      </c>
      <c r="R518" s="662">
        <v>6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7</v>
      </c>
      <c r="B519" s="662" t="s">
        <v>2404</v>
      </c>
      <c r="C519" s="662" t="s">
        <v>2669</v>
      </c>
      <c r="D519" s="743" t="s">
        <v>3931</v>
      </c>
      <c r="E519" s="744" t="s">
        <v>2688</v>
      </c>
      <c r="F519" s="662" t="s">
        <v>2665</v>
      </c>
      <c r="G519" s="662" t="s">
        <v>3230</v>
      </c>
      <c r="H519" s="662" t="s">
        <v>527</v>
      </c>
      <c r="I519" s="662" t="s">
        <v>3237</v>
      </c>
      <c r="J519" s="662" t="s">
        <v>3238</v>
      </c>
      <c r="K519" s="662" t="s">
        <v>3239</v>
      </c>
      <c r="L519" s="663">
        <v>5322.08</v>
      </c>
      <c r="M519" s="663">
        <v>5322.08</v>
      </c>
      <c r="N519" s="662">
        <v>1</v>
      </c>
      <c r="O519" s="745">
        <v>1</v>
      </c>
      <c r="P519" s="663">
        <v>5322.08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7</v>
      </c>
      <c r="B520" s="662" t="s">
        <v>2404</v>
      </c>
      <c r="C520" s="662" t="s">
        <v>2669</v>
      </c>
      <c r="D520" s="743" t="s">
        <v>3931</v>
      </c>
      <c r="E520" s="744" t="s">
        <v>2688</v>
      </c>
      <c r="F520" s="662" t="s">
        <v>2665</v>
      </c>
      <c r="G520" s="662" t="s">
        <v>3230</v>
      </c>
      <c r="H520" s="662" t="s">
        <v>527</v>
      </c>
      <c r="I520" s="662" t="s">
        <v>3493</v>
      </c>
      <c r="J520" s="662" t="s">
        <v>3494</v>
      </c>
      <c r="K520" s="662" t="s">
        <v>3495</v>
      </c>
      <c r="L520" s="663">
        <v>5322.08</v>
      </c>
      <c r="M520" s="663">
        <v>10644.16</v>
      </c>
      <c r="N520" s="662">
        <v>2</v>
      </c>
      <c r="O520" s="745">
        <v>1</v>
      </c>
      <c r="P520" s="663">
        <v>10644.16</v>
      </c>
      <c r="Q520" s="678">
        <v>1</v>
      </c>
      <c r="R520" s="662">
        <v>2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7</v>
      </c>
      <c r="B521" s="662" t="s">
        <v>2404</v>
      </c>
      <c r="C521" s="662" t="s">
        <v>2669</v>
      </c>
      <c r="D521" s="743" t="s">
        <v>3931</v>
      </c>
      <c r="E521" s="744" t="s">
        <v>2688</v>
      </c>
      <c r="F521" s="662" t="s">
        <v>2665</v>
      </c>
      <c r="G521" s="662" t="s">
        <v>3230</v>
      </c>
      <c r="H521" s="662" t="s">
        <v>527</v>
      </c>
      <c r="I521" s="662" t="s">
        <v>3634</v>
      </c>
      <c r="J521" s="662" t="s">
        <v>3635</v>
      </c>
      <c r="K521" s="662" t="s">
        <v>3636</v>
      </c>
      <c r="L521" s="663">
        <v>0</v>
      </c>
      <c r="M521" s="663">
        <v>0</v>
      </c>
      <c r="N521" s="662">
        <v>6</v>
      </c>
      <c r="O521" s="745">
        <v>1</v>
      </c>
      <c r="P521" s="663">
        <v>0</v>
      </c>
      <c r="Q521" s="678"/>
      <c r="R521" s="662">
        <v>6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7</v>
      </c>
      <c r="B522" s="662" t="s">
        <v>2404</v>
      </c>
      <c r="C522" s="662" t="s">
        <v>2669</v>
      </c>
      <c r="D522" s="743" t="s">
        <v>3931</v>
      </c>
      <c r="E522" s="744" t="s">
        <v>2688</v>
      </c>
      <c r="F522" s="662" t="s">
        <v>2665</v>
      </c>
      <c r="G522" s="662" t="s">
        <v>3230</v>
      </c>
      <c r="H522" s="662" t="s">
        <v>527</v>
      </c>
      <c r="I522" s="662" t="s">
        <v>3240</v>
      </c>
      <c r="J522" s="662" t="s">
        <v>3241</v>
      </c>
      <c r="K522" s="662" t="s">
        <v>3242</v>
      </c>
      <c r="L522" s="663">
        <v>1938.97</v>
      </c>
      <c r="M522" s="663">
        <v>15511.76</v>
      </c>
      <c r="N522" s="662">
        <v>8</v>
      </c>
      <c r="O522" s="745">
        <v>2</v>
      </c>
      <c r="P522" s="663">
        <v>15511.76</v>
      </c>
      <c r="Q522" s="678">
        <v>1</v>
      </c>
      <c r="R522" s="662">
        <v>8</v>
      </c>
      <c r="S522" s="678">
        <v>1</v>
      </c>
      <c r="T522" s="745">
        <v>2</v>
      </c>
      <c r="U522" s="701">
        <v>1</v>
      </c>
    </row>
    <row r="523" spans="1:21" ht="14.4" customHeight="1" x14ac:dyDescent="0.3">
      <c r="A523" s="661">
        <v>7</v>
      </c>
      <c r="B523" s="662" t="s">
        <v>2404</v>
      </c>
      <c r="C523" s="662" t="s">
        <v>2669</v>
      </c>
      <c r="D523" s="743" t="s">
        <v>3931</v>
      </c>
      <c r="E523" s="744" t="s">
        <v>2688</v>
      </c>
      <c r="F523" s="662" t="s">
        <v>2665</v>
      </c>
      <c r="G523" s="662" t="s">
        <v>3230</v>
      </c>
      <c r="H523" s="662" t="s">
        <v>527</v>
      </c>
      <c r="I523" s="662" t="s">
        <v>3243</v>
      </c>
      <c r="J523" s="662" t="s">
        <v>3244</v>
      </c>
      <c r="K523" s="662" t="s">
        <v>3245</v>
      </c>
      <c r="L523" s="663">
        <v>1454.23</v>
      </c>
      <c r="M523" s="663">
        <v>53806.510000000009</v>
      </c>
      <c r="N523" s="662">
        <v>37</v>
      </c>
      <c r="O523" s="745">
        <v>8</v>
      </c>
      <c r="P523" s="663">
        <v>42172.670000000013</v>
      </c>
      <c r="Q523" s="678">
        <v>0.78378378378378388</v>
      </c>
      <c r="R523" s="662">
        <v>29</v>
      </c>
      <c r="S523" s="678">
        <v>0.78378378378378377</v>
      </c>
      <c r="T523" s="745">
        <v>6</v>
      </c>
      <c r="U523" s="701">
        <v>0.75</v>
      </c>
    </row>
    <row r="524" spans="1:21" ht="14.4" customHeight="1" x14ac:dyDescent="0.3">
      <c r="A524" s="661">
        <v>7</v>
      </c>
      <c r="B524" s="662" t="s">
        <v>2404</v>
      </c>
      <c r="C524" s="662" t="s">
        <v>2669</v>
      </c>
      <c r="D524" s="743" t="s">
        <v>3931</v>
      </c>
      <c r="E524" s="744" t="s">
        <v>2688</v>
      </c>
      <c r="F524" s="662" t="s">
        <v>2665</v>
      </c>
      <c r="G524" s="662" t="s">
        <v>3230</v>
      </c>
      <c r="H524" s="662" t="s">
        <v>527</v>
      </c>
      <c r="I524" s="662" t="s">
        <v>3246</v>
      </c>
      <c r="J524" s="662" t="s">
        <v>3247</v>
      </c>
      <c r="K524" s="662" t="s">
        <v>3248</v>
      </c>
      <c r="L524" s="663">
        <v>484.75</v>
      </c>
      <c r="M524" s="663">
        <v>17935.75</v>
      </c>
      <c r="N524" s="662">
        <v>37</v>
      </c>
      <c r="O524" s="745">
        <v>8</v>
      </c>
      <c r="P524" s="663">
        <v>11149.25</v>
      </c>
      <c r="Q524" s="678">
        <v>0.6216216216216216</v>
      </c>
      <c r="R524" s="662">
        <v>23</v>
      </c>
      <c r="S524" s="678">
        <v>0.6216216216216216</v>
      </c>
      <c r="T524" s="745">
        <v>5</v>
      </c>
      <c r="U524" s="701">
        <v>0.625</v>
      </c>
    </row>
    <row r="525" spans="1:21" ht="14.4" customHeight="1" x14ac:dyDescent="0.3">
      <c r="A525" s="661">
        <v>7</v>
      </c>
      <c r="B525" s="662" t="s">
        <v>2404</v>
      </c>
      <c r="C525" s="662" t="s">
        <v>2669</v>
      </c>
      <c r="D525" s="743" t="s">
        <v>3931</v>
      </c>
      <c r="E525" s="744" t="s">
        <v>2688</v>
      </c>
      <c r="F525" s="662" t="s">
        <v>2665</v>
      </c>
      <c r="G525" s="662" t="s">
        <v>3230</v>
      </c>
      <c r="H525" s="662" t="s">
        <v>527</v>
      </c>
      <c r="I525" s="662" t="s">
        <v>3249</v>
      </c>
      <c r="J525" s="662" t="s">
        <v>3250</v>
      </c>
      <c r="K525" s="662" t="s">
        <v>3251</v>
      </c>
      <c r="L525" s="663">
        <v>969.48</v>
      </c>
      <c r="M525" s="663">
        <v>38779.199999999997</v>
      </c>
      <c r="N525" s="662">
        <v>40</v>
      </c>
      <c r="O525" s="745">
        <v>10</v>
      </c>
      <c r="P525" s="663">
        <v>13572.72</v>
      </c>
      <c r="Q525" s="678">
        <v>0.35000000000000003</v>
      </c>
      <c r="R525" s="662">
        <v>14</v>
      </c>
      <c r="S525" s="678">
        <v>0.35</v>
      </c>
      <c r="T525" s="745">
        <v>5</v>
      </c>
      <c r="U525" s="701">
        <v>0.5</v>
      </c>
    </row>
    <row r="526" spans="1:21" ht="14.4" customHeight="1" x14ac:dyDescent="0.3">
      <c r="A526" s="661">
        <v>7</v>
      </c>
      <c r="B526" s="662" t="s">
        <v>2404</v>
      </c>
      <c r="C526" s="662" t="s">
        <v>2669</v>
      </c>
      <c r="D526" s="743" t="s">
        <v>3931</v>
      </c>
      <c r="E526" s="744" t="s">
        <v>2688</v>
      </c>
      <c r="F526" s="662" t="s">
        <v>2665</v>
      </c>
      <c r="G526" s="662" t="s">
        <v>3230</v>
      </c>
      <c r="H526" s="662" t="s">
        <v>527</v>
      </c>
      <c r="I526" s="662" t="s">
        <v>3496</v>
      </c>
      <c r="J526" s="662" t="s">
        <v>3497</v>
      </c>
      <c r="K526" s="662" t="s">
        <v>3498</v>
      </c>
      <c r="L526" s="663">
        <v>1938.97</v>
      </c>
      <c r="M526" s="663">
        <v>11633.82</v>
      </c>
      <c r="N526" s="662">
        <v>6</v>
      </c>
      <c r="O526" s="745">
        <v>1</v>
      </c>
      <c r="P526" s="663">
        <v>11633.82</v>
      </c>
      <c r="Q526" s="678">
        <v>1</v>
      </c>
      <c r="R526" s="662">
        <v>6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7</v>
      </c>
      <c r="B527" s="662" t="s">
        <v>2404</v>
      </c>
      <c r="C527" s="662" t="s">
        <v>2669</v>
      </c>
      <c r="D527" s="743" t="s">
        <v>3931</v>
      </c>
      <c r="E527" s="744" t="s">
        <v>2688</v>
      </c>
      <c r="F527" s="662" t="s">
        <v>2665</v>
      </c>
      <c r="G527" s="662" t="s">
        <v>3230</v>
      </c>
      <c r="H527" s="662" t="s">
        <v>527</v>
      </c>
      <c r="I527" s="662" t="s">
        <v>3252</v>
      </c>
      <c r="J527" s="662" t="s">
        <v>3253</v>
      </c>
      <c r="K527" s="662" t="s">
        <v>3254</v>
      </c>
      <c r="L527" s="663">
        <v>969.48</v>
      </c>
      <c r="M527" s="663">
        <v>12603.240000000002</v>
      </c>
      <c r="N527" s="662">
        <v>13</v>
      </c>
      <c r="O527" s="745">
        <v>3</v>
      </c>
      <c r="P527" s="663">
        <v>12603.240000000002</v>
      </c>
      <c r="Q527" s="678">
        <v>1</v>
      </c>
      <c r="R527" s="662">
        <v>13</v>
      </c>
      <c r="S527" s="678">
        <v>1</v>
      </c>
      <c r="T527" s="745">
        <v>3</v>
      </c>
      <c r="U527" s="701">
        <v>1</v>
      </c>
    </row>
    <row r="528" spans="1:21" ht="14.4" customHeight="1" x14ac:dyDescent="0.3">
      <c r="A528" s="661">
        <v>7</v>
      </c>
      <c r="B528" s="662" t="s">
        <v>2404</v>
      </c>
      <c r="C528" s="662" t="s">
        <v>2669</v>
      </c>
      <c r="D528" s="743" t="s">
        <v>3931</v>
      </c>
      <c r="E528" s="744" t="s">
        <v>2688</v>
      </c>
      <c r="F528" s="662" t="s">
        <v>2665</v>
      </c>
      <c r="G528" s="662" t="s">
        <v>3230</v>
      </c>
      <c r="H528" s="662" t="s">
        <v>527</v>
      </c>
      <c r="I528" s="662" t="s">
        <v>3637</v>
      </c>
      <c r="J528" s="662" t="s">
        <v>3253</v>
      </c>
      <c r="K528" s="662" t="s">
        <v>3638</v>
      </c>
      <c r="L528" s="663">
        <v>0</v>
      </c>
      <c r="M528" s="663">
        <v>0</v>
      </c>
      <c r="N528" s="662">
        <v>6</v>
      </c>
      <c r="O528" s="745">
        <v>1</v>
      </c>
      <c r="P528" s="663">
        <v>0</v>
      </c>
      <c r="Q528" s="678"/>
      <c r="R528" s="662">
        <v>6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7</v>
      </c>
      <c r="B529" s="662" t="s">
        <v>2404</v>
      </c>
      <c r="C529" s="662" t="s">
        <v>2669</v>
      </c>
      <c r="D529" s="743" t="s">
        <v>3931</v>
      </c>
      <c r="E529" s="744" t="s">
        <v>2688</v>
      </c>
      <c r="F529" s="662" t="s">
        <v>2665</v>
      </c>
      <c r="G529" s="662" t="s">
        <v>3230</v>
      </c>
      <c r="H529" s="662" t="s">
        <v>527</v>
      </c>
      <c r="I529" s="662" t="s">
        <v>3639</v>
      </c>
      <c r="J529" s="662" t="s">
        <v>3640</v>
      </c>
      <c r="K529" s="662" t="s">
        <v>3641</v>
      </c>
      <c r="L529" s="663">
        <v>1938.97</v>
      </c>
      <c r="M529" s="663">
        <v>23267.64</v>
      </c>
      <c r="N529" s="662">
        <v>12</v>
      </c>
      <c r="O529" s="745">
        <v>2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7</v>
      </c>
      <c r="B530" s="662" t="s">
        <v>2404</v>
      </c>
      <c r="C530" s="662" t="s">
        <v>2669</v>
      </c>
      <c r="D530" s="743" t="s">
        <v>3931</v>
      </c>
      <c r="E530" s="744" t="s">
        <v>2688</v>
      </c>
      <c r="F530" s="662" t="s">
        <v>2665</v>
      </c>
      <c r="G530" s="662" t="s">
        <v>3230</v>
      </c>
      <c r="H530" s="662" t="s">
        <v>527</v>
      </c>
      <c r="I530" s="662" t="s">
        <v>3499</v>
      </c>
      <c r="J530" s="662" t="s">
        <v>3500</v>
      </c>
      <c r="K530" s="662" t="s">
        <v>3501</v>
      </c>
      <c r="L530" s="663">
        <v>7096.12</v>
      </c>
      <c r="M530" s="663">
        <v>14192.24</v>
      </c>
      <c r="N530" s="662">
        <v>2</v>
      </c>
      <c r="O530" s="745">
        <v>1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7</v>
      </c>
      <c r="B531" s="662" t="s">
        <v>2404</v>
      </c>
      <c r="C531" s="662" t="s">
        <v>2669</v>
      </c>
      <c r="D531" s="743" t="s">
        <v>3931</v>
      </c>
      <c r="E531" s="744" t="s">
        <v>2688</v>
      </c>
      <c r="F531" s="662" t="s">
        <v>2665</v>
      </c>
      <c r="G531" s="662" t="s">
        <v>3185</v>
      </c>
      <c r="H531" s="662" t="s">
        <v>527</v>
      </c>
      <c r="I531" s="662" t="s">
        <v>3502</v>
      </c>
      <c r="J531" s="662" t="s">
        <v>3503</v>
      </c>
      <c r="K531" s="662" t="s">
        <v>3187</v>
      </c>
      <c r="L531" s="663">
        <v>848.49</v>
      </c>
      <c r="M531" s="663">
        <v>2545.4700000000003</v>
      </c>
      <c r="N531" s="662">
        <v>3</v>
      </c>
      <c r="O531" s="745">
        <v>0.5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7</v>
      </c>
      <c r="B532" s="662" t="s">
        <v>2404</v>
      </c>
      <c r="C532" s="662" t="s">
        <v>2669</v>
      </c>
      <c r="D532" s="743" t="s">
        <v>3931</v>
      </c>
      <c r="E532" s="744" t="s">
        <v>2688</v>
      </c>
      <c r="F532" s="662" t="s">
        <v>2665</v>
      </c>
      <c r="G532" s="662" t="s">
        <v>3185</v>
      </c>
      <c r="H532" s="662" t="s">
        <v>527</v>
      </c>
      <c r="I532" s="662" t="s">
        <v>3642</v>
      </c>
      <c r="J532" s="662" t="s">
        <v>3643</v>
      </c>
      <c r="K532" s="662" t="s">
        <v>3187</v>
      </c>
      <c r="L532" s="663">
        <v>848.49</v>
      </c>
      <c r="M532" s="663">
        <v>2545.4700000000003</v>
      </c>
      <c r="N532" s="662">
        <v>3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7</v>
      </c>
      <c r="B533" s="662" t="s">
        <v>2404</v>
      </c>
      <c r="C533" s="662" t="s">
        <v>2669</v>
      </c>
      <c r="D533" s="743" t="s">
        <v>3931</v>
      </c>
      <c r="E533" s="744" t="s">
        <v>2688</v>
      </c>
      <c r="F533" s="662" t="s">
        <v>2665</v>
      </c>
      <c r="G533" s="662" t="s">
        <v>3185</v>
      </c>
      <c r="H533" s="662" t="s">
        <v>527</v>
      </c>
      <c r="I533" s="662" t="s">
        <v>3644</v>
      </c>
      <c r="J533" s="662" t="s">
        <v>3645</v>
      </c>
      <c r="K533" s="662" t="s">
        <v>3187</v>
      </c>
      <c r="L533" s="663">
        <v>848.49</v>
      </c>
      <c r="M533" s="663">
        <v>3393.96</v>
      </c>
      <c r="N533" s="662">
        <v>4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7</v>
      </c>
      <c r="B534" s="662" t="s">
        <v>2404</v>
      </c>
      <c r="C534" s="662" t="s">
        <v>2669</v>
      </c>
      <c r="D534" s="743" t="s">
        <v>3931</v>
      </c>
      <c r="E534" s="744" t="s">
        <v>2688</v>
      </c>
      <c r="F534" s="662" t="s">
        <v>2665</v>
      </c>
      <c r="G534" s="662" t="s">
        <v>3185</v>
      </c>
      <c r="H534" s="662" t="s">
        <v>606</v>
      </c>
      <c r="I534" s="662" t="s">
        <v>3258</v>
      </c>
      <c r="J534" s="662" t="s">
        <v>2611</v>
      </c>
      <c r="K534" s="662" t="s">
        <v>3259</v>
      </c>
      <c r="L534" s="663">
        <v>537.12</v>
      </c>
      <c r="M534" s="663">
        <v>10205.280000000002</v>
      </c>
      <c r="N534" s="662">
        <v>19</v>
      </c>
      <c r="O534" s="745">
        <v>5.5</v>
      </c>
      <c r="P534" s="663">
        <v>6982.5600000000013</v>
      </c>
      <c r="Q534" s="678">
        <v>0.68421052631578949</v>
      </c>
      <c r="R534" s="662">
        <v>13</v>
      </c>
      <c r="S534" s="678">
        <v>0.68421052631578949</v>
      </c>
      <c r="T534" s="745">
        <v>4</v>
      </c>
      <c r="U534" s="701">
        <v>0.72727272727272729</v>
      </c>
    </row>
    <row r="535" spans="1:21" ht="14.4" customHeight="1" x14ac:dyDescent="0.3">
      <c r="A535" s="661">
        <v>7</v>
      </c>
      <c r="B535" s="662" t="s">
        <v>2404</v>
      </c>
      <c r="C535" s="662" t="s">
        <v>2669</v>
      </c>
      <c r="D535" s="743" t="s">
        <v>3931</v>
      </c>
      <c r="E535" s="744" t="s">
        <v>2688</v>
      </c>
      <c r="F535" s="662" t="s">
        <v>2665</v>
      </c>
      <c r="G535" s="662" t="s">
        <v>3185</v>
      </c>
      <c r="H535" s="662" t="s">
        <v>606</v>
      </c>
      <c r="I535" s="662" t="s">
        <v>3186</v>
      </c>
      <c r="J535" s="662" t="s">
        <v>2613</v>
      </c>
      <c r="K535" s="662" t="s">
        <v>3187</v>
      </c>
      <c r="L535" s="663">
        <v>848.49</v>
      </c>
      <c r="M535" s="663">
        <v>84000.510000000038</v>
      </c>
      <c r="N535" s="662">
        <v>99</v>
      </c>
      <c r="O535" s="745">
        <v>25.5</v>
      </c>
      <c r="P535" s="663">
        <v>58545.810000000027</v>
      </c>
      <c r="Q535" s="678">
        <v>0.69696969696969702</v>
      </c>
      <c r="R535" s="662">
        <v>69</v>
      </c>
      <c r="S535" s="678">
        <v>0.69696969696969702</v>
      </c>
      <c r="T535" s="745">
        <v>17.5</v>
      </c>
      <c r="U535" s="701">
        <v>0.68627450980392157</v>
      </c>
    </row>
    <row r="536" spans="1:21" ht="14.4" customHeight="1" x14ac:dyDescent="0.3">
      <c r="A536" s="661">
        <v>7</v>
      </c>
      <c r="B536" s="662" t="s">
        <v>2404</v>
      </c>
      <c r="C536" s="662" t="s">
        <v>2669</v>
      </c>
      <c r="D536" s="743" t="s">
        <v>3931</v>
      </c>
      <c r="E536" s="744" t="s">
        <v>2688</v>
      </c>
      <c r="F536" s="662" t="s">
        <v>2665</v>
      </c>
      <c r="G536" s="662" t="s">
        <v>3185</v>
      </c>
      <c r="H536" s="662" t="s">
        <v>606</v>
      </c>
      <c r="I536" s="662" t="s">
        <v>3646</v>
      </c>
      <c r="J536" s="662" t="s">
        <v>3647</v>
      </c>
      <c r="K536" s="662" t="s">
        <v>3648</v>
      </c>
      <c r="L536" s="663">
        <v>478.07</v>
      </c>
      <c r="M536" s="663">
        <v>2868.42</v>
      </c>
      <c r="N536" s="662">
        <v>6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7</v>
      </c>
      <c r="B537" s="662" t="s">
        <v>2404</v>
      </c>
      <c r="C537" s="662" t="s">
        <v>2669</v>
      </c>
      <c r="D537" s="743" t="s">
        <v>3931</v>
      </c>
      <c r="E537" s="744" t="s">
        <v>2688</v>
      </c>
      <c r="F537" s="662" t="s">
        <v>2665</v>
      </c>
      <c r="G537" s="662" t="s">
        <v>3264</v>
      </c>
      <c r="H537" s="662" t="s">
        <v>527</v>
      </c>
      <c r="I537" s="662" t="s">
        <v>3409</v>
      </c>
      <c r="J537" s="662" t="s">
        <v>3410</v>
      </c>
      <c r="K537" s="662" t="s">
        <v>3411</v>
      </c>
      <c r="L537" s="663">
        <v>1677.3</v>
      </c>
      <c r="M537" s="663">
        <v>10063.799999999999</v>
      </c>
      <c r="N537" s="662">
        <v>6</v>
      </c>
      <c r="O537" s="745">
        <v>2</v>
      </c>
      <c r="P537" s="663">
        <v>10063.799999999999</v>
      </c>
      <c r="Q537" s="678">
        <v>1</v>
      </c>
      <c r="R537" s="662">
        <v>6</v>
      </c>
      <c r="S537" s="678">
        <v>1</v>
      </c>
      <c r="T537" s="745">
        <v>2</v>
      </c>
      <c r="U537" s="701">
        <v>1</v>
      </c>
    </row>
    <row r="538" spans="1:21" ht="14.4" customHeight="1" x14ac:dyDescent="0.3">
      <c r="A538" s="661">
        <v>7</v>
      </c>
      <c r="B538" s="662" t="s">
        <v>2404</v>
      </c>
      <c r="C538" s="662" t="s">
        <v>2669</v>
      </c>
      <c r="D538" s="743" t="s">
        <v>3931</v>
      </c>
      <c r="E538" s="744" t="s">
        <v>2688</v>
      </c>
      <c r="F538" s="662" t="s">
        <v>2665</v>
      </c>
      <c r="G538" s="662" t="s">
        <v>3264</v>
      </c>
      <c r="H538" s="662" t="s">
        <v>527</v>
      </c>
      <c r="I538" s="662" t="s">
        <v>3504</v>
      </c>
      <c r="J538" s="662" t="s">
        <v>3266</v>
      </c>
      <c r="K538" s="662" t="s">
        <v>3505</v>
      </c>
      <c r="L538" s="663">
        <v>1677.3</v>
      </c>
      <c r="M538" s="663">
        <v>23482.199999999997</v>
      </c>
      <c r="N538" s="662">
        <v>14</v>
      </c>
      <c r="O538" s="745">
        <v>4</v>
      </c>
      <c r="P538" s="663">
        <v>23482.199999999997</v>
      </c>
      <c r="Q538" s="678">
        <v>1</v>
      </c>
      <c r="R538" s="662">
        <v>14</v>
      </c>
      <c r="S538" s="678">
        <v>1</v>
      </c>
      <c r="T538" s="745">
        <v>4</v>
      </c>
      <c r="U538" s="701">
        <v>1</v>
      </c>
    </row>
    <row r="539" spans="1:21" ht="14.4" customHeight="1" x14ac:dyDescent="0.3">
      <c r="A539" s="661">
        <v>7</v>
      </c>
      <c r="B539" s="662" t="s">
        <v>2404</v>
      </c>
      <c r="C539" s="662" t="s">
        <v>2669</v>
      </c>
      <c r="D539" s="743" t="s">
        <v>3931</v>
      </c>
      <c r="E539" s="744" t="s">
        <v>2688</v>
      </c>
      <c r="F539" s="662" t="s">
        <v>2665</v>
      </c>
      <c r="G539" s="662" t="s">
        <v>2905</v>
      </c>
      <c r="H539" s="662" t="s">
        <v>527</v>
      </c>
      <c r="I539" s="662" t="s">
        <v>1089</v>
      </c>
      <c r="J539" s="662" t="s">
        <v>1090</v>
      </c>
      <c r="K539" s="662" t="s">
        <v>1091</v>
      </c>
      <c r="L539" s="663">
        <v>60.9</v>
      </c>
      <c r="M539" s="663">
        <v>182.7</v>
      </c>
      <c r="N539" s="662">
        <v>3</v>
      </c>
      <c r="O539" s="745">
        <v>0.5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7</v>
      </c>
      <c r="B540" s="662" t="s">
        <v>2404</v>
      </c>
      <c r="C540" s="662" t="s">
        <v>2669</v>
      </c>
      <c r="D540" s="743" t="s">
        <v>3931</v>
      </c>
      <c r="E540" s="744" t="s">
        <v>2688</v>
      </c>
      <c r="F540" s="662" t="s">
        <v>2665</v>
      </c>
      <c r="G540" s="662" t="s">
        <v>3418</v>
      </c>
      <c r="H540" s="662" t="s">
        <v>527</v>
      </c>
      <c r="I540" s="662" t="s">
        <v>3511</v>
      </c>
      <c r="J540" s="662" t="s">
        <v>3512</v>
      </c>
      <c r="K540" s="662" t="s">
        <v>3513</v>
      </c>
      <c r="L540" s="663">
        <v>105.08</v>
      </c>
      <c r="M540" s="663">
        <v>840.64</v>
      </c>
      <c r="N540" s="662">
        <v>8</v>
      </c>
      <c r="O540" s="745">
        <v>2</v>
      </c>
      <c r="P540" s="663">
        <v>630.48</v>
      </c>
      <c r="Q540" s="678">
        <v>0.75</v>
      </c>
      <c r="R540" s="662">
        <v>6</v>
      </c>
      <c r="S540" s="678">
        <v>0.75</v>
      </c>
      <c r="T540" s="745">
        <v>1.5</v>
      </c>
      <c r="U540" s="701">
        <v>0.75</v>
      </c>
    </row>
    <row r="541" spans="1:21" ht="14.4" customHeight="1" x14ac:dyDescent="0.3">
      <c r="A541" s="661">
        <v>7</v>
      </c>
      <c r="B541" s="662" t="s">
        <v>2404</v>
      </c>
      <c r="C541" s="662" t="s">
        <v>2669</v>
      </c>
      <c r="D541" s="743" t="s">
        <v>3931</v>
      </c>
      <c r="E541" s="744" t="s">
        <v>2688</v>
      </c>
      <c r="F541" s="662" t="s">
        <v>2665</v>
      </c>
      <c r="G541" s="662" t="s">
        <v>3418</v>
      </c>
      <c r="H541" s="662" t="s">
        <v>527</v>
      </c>
      <c r="I541" s="662" t="s">
        <v>3514</v>
      </c>
      <c r="J541" s="662" t="s">
        <v>3515</v>
      </c>
      <c r="K541" s="662" t="s">
        <v>3516</v>
      </c>
      <c r="L541" s="663">
        <v>70.05</v>
      </c>
      <c r="M541" s="663">
        <v>140.1</v>
      </c>
      <c r="N541" s="662">
        <v>2</v>
      </c>
      <c r="O541" s="745">
        <v>0.5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7</v>
      </c>
      <c r="B542" s="662" t="s">
        <v>2404</v>
      </c>
      <c r="C542" s="662" t="s">
        <v>2669</v>
      </c>
      <c r="D542" s="743" t="s">
        <v>3931</v>
      </c>
      <c r="E542" s="744" t="s">
        <v>2688</v>
      </c>
      <c r="F542" s="662" t="s">
        <v>2665</v>
      </c>
      <c r="G542" s="662" t="s">
        <v>3277</v>
      </c>
      <c r="H542" s="662" t="s">
        <v>527</v>
      </c>
      <c r="I542" s="662" t="s">
        <v>746</v>
      </c>
      <c r="J542" s="662" t="s">
        <v>3649</v>
      </c>
      <c r="K542" s="662" t="s">
        <v>3650</v>
      </c>
      <c r="L542" s="663">
        <v>23.61</v>
      </c>
      <c r="M542" s="663">
        <v>283.32</v>
      </c>
      <c r="N542" s="662">
        <v>12</v>
      </c>
      <c r="O542" s="745">
        <v>3</v>
      </c>
      <c r="P542" s="663">
        <v>47.22</v>
      </c>
      <c r="Q542" s="678">
        <v>0.16666666666666666</v>
      </c>
      <c r="R542" s="662">
        <v>2</v>
      </c>
      <c r="S542" s="678">
        <v>0.16666666666666666</v>
      </c>
      <c r="T542" s="745">
        <v>0.5</v>
      </c>
      <c r="U542" s="701">
        <v>0.16666666666666666</v>
      </c>
    </row>
    <row r="543" spans="1:21" ht="14.4" customHeight="1" x14ac:dyDescent="0.3">
      <c r="A543" s="661">
        <v>7</v>
      </c>
      <c r="B543" s="662" t="s">
        <v>2404</v>
      </c>
      <c r="C543" s="662" t="s">
        <v>2669</v>
      </c>
      <c r="D543" s="743" t="s">
        <v>3931</v>
      </c>
      <c r="E543" s="744" t="s">
        <v>2688</v>
      </c>
      <c r="F543" s="662" t="s">
        <v>2665</v>
      </c>
      <c r="G543" s="662" t="s">
        <v>3277</v>
      </c>
      <c r="H543" s="662" t="s">
        <v>527</v>
      </c>
      <c r="I543" s="662" t="s">
        <v>3651</v>
      </c>
      <c r="J543" s="662" t="s">
        <v>3279</v>
      </c>
      <c r="K543" s="662" t="s">
        <v>3652</v>
      </c>
      <c r="L543" s="663">
        <v>0</v>
      </c>
      <c r="M543" s="663">
        <v>0</v>
      </c>
      <c r="N543" s="662">
        <v>1</v>
      </c>
      <c r="O543" s="745">
        <v>0.5</v>
      </c>
      <c r="P543" s="663">
        <v>0</v>
      </c>
      <c r="Q543" s="678"/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7</v>
      </c>
      <c r="B544" s="662" t="s">
        <v>2404</v>
      </c>
      <c r="C544" s="662" t="s">
        <v>2669</v>
      </c>
      <c r="D544" s="743" t="s">
        <v>3931</v>
      </c>
      <c r="E544" s="744" t="s">
        <v>2688</v>
      </c>
      <c r="F544" s="662" t="s">
        <v>2665</v>
      </c>
      <c r="G544" s="662" t="s">
        <v>3520</v>
      </c>
      <c r="H544" s="662" t="s">
        <v>527</v>
      </c>
      <c r="I544" s="662" t="s">
        <v>3521</v>
      </c>
      <c r="J544" s="662" t="s">
        <v>3522</v>
      </c>
      <c r="K544" s="662" t="s">
        <v>3523</v>
      </c>
      <c r="L544" s="663">
        <v>65.36</v>
      </c>
      <c r="M544" s="663">
        <v>980.4</v>
      </c>
      <c r="N544" s="662">
        <v>15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7</v>
      </c>
      <c r="B545" s="662" t="s">
        <v>2404</v>
      </c>
      <c r="C545" s="662" t="s">
        <v>2669</v>
      </c>
      <c r="D545" s="743" t="s">
        <v>3931</v>
      </c>
      <c r="E545" s="744" t="s">
        <v>2688</v>
      </c>
      <c r="F545" s="662" t="s">
        <v>2665</v>
      </c>
      <c r="G545" s="662" t="s">
        <v>3520</v>
      </c>
      <c r="H545" s="662" t="s">
        <v>527</v>
      </c>
      <c r="I545" s="662" t="s">
        <v>3653</v>
      </c>
      <c r="J545" s="662" t="s">
        <v>3522</v>
      </c>
      <c r="K545" s="662" t="s">
        <v>3654</v>
      </c>
      <c r="L545" s="663">
        <v>0</v>
      </c>
      <c r="M545" s="663">
        <v>0</v>
      </c>
      <c r="N545" s="662">
        <v>12</v>
      </c>
      <c r="O545" s="745">
        <v>4</v>
      </c>
      <c r="P545" s="663">
        <v>0</v>
      </c>
      <c r="Q545" s="678"/>
      <c r="R545" s="662">
        <v>8</v>
      </c>
      <c r="S545" s="678">
        <v>0.66666666666666663</v>
      </c>
      <c r="T545" s="745">
        <v>3</v>
      </c>
      <c r="U545" s="701">
        <v>0.75</v>
      </c>
    </row>
    <row r="546" spans="1:21" ht="14.4" customHeight="1" x14ac:dyDescent="0.3">
      <c r="A546" s="661">
        <v>7</v>
      </c>
      <c r="B546" s="662" t="s">
        <v>2404</v>
      </c>
      <c r="C546" s="662" t="s">
        <v>2669</v>
      </c>
      <c r="D546" s="743" t="s">
        <v>3931</v>
      </c>
      <c r="E546" s="744" t="s">
        <v>2688</v>
      </c>
      <c r="F546" s="662" t="s">
        <v>2665</v>
      </c>
      <c r="G546" s="662" t="s">
        <v>2715</v>
      </c>
      <c r="H546" s="662" t="s">
        <v>606</v>
      </c>
      <c r="I546" s="662" t="s">
        <v>2716</v>
      </c>
      <c r="J546" s="662" t="s">
        <v>2717</v>
      </c>
      <c r="K546" s="662" t="s">
        <v>2718</v>
      </c>
      <c r="L546" s="663">
        <v>69.16</v>
      </c>
      <c r="M546" s="663">
        <v>414.96</v>
      </c>
      <c r="N546" s="662">
        <v>6</v>
      </c>
      <c r="O546" s="745">
        <v>2</v>
      </c>
      <c r="P546" s="663">
        <v>414.96</v>
      </c>
      <c r="Q546" s="678">
        <v>1</v>
      </c>
      <c r="R546" s="662">
        <v>6</v>
      </c>
      <c r="S546" s="678">
        <v>1</v>
      </c>
      <c r="T546" s="745">
        <v>2</v>
      </c>
      <c r="U546" s="701">
        <v>1</v>
      </c>
    </row>
    <row r="547" spans="1:21" ht="14.4" customHeight="1" x14ac:dyDescent="0.3">
      <c r="A547" s="661">
        <v>7</v>
      </c>
      <c r="B547" s="662" t="s">
        <v>2404</v>
      </c>
      <c r="C547" s="662" t="s">
        <v>2669</v>
      </c>
      <c r="D547" s="743" t="s">
        <v>3931</v>
      </c>
      <c r="E547" s="744" t="s">
        <v>2688</v>
      </c>
      <c r="F547" s="662" t="s">
        <v>2665</v>
      </c>
      <c r="G547" s="662" t="s">
        <v>3655</v>
      </c>
      <c r="H547" s="662" t="s">
        <v>527</v>
      </c>
      <c r="I547" s="662" t="s">
        <v>3656</v>
      </c>
      <c r="J547" s="662" t="s">
        <v>3657</v>
      </c>
      <c r="K547" s="662" t="s">
        <v>3658</v>
      </c>
      <c r="L547" s="663">
        <v>0</v>
      </c>
      <c r="M547" s="663">
        <v>0</v>
      </c>
      <c r="N547" s="662">
        <v>1</v>
      </c>
      <c r="O547" s="745">
        <v>1</v>
      </c>
      <c r="P547" s="663">
        <v>0</v>
      </c>
      <c r="Q547" s="678"/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7</v>
      </c>
      <c r="B548" s="662" t="s">
        <v>2404</v>
      </c>
      <c r="C548" s="662" t="s">
        <v>2669</v>
      </c>
      <c r="D548" s="743" t="s">
        <v>3931</v>
      </c>
      <c r="E548" s="744" t="s">
        <v>2688</v>
      </c>
      <c r="F548" s="662" t="s">
        <v>2665</v>
      </c>
      <c r="G548" s="662" t="s">
        <v>3286</v>
      </c>
      <c r="H548" s="662" t="s">
        <v>527</v>
      </c>
      <c r="I548" s="662" t="s">
        <v>3287</v>
      </c>
      <c r="J548" s="662" t="s">
        <v>3288</v>
      </c>
      <c r="K548" s="662" t="s">
        <v>3289</v>
      </c>
      <c r="L548" s="663">
        <v>48.72</v>
      </c>
      <c r="M548" s="663">
        <v>48.72</v>
      </c>
      <c r="N548" s="662">
        <v>1</v>
      </c>
      <c r="O548" s="745">
        <v>0.5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7</v>
      </c>
      <c r="B549" s="662" t="s">
        <v>2404</v>
      </c>
      <c r="C549" s="662" t="s">
        <v>2669</v>
      </c>
      <c r="D549" s="743" t="s">
        <v>3931</v>
      </c>
      <c r="E549" s="744" t="s">
        <v>2688</v>
      </c>
      <c r="F549" s="662" t="s">
        <v>2665</v>
      </c>
      <c r="G549" s="662" t="s">
        <v>3425</v>
      </c>
      <c r="H549" s="662" t="s">
        <v>527</v>
      </c>
      <c r="I549" s="662" t="s">
        <v>3426</v>
      </c>
      <c r="J549" s="662" t="s">
        <v>3427</v>
      </c>
      <c r="K549" s="662" t="s">
        <v>3428</v>
      </c>
      <c r="L549" s="663">
        <v>127</v>
      </c>
      <c r="M549" s="663">
        <v>1651</v>
      </c>
      <c r="N549" s="662">
        <v>13</v>
      </c>
      <c r="O549" s="745">
        <v>4</v>
      </c>
      <c r="P549" s="663">
        <v>254</v>
      </c>
      <c r="Q549" s="678">
        <v>0.15384615384615385</v>
      </c>
      <c r="R549" s="662">
        <v>2</v>
      </c>
      <c r="S549" s="678">
        <v>0.15384615384615385</v>
      </c>
      <c r="T549" s="745">
        <v>1</v>
      </c>
      <c r="U549" s="701">
        <v>0.25</v>
      </c>
    </row>
    <row r="550" spans="1:21" ht="14.4" customHeight="1" x14ac:dyDescent="0.3">
      <c r="A550" s="661">
        <v>7</v>
      </c>
      <c r="B550" s="662" t="s">
        <v>2404</v>
      </c>
      <c r="C550" s="662" t="s">
        <v>2669</v>
      </c>
      <c r="D550" s="743" t="s">
        <v>3931</v>
      </c>
      <c r="E550" s="744" t="s">
        <v>2688</v>
      </c>
      <c r="F550" s="662" t="s">
        <v>2665</v>
      </c>
      <c r="G550" s="662" t="s">
        <v>3425</v>
      </c>
      <c r="H550" s="662" t="s">
        <v>527</v>
      </c>
      <c r="I550" s="662" t="s">
        <v>3429</v>
      </c>
      <c r="J550" s="662" t="s">
        <v>3430</v>
      </c>
      <c r="K550" s="662" t="s">
        <v>3108</v>
      </c>
      <c r="L550" s="663">
        <v>389.92</v>
      </c>
      <c r="M550" s="663">
        <v>8188.32</v>
      </c>
      <c r="N550" s="662">
        <v>21</v>
      </c>
      <c r="O550" s="745">
        <v>3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7</v>
      </c>
      <c r="B551" s="662" t="s">
        <v>2404</v>
      </c>
      <c r="C551" s="662" t="s">
        <v>2669</v>
      </c>
      <c r="D551" s="743" t="s">
        <v>3931</v>
      </c>
      <c r="E551" s="744" t="s">
        <v>2688</v>
      </c>
      <c r="F551" s="662" t="s">
        <v>2665</v>
      </c>
      <c r="G551" s="662" t="s">
        <v>3425</v>
      </c>
      <c r="H551" s="662" t="s">
        <v>527</v>
      </c>
      <c r="I551" s="662" t="s">
        <v>3659</v>
      </c>
      <c r="J551" s="662" t="s">
        <v>3660</v>
      </c>
      <c r="K551" s="662" t="s">
        <v>2656</v>
      </c>
      <c r="L551" s="663">
        <v>0</v>
      </c>
      <c r="M551" s="663">
        <v>0</v>
      </c>
      <c r="N551" s="662">
        <v>1</v>
      </c>
      <c r="O551" s="745">
        <v>1</v>
      </c>
      <c r="P551" s="663">
        <v>0</v>
      </c>
      <c r="Q551" s="678"/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7</v>
      </c>
      <c r="B552" s="662" t="s">
        <v>2404</v>
      </c>
      <c r="C552" s="662" t="s">
        <v>2669</v>
      </c>
      <c r="D552" s="743" t="s">
        <v>3931</v>
      </c>
      <c r="E552" s="744" t="s">
        <v>2688</v>
      </c>
      <c r="F552" s="662" t="s">
        <v>2665</v>
      </c>
      <c r="G552" s="662" t="s">
        <v>3425</v>
      </c>
      <c r="H552" s="662" t="s">
        <v>527</v>
      </c>
      <c r="I552" s="662" t="s">
        <v>3542</v>
      </c>
      <c r="J552" s="662" t="s">
        <v>3543</v>
      </c>
      <c r="K552" s="662" t="s">
        <v>2528</v>
      </c>
      <c r="L552" s="663">
        <v>383.18</v>
      </c>
      <c r="M552" s="663">
        <v>1532.72</v>
      </c>
      <c r="N552" s="662">
        <v>4</v>
      </c>
      <c r="O552" s="745">
        <v>2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7</v>
      </c>
      <c r="B553" s="662" t="s">
        <v>2404</v>
      </c>
      <c r="C553" s="662" t="s">
        <v>2669</v>
      </c>
      <c r="D553" s="743" t="s">
        <v>3931</v>
      </c>
      <c r="E553" s="744" t="s">
        <v>2688</v>
      </c>
      <c r="F553" s="662" t="s">
        <v>2665</v>
      </c>
      <c r="G553" s="662" t="s">
        <v>3425</v>
      </c>
      <c r="H553" s="662" t="s">
        <v>527</v>
      </c>
      <c r="I553" s="662" t="s">
        <v>3661</v>
      </c>
      <c r="J553" s="662" t="s">
        <v>3662</v>
      </c>
      <c r="K553" s="662" t="s">
        <v>3663</v>
      </c>
      <c r="L553" s="663">
        <v>233.95</v>
      </c>
      <c r="M553" s="663">
        <v>5614.7999999999993</v>
      </c>
      <c r="N553" s="662">
        <v>24</v>
      </c>
      <c r="O553" s="745">
        <v>4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7</v>
      </c>
      <c r="B554" s="662" t="s">
        <v>2404</v>
      </c>
      <c r="C554" s="662" t="s">
        <v>2669</v>
      </c>
      <c r="D554" s="743" t="s">
        <v>3931</v>
      </c>
      <c r="E554" s="744" t="s">
        <v>2688</v>
      </c>
      <c r="F554" s="662" t="s">
        <v>2665</v>
      </c>
      <c r="G554" s="662" t="s">
        <v>3425</v>
      </c>
      <c r="H554" s="662" t="s">
        <v>527</v>
      </c>
      <c r="I554" s="662" t="s">
        <v>3664</v>
      </c>
      <c r="J554" s="662" t="s">
        <v>3543</v>
      </c>
      <c r="K554" s="662" t="s">
        <v>2889</v>
      </c>
      <c r="L554" s="663">
        <v>0</v>
      </c>
      <c r="M554" s="663">
        <v>0</v>
      </c>
      <c r="N554" s="662">
        <v>3</v>
      </c>
      <c r="O554" s="745">
        <v>2</v>
      </c>
      <c r="P554" s="663">
        <v>0</v>
      </c>
      <c r="Q554" s="678"/>
      <c r="R554" s="662">
        <v>3</v>
      </c>
      <c r="S554" s="678">
        <v>1</v>
      </c>
      <c r="T554" s="745">
        <v>2</v>
      </c>
      <c r="U554" s="701">
        <v>1</v>
      </c>
    </row>
    <row r="555" spans="1:21" ht="14.4" customHeight="1" x14ac:dyDescent="0.3">
      <c r="A555" s="661">
        <v>7</v>
      </c>
      <c r="B555" s="662" t="s">
        <v>2404</v>
      </c>
      <c r="C555" s="662" t="s">
        <v>2669</v>
      </c>
      <c r="D555" s="743" t="s">
        <v>3931</v>
      </c>
      <c r="E555" s="744" t="s">
        <v>2688</v>
      </c>
      <c r="F555" s="662" t="s">
        <v>2665</v>
      </c>
      <c r="G555" s="662" t="s">
        <v>2741</v>
      </c>
      <c r="H555" s="662" t="s">
        <v>606</v>
      </c>
      <c r="I555" s="662" t="s">
        <v>2767</v>
      </c>
      <c r="J555" s="662" t="s">
        <v>735</v>
      </c>
      <c r="K555" s="662" t="s">
        <v>2768</v>
      </c>
      <c r="L555" s="663">
        <v>36.54</v>
      </c>
      <c r="M555" s="663">
        <v>73.08</v>
      </c>
      <c r="N555" s="662">
        <v>2</v>
      </c>
      <c r="O555" s="745">
        <v>1.5</v>
      </c>
      <c r="P555" s="663">
        <v>36.54</v>
      </c>
      <c r="Q555" s="678">
        <v>0.5</v>
      </c>
      <c r="R555" s="662">
        <v>1</v>
      </c>
      <c r="S555" s="678">
        <v>0.5</v>
      </c>
      <c r="T555" s="745">
        <v>1</v>
      </c>
      <c r="U555" s="701">
        <v>0.66666666666666663</v>
      </c>
    </row>
    <row r="556" spans="1:21" ht="14.4" customHeight="1" x14ac:dyDescent="0.3">
      <c r="A556" s="661">
        <v>7</v>
      </c>
      <c r="B556" s="662" t="s">
        <v>2404</v>
      </c>
      <c r="C556" s="662" t="s">
        <v>2669</v>
      </c>
      <c r="D556" s="743" t="s">
        <v>3931</v>
      </c>
      <c r="E556" s="744" t="s">
        <v>2688</v>
      </c>
      <c r="F556" s="662" t="s">
        <v>2665</v>
      </c>
      <c r="G556" s="662" t="s">
        <v>2741</v>
      </c>
      <c r="H556" s="662" t="s">
        <v>606</v>
      </c>
      <c r="I556" s="662" t="s">
        <v>2913</v>
      </c>
      <c r="J556" s="662" t="s">
        <v>735</v>
      </c>
      <c r="K556" s="662" t="s">
        <v>2914</v>
      </c>
      <c r="L556" s="663">
        <v>0</v>
      </c>
      <c r="M556" s="663">
        <v>0</v>
      </c>
      <c r="N556" s="662">
        <v>1</v>
      </c>
      <c r="O556" s="745">
        <v>1</v>
      </c>
      <c r="P556" s="663">
        <v>0</v>
      </c>
      <c r="Q556" s="678"/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7</v>
      </c>
      <c r="B557" s="662" t="s">
        <v>2404</v>
      </c>
      <c r="C557" s="662" t="s">
        <v>2669</v>
      </c>
      <c r="D557" s="743" t="s">
        <v>3931</v>
      </c>
      <c r="E557" s="744" t="s">
        <v>2688</v>
      </c>
      <c r="F557" s="662" t="s">
        <v>2665</v>
      </c>
      <c r="G557" s="662" t="s">
        <v>2719</v>
      </c>
      <c r="H557" s="662" t="s">
        <v>527</v>
      </c>
      <c r="I557" s="662" t="s">
        <v>3665</v>
      </c>
      <c r="J557" s="662" t="s">
        <v>3666</v>
      </c>
      <c r="K557" s="662" t="s">
        <v>3667</v>
      </c>
      <c r="L557" s="663">
        <v>201.73</v>
      </c>
      <c r="M557" s="663">
        <v>201.73</v>
      </c>
      <c r="N557" s="662">
        <v>1</v>
      </c>
      <c r="O557" s="745">
        <v>0.5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7</v>
      </c>
      <c r="B558" s="662" t="s">
        <v>2404</v>
      </c>
      <c r="C558" s="662" t="s">
        <v>2669</v>
      </c>
      <c r="D558" s="743" t="s">
        <v>3931</v>
      </c>
      <c r="E558" s="744" t="s">
        <v>2688</v>
      </c>
      <c r="F558" s="662" t="s">
        <v>2665</v>
      </c>
      <c r="G558" s="662" t="s">
        <v>2719</v>
      </c>
      <c r="H558" s="662" t="s">
        <v>527</v>
      </c>
      <c r="I558" s="662" t="s">
        <v>3668</v>
      </c>
      <c r="J558" s="662" t="s">
        <v>3669</v>
      </c>
      <c r="K558" s="662" t="s">
        <v>2918</v>
      </c>
      <c r="L558" s="663">
        <v>0</v>
      </c>
      <c r="M558" s="663">
        <v>0</v>
      </c>
      <c r="N558" s="662">
        <v>1</v>
      </c>
      <c r="O558" s="745">
        <v>0.5</v>
      </c>
      <c r="P558" s="663">
        <v>0</v>
      </c>
      <c r="Q558" s="678"/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7</v>
      </c>
      <c r="B559" s="662" t="s">
        <v>2404</v>
      </c>
      <c r="C559" s="662" t="s">
        <v>2669</v>
      </c>
      <c r="D559" s="743" t="s">
        <v>3931</v>
      </c>
      <c r="E559" s="744" t="s">
        <v>2688</v>
      </c>
      <c r="F559" s="662" t="s">
        <v>2665</v>
      </c>
      <c r="G559" s="662" t="s">
        <v>3550</v>
      </c>
      <c r="H559" s="662" t="s">
        <v>527</v>
      </c>
      <c r="I559" s="662" t="s">
        <v>3552</v>
      </c>
      <c r="J559" s="662" t="s">
        <v>3553</v>
      </c>
      <c r="K559" s="662" t="s">
        <v>3554</v>
      </c>
      <c r="L559" s="663">
        <v>0</v>
      </c>
      <c r="M559" s="663">
        <v>0</v>
      </c>
      <c r="N559" s="662">
        <v>1</v>
      </c>
      <c r="O559" s="745">
        <v>1</v>
      </c>
      <c r="P559" s="663">
        <v>0</v>
      </c>
      <c r="Q559" s="678"/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7</v>
      </c>
      <c r="B560" s="662" t="s">
        <v>2404</v>
      </c>
      <c r="C560" s="662" t="s">
        <v>2669</v>
      </c>
      <c r="D560" s="743" t="s">
        <v>3931</v>
      </c>
      <c r="E560" s="744" t="s">
        <v>2688</v>
      </c>
      <c r="F560" s="662" t="s">
        <v>2665</v>
      </c>
      <c r="G560" s="662" t="s">
        <v>3299</v>
      </c>
      <c r="H560" s="662" t="s">
        <v>527</v>
      </c>
      <c r="I560" s="662" t="s">
        <v>3300</v>
      </c>
      <c r="J560" s="662" t="s">
        <v>3301</v>
      </c>
      <c r="K560" s="662" t="s">
        <v>3302</v>
      </c>
      <c r="L560" s="663">
        <v>3354.59</v>
      </c>
      <c r="M560" s="663">
        <v>234821.3</v>
      </c>
      <c r="N560" s="662">
        <v>70</v>
      </c>
      <c r="O560" s="745">
        <v>15</v>
      </c>
      <c r="P560" s="663">
        <v>147601.96</v>
      </c>
      <c r="Q560" s="678">
        <v>0.62857142857142856</v>
      </c>
      <c r="R560" s="662">
        <v>44</v>
      </c>
      <c r="S560" s="678">
        <v>0.62857142857142856</v>
      </c>
      <c r="T560" s="745">
        <v>11</v>
      </c>
      <c r="U560" s="701">
        <v>0.73333333333333328</v>
      </c>
    </row>
    <row r="561" spans="1:21" ht="14.4" customHeight="1" x14ac:dyDescent="0.3">
      <c r="A561" s="661">
        <v>7</v>
      </c>
      <c r="B561" s="662" t="s">
        <v>2404</v>
      </c>
      <c r="C561" s="662" t="s">
        <v>2669</v>
      </c>
      <c r="D561" s="743" t="s">
        <v>3931</v>
      </c>
      <c r="E561" s="744" t="s">
        <v>2688</v>
      </c>
      <c r="F561" s="662" t="s">
        <v>2665</v>
      </c>
      <c r="G561" s="662" t="s">
        <v>3299</v>
      </c>
      <c r="H561" s="662" t="s">
        <v>527</v>
      </c>
      <c r="I561" s="662" t="s">
        <v>3303</v>
      </c>
      <c r="J561" s="662" t="s">
        <v>3304</v>
      </c>
      <c r="K561" s="662" t="s">
        <v>3305</v>
      </c>
      <c r="L561" s="663">
        <v>454.27</v>
      </c>
      <c r="M561" s="663">
        <v>8176.8599999999988</v>
      </c>
      <c r="N561" s="662">
        <v>18</v>
      </c>
      <c r="O561" s="745">
        <v>6</v>
      </c>
      <c r="P561" s="663">
        <v>8176.8599999999988</v>
      </c>
      <c r="Q561" s="678">
        <v>1</v>
      </c>
      <c r="R561" s="662">
        <v>18</v>
      </c>
      <c r="S561" s="678">
        <v>1</v>
      </c>
      <c r="T561" s="745">
        <v>6</v>
      </c>
      <c r="U561" s="701">
        <v>1</v>
      </c>
    </row>
    <row r="562" spans="1:21" ht="14.4" customHeight="1" x14ac:dyDescent="0.3">
      <c r="A562" s="661">
        <v>7</v>
      </c>
      <c r="B562" s="662" t="s">
        <v>2404</v>
      </c>
      <c r="C562" s="662" t="s">
        <v>2669</v>
      </c>
      <c r="D562" s="743" t="s">
        <v>3931</v>
      </c>
      <c r="E562" s="744" t="s">
        <v>2688</v>
      </c>
      <c r="F562" s="662" t="s">
        <v>2665</v>
      </c>
      <c r="G562" s="662" t="s">
        <v>3299</v>
      </c>
      <c r="H562" s="662" t="s">
        <v>527</v>
      </c>
      <c r="I562" s="662" t="s">
        <v>3306</v>
      </c>
      <c r="J562" s="662" t="s">
        <v>3304</v>
      </c>
      <c r="K562" s="662" t="s">
        <v>3307</v>
      </c>
      <c r="L562" s="663">
        <v>908.53</v>
      </c>
      <c r="M562" s="663">
        <v>62688.57</v>
      </c>
      <c r="N562" s="662">
        <v>69</v>
      </c>
      <c r="O562" s="745">
        <v>21</v>
      </c>
      <c r="P562" s="663">
        <v>47243.56</v>
      </c>
      <c r="Q562" s="678">
        <v>0.75362318840579712</v>
      </c>
      <c r="R562" s="662">
        <v>52</v>
      </c>
      <c r="S562" s="678">
        <v>0.75362318840579712</v>
      </c>
      <c r="T562" s="745">
        <v>15</v>
      </c>
      <c r="U562" s="701">
        <v>0.7142857142857143</v>
      </c>
    </row>
    <row r="563" spans="1:21" ht="14.4" customHeight="1" x14ac:dyDescent="0.3">
      <c r="A563" s="661">
        <v>7</v>
      </c>
      <c r="B563" s="662" t="s">
        <v>2404</v>
      </c>
      <c r="C563" s="662" t="s">
        <v>2669</v>
      </c>
      <c r="D563" s="743" t="s">
        <v>3931</v>
      </c>
      <c r="E563" s="744" t="s">
        <v>2688</v>
      </c>
      <c r="F563" s="662" t="s">
        <v>2665</v>
      </c>
      <c r="G563" s="662" t="s">
        <v>3299</v>
      </c>
      <c r="H563" s="662" t="s">
        <v>527</v>
      </c>
      <c r="I563" s="662" t="s">
        <v>3308</v>
      </c>
      <c r="J563" s="662" t="s">
        <v>3309</v>
      </c>
      <c r="K563" s="662" t="s">
        <v>3310</v>
      </c>
      <c r="L563" s="663">
        <v>0</v>
      </c>
      <c r="M563" s="663">
        <v>0</v>
      </c>
      <c r="N563" s="662">
        <v>3</v>
      </c>
      <c r="O563" s="745">
        <v>1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7</v>
      </c>
      <c r="B564" s="662" t="s">
        <v>2404</v>
      </c>
      <c r="C564" s="662" t="s">
        <v>2669</v>
      </c>
      <c r="D564" s="743" t="s">
        <v>3931</v>
      </c>
      <c r="E564" s="744" t="s">
        <v>2688</v>
      </c>
      <c r="F564" s="662" t="s">
        <v>2665</v>
      </c>
      <c r="G564" s="662" t="s">
        <v>3299</v>
      </c>
      <c r="H564" s="662" t="s">
        <v>527</v>
      </c>
      <c r="I564" s="662" t="s">
        <v>3308</v>
      </c>
      <c r="J564" s="662" t="s">
        <v>3309</v>
      </c>
      <c r="K564" s="662" t="s">
        <v>3310</v>
      </c>
      <c r="L564" s="663">
        <v>291.85000000000002</v>
      </c>
      <c r="M564" s="663">
        <v>2918.5</v>
      </c>
      <c r="N564" s="662">
        <v>10</v>
      </c>
      <c r="O564" s="745">
        <v>5</v>
      </c>
      <c r="P564" s="663">
        <v>1751.1000000000001</v>
      </c>
      <c r="Q564" s="678">
        <v>0.60000000000000009</v>
      </c>
      <c r="R564" s="662">
        <v>6</v>
      </c>
      <c r="S564" s="678">
        <v>0.6</v>
      </c>
      <c r="T564" s="745">
        <v>3</v>
      </c>
      <c r="U564" s="701">
        <v>0.6</v>
      </c>
    </row>
    <row r="565" spans="1:21" ht="14.4" customHeight="1" x14ac:dyDescent="0.3">
      <c r="A565" s="661">
        <v>7</v>
      </c>
      <c r="B565" s="662" t="s">
        <v>2404</v>
      </c>
      <c r="C565" s="662" t="s">
        <v>2669</v>
      </c>
      <c r="D565" s="743" t="s">
        <v>3931</v>
      </c>
      <c r="E565" s="744" t="s">
        <v>2688</v>
      </c>
      <c r="F565" s="662" t="s">
        <v>2665</v>
      </c>
      <c r="G565" s="662" t="s">
        <v>3299</v>
      </c>
      <c r="H565" s="662" t="s">
        <v>527</v>
      </c>
      <c r="I565" s="662" t="s">
        <v>3311</v>
      </c>
      <c r="J565" s="662" t="s">
        <v>3309</v>
      </c>
      <c r="K565" s="662" t="s">
        <v>3312</v>
      </c>
      <c r="L565" s="663">
        <v>583.70000000000005</v>
      </c>
      <c r="M565" s="663">
        <v>22764.3</v>
      </c>
      <c r="N565" s="662">
        <v>39</v>
      </c>
      <c r="O565" s="745">
        <v>15</v>
      </c>
      <c r="P565" s="663">
        <v>21013.200000000001</v>
      </c>
      <c r="Q565" s="678">
        <v>0.92307692307692313</v>
      </c>
      <c r="R565" s="662">
        <v>36</v>
      </c>
      <c r="S565" s="678">
        <v>0.92307692307692313</v>
      </c>
      <c r="T565" s="745">
        <v>14</v>
      </c>
      <c r="U565" s="701">
        <v>0.93333333333333335</v>
      </c>
    </row>
    <row r="566" spans="1:21" ht="14.4" customHeight="1" x14ac:dyDescent="0.3">
      <c r="A566" s="661">
        <v>7</v>
      </c>
      <c r="B566" s="662" t="s">
        <v>2404</v>
      </c>
      <c r="C566" s="662" t="s">
        <v>2669</v>
      </c>
      <c r="D566" s="743" t="s">
        <v>3931</v>
      </c>
      <c r="E566" s="744" t="s">
        <v>2688</v>
      </c>
      <c r="F566" s="662" t="s">
        <v>2665</v>
      </c>
      <c r="G566" s="662" t="s">
        <v>3299</v>
      </c>
      <c r="H566" s="662" t="s">
        <v>527</v>
      </c>
      <c r="I566" s="662" t="s">
        <v>3313</v>
      </c>
      <c r="J566" s="662" t="s">
        <v>3314</v>
      </c>
      <c r="K566" s="662" t="s">
        <v>3315</v>
      </c>
      <c r="L566" s="663">
        <v>838.65</v>
      </c>
      <c r="M566" s="663">
        <v>7547.8499999999995</v>
      </c>
      <c r="N566" s="662">
        <v>9</v>
      </c>
      <c r="O566" s="745">
        <v>3</v>
      </c>
      <c r="P566" s="663">
        <v>7547.8499999999995</v>
      </c>
      <c r="Q566" s="678">
        <v>1</v>
      </c>
      <c r="R566" s="662">
        <v>9</v>
      </c>
      <c r="S566" s="678">
        <v>1</v>
      </c>
      <c r="T566" s="745">
        <v>3</v>
      </c>
      <c r="U566" s="701">
        <v>1</v>
      </c>
    </row>
    <row r="567" spans="1:21" ht="14.4" customHeight="1" x14ac:dyDescent="0.3">
      <c r="A567" s="661">
        <v>7</v>
      </c>
      <c r="B567" s="662" t="s">
        <v>2404</v>
      </c>
      <c r="C567" s="662" t="s">
        <v>2669</v>
      </c>
      <c r="D567" s="743" t="s">
        <v>3931</v>
      </c>
      <c r="E567" s="744" t="s">
        <v>2688</v>
      </c>
      <c r="F567" s="662" t="s">
        <v>2665</v>
      </c>
      <c r="G567" s="662" t="s">
        <v>3299</v>
      </c>
      <c r="H567" s="662" t="s">
        <v>527</v>
      </c>
      <c r="I567" s="662" t="s">
        <v>3316</v>
      </c>
      <c r="J567" s="662" t="s">
        <v>3314</v>
      </c>
      <c r="K567" s="662" t="s">
        <v>3317</v>
      </c>
      <c r="L567" s="663">
        <v>1677.3</v>
      </c>
      <c r="M567" s="663">
        <v>83865</v>
      </c>
      <c r="N567" s="662">
        <v>50</v>
      </c>
      <c r="O567" s="745">
        <v>14</v>
      </c>
      <c r="P567" s="663">
        <v>63737.4</v>
      </c>
      <c r="Q567" s="678">
        <v>0.76</v>
      </c>
      <c r="R567" s="662">
        <v>38</v>
      </c>
      <c r="S567" s="678">
        <v>0.76</v>
      </c>
      <c r="T567" s="745">
        <v>10</v>
      </c>
      <c r="U567" s="701">
        <v>0.7142857142857143</v>
      </c>
    </row>
    <row r="568" spans="1:21" ht="14.4" customHeight="1" x14ac:dyDescent="0.3">
      <c r="A568" s="661">
        <v>7</v>
      </c>
      <c r="B568" s="662" t="s">
        <v>2404</v>
      </c>
      <c r="C568" s="662" t="s">
        <v>2669</v>
      </c>
      <c r="D568" s="743" t="s">
        <v>3931</v>
      </c>
      <c r="E568" s="744" t="s">
        <v>2688</v>
      </c>
      <c r="F568" s="662" t="s">
        <v>2665</v>
      </c>
      <c r="G568" s="662" t="s">
        <v>3299</v>
      </c>
      <c r="H568" s="662" t="s">
        <v>527</v>
      </c>
      <c r="I568" s="662" t="s">
        <v>3670</v>
      </c>
      <c r="J568" s="662" t="s">
        <v>3671</v>
      </c>
      <c r="K568" s="662" t="s">
        <v>3672</v>
      </c>
      <c r="L568" s="663">
        <v>0</v>
      </c>
      <c r="M568" s="663">
        <v>0</v>
      </c>
      <c r="N568" s="662">
        <v>3</v>
      </c>
      <c r="O568" s="745">
        <v>1</v>
      </c>
      <c r="P568" s="663">
        <v>0</v>
      </c>
      <c r="Q568" s="678"/>
      <c r="R568" s="662">
        <v>3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7</v>
      </c>
      <c r="B569" s="662" t="s">
        <v>2404</v>
      </c>
      <c r="C569" s="662" t="s">
        <v>2669</v>
      </c>
      <c r="D569" s="743" t="s">
        <v>3931</v>
      </c>
      <c r="E569" s="744" t="s">
        <v>2688</v>
      </c>
      <c r="F569" s="662" t="s">
        <v>2665</v>
      </c>
      <c r="G569" s="662" t="s">
        <v>3299</v>
      </c>
      <c r="H569" s="662" t="s">
        <v>527</v>
      </c>
      <c r="I569" s="662" t="s">
        <v>3556</v>
      </c>
      <c r="J569" s="662" t="s">
        <v>3557</v>
      </c>
      <c r="K569" s="662" t="s">
        <v>3302</v>
      </c>
      <c r="L569" s="663">
        <v>3354.59</v>
      </c>
      <c r="M569" s="663">
        <v>16772.95</v>
      </c>
      <c r="N569" s="662">
        <v>5</v>
      </c>
      <c r="O569" s="745">
        <v>1</v>
      </c>
      <c r="P569" s="663">
        <v>16772.95</v>
      </c>
      <c r="Q569" s="678">
        <v>1</v>
      </c>
      <c r="R569" s="662">
        <v>5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7</v>
      </c>
      <c r="B570" s="662" t="s">
        <v>2404</v>
      </c>
      <c r="C570" s="662" t="s">
        <v>2669</v>
      </c>
      <c r="D570" s="743" t="s">
        <v>3931</v>
      </c>
      <c r="E570" s="744" t="s">
        <v>2688</v>
      </c>
      <c r="F570" s="662" t="s">
        <v>2665</v>
      </c>
      <c r="G570" s="662" t="s">
        <v>3299</v>
      </c>
      <c r="H570" s="662" t="s">
        <v>527</v>
      </c>
      <c r="I570" s="662" t="s">
        <v>3318</v>
      </c>
      <c r="J570" s="662" t="s">
        <v>3319</v>
      </c>
      <c r="K570" s="662" t="s">
        <v>3312</v>
      </c>
      <c r="L570" s="663">
        <v>583.70000000000005</v>
      </c>
      <c r="M570" s="663">
        <v>4669.6000000000004</v>
      </c>
      <c r="N570" s="662">
        <v>8</v>
      </c>
      <c r="O570" s="745">
        <v>2</v>
      </c>
      <c r="P570" s="663">
        <v>4669.6000000000004</v>
      </c>
      <c r="Q570" s="678">
        <v>1</v>
      </c>
      <c r="R570" s="662">
        <v>8</v>
      </c>
      <c r="S570" s="678">
        <v>1</v>
      </c>
      <c r="T570" s="745">
        <v>2</v>
      </c>
      <c r="U570" s="701">
        <v>1</v>
      </c>
    </row>
    <row r="571" spans="1:21" ht="14.4" customHeight="1" x14ac:dyDescent="0.3">
      <c r="A571" s="661">
        <v>7</v>
      </c>
      <c r="B571" s="662" t="s">
        <v>2404</v>
      </c>
      <c r="C571" s="662" t="s">
        <v>2669</v>
      </c>
      <c r="D571" s="743" t="s">
        <v>3931</v>
      </c>
      <c r="E571" s="744" t="s">
        <v>2688</v>
      </c>
      <c r="F571" s="662" t="s">
        <v>2665</v>
      </c>
      <c r="G571" s="662" t="s">
        <v>3299</v>
      </c>
      <c r="H571" s="662" t="s">
        <v>527</v>
      </c>
      <c r="I571" s="662" t="s">
        <v>3320</v>
      </c>
      <c r="J571" s="662" t="s">
        <v>3321</v>
      </c>
      <c r="K571" s="662" t="s">
        <v>3307</v>
      </c>
      <c r="L571" s="663">
        <v>908.53</v>
      </c>
      <c r="M571" s="663">
        <v>4542.6499999999996</v>
      </c>
      <c r="N571" s="662">
        <v>5</v>
      </c>
      <c r="O571" s="745">
        <v>1</v>
      </c>
      <c r="P571" s="663">
        <v>4542.6499999999996</v>
      </c>
      <c r="Q571" s="678">
        <v>1</v>
      </c>
      <c r="R571" s="662">
        <v>5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7</v>
      </c>
      <c r="B572" s="662" t="s">
        <v>2404</v>
      </c>
      <c r="C572" s="662" t="s">
        <v>2669</v>
      </c>
      <c r="D572" s="743" t="s">
        <v>3931</v>
      </c>
      <c r="E572" s="744" t="s">
        <v>2688</v>
      </c>
      <c r="F572" s="662" t="s">
        <v>2665</v>
      </c>
      <c r="G572" s="662" t="s">
        <v>3299</v>
      </c>
      <c r="H572" s="662" t="s">
        <v>527</v>
      </c>
      <c r="I572" s="662" t="s">
        <v>3673</v>
      </c>
      <c r="J572" s="662" t="s">
        <v>3321</v>
      </c>
      <c r="K572" s="662" t="s">
        <v>3674</v>
      </c>
      <c r="L572" s="663">
        <v>0</v>
      </c>
      <c r="M572" s="663">
        <v>0</v>
      </c>
      <c r="N572" s="662">
        <v>8</v>
      </c>
      <c r="O572" s="745">
        <v>2</v>
      </c>
      <c r="P572" s="663">
        <v>0</v>
      </c>
      <c r="Q572" s="678"/>
      <c r="R572" s="662">
        <v>8</v>
      </c>
      <c r="S572" s="678">
        <v>1</v>
      </c>
      <c r="T572" s="745">
        <v>2</v>
      </c>
      <c r="U572" s="701">
        <v>1</v>
      </c>
    </row>
    <row r="573" spans="1:21" ht="14.4" customHeight="1" x14ac:dyDescent="0.3">
      <c r="A573" s="661">
        <v>7</v>
      </c>
      <c r="B573" s="662" t="s">
        <v>2404</v>
      </c>
      <c r="C573" s="662" t="s">
        <v>2669</v>
      </c>
      <c r="D573" s="743" t="s">
        <v>3931</v>
      </c>
      <c r="E573" s="744" t="s">
        <v>2688</v>
      </c>
      <c r="F573" s="662" t="s">
        <v>2665</v>
      </c>
      <c r="G573" s="662" t="s">
        <v>3299</v>
      </c>
      <c r="H573" s="662" t="s">
        <v>527</v>
      </c>
      <c r="I573" s="662" t="s">
        <v>3675</v>
      </c>
      <c r="J573" s="662" t="s">
        <v>3301</v>
      </c>
      <c r="K573" s="662" t="s">
        <v>3676</v>
      </c>
      <c r="L573" s="663">
        <v>0</v>
      </c>
      <c r="M573" s="663">
        <v>0</v>
      </c>
      <c r="N573" s="662">
        <v>3</v>
      </c>
      <c r="O573" s="745">
        <v>1</v>
      </c>
      <c r="P573" s="663">
        <v>0</v>
      </c>
      <c r="Q573" s="678"/>
      <c r="R573" s="662">
        <v>3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7</v>
      </c>
      <c r="B574" s="662" t="s">
        <v>2404</v>
      </c>
      <c r="C574" s="662" t="s">
        <v>2669</v>
      </c>
      <c r="D574" s="743" t="s">
        <v>3931</v>
      </c>
      <c r="E574" s="744" t="s">
        <v>2688</v>
      </c>
      <c r="F574" s="662" t="s">
        <v>2665</v>
      </c>
      <c r="G574" s="662" t="s">
        <v>3192</v>
      </c>
      <c r="H574" s="662" t="s">
        <v>527</v>
      </c>
      <c r="I574" s="662" t="s">
        <v>3438</v>
      </c>
      <c r="J574" s="662" t="s">
        <v>3439</v>
      </c>
      <c r="K574" s="662" t="s">
        <v>3440</v>
      </c>
      <c r="L574" s="663">
        <v>1112.45</v>
      </c>
      <c r="M574" s="663">
        <v>18911.650000000001</v>
      </c>
      <c r="N574" s="662">
        <v>17</v>
      </c>
      <c r="O574" s="745">
        <v>5</v>
      </c>
      <c r="P574" s="663">
        <v>18911.650000000001</v>
      </c>
      <c r="Q574" s="678">
        <v>1</v>
      </c>
      <c r="R574" s="662">
        <v>17</v>
      </c>
      <c r="S574" s="678">
        <v>1</v>
      </c>
      <c r="T574" s="745">
        <v>5</v>
      </c>
      <c r="U574" s="701">
        <v>1</v>
      </c>
    </row>
    <row r="575" spans="1:21" ht="14.4" customHeight="1" x14ac:dyDescent="0.3">
      <c r="A575" s="661">
        <v>7</v>
      </c>
      <c r="B575" s="662" t="s">
        <v>2404</v>
      </c>
      <c r="C575" s="662" t="s">
        <v>2669</v>
      </c>
      <c r="D575" s="743" t="s">
        <v>3931</v>
      </c>
      <c r="E575" s="744" t="s">
        <v>2688</v>
      </c>
      <c r="F575" s="662" t="s">
        <v>2665</v>
      </c>
      <c r="G575" s="662" t="s">
        <v>3192</v>
      </c>
      <c r="H575" s="662" t="s">
        <v>527</v>
      </c>
      <c r="I575" s="662" t="s">
        <v>3193</v>
      </c>
      <c r="J575" s="662" t="s">
        <v>3194</v>
      </c>
      <c r="K575" s="662" t="s">
        <v>3195</v>
      </c>
      <c r="L575" s="663">
        <v>2146.12</v>
      </c>
      <c r="M575" s="663">
        <v>30045.68</v>
      </c>
      <c r="N575" s="662">
        <v>14</v>
      </c>
      <c r="O575" s="745">
        <v>4</v>
      </c>
      <c r="P575" s="663">
        <v>30045.68</v>
      </c>
      <c r="Q575" s="678">
        <v>1</v>
      </c>
      <c r="R575" s="662">
        <v>14</v>
      </c>
      <c r="S575" s="678">
        <v>1</v>
      </c>
      <c r="T575" s="745">
        <v>4</v>
      </c>
      <c r="U575" s="701">
        <v>1</v>
      </c>
    </row>
    <row r="576" spans="1:21" ht="14.4" customHeight="1" x14ac:dyDescent="0.3">
      <c r="A576" s="661">
        <v>7</v>
      </c>
      <c r="B576" s="662" t="s">
        <v>2404</v>
      </c>
      <c r="C576" s="662" t="s">
        <v>2669</v>
      </c>
      <c r="D576" s="743" t="s">
        <v>3931</v>
      </c>
      <c r="E576" s="744" t="s">
        <v>2688</v>
      </c>
      <c r="F576" s="662" t="s">
        <v>2665</v>
      </c>
      <c r="G576" s="662" t="s">
        <v>3192</v>
      </c>
      <c r="H576" s="662" t="s">
        <v>527</v>
      </c>
      <c r="I576" s="662" t="s">
        <v>3329</v>
      </c>
      <c r="J576" s="662" t="s">
        <v>3330</v>
      </c>
      <c r="K576" s="662" t="s">
        <v>3331</v>
      </c>
      <c r="L576" s="663">
        <v>3690.52</v>
      </c>
      <c r="M576" s="663">
        <v>44286.239999999998</v>
      </c>
      <c r="N576" s="662">
        <v>12</v>
      </c>
      <c r="O576" s="745">
        <v>3</v>
      </c>
      <c r="P576" s="663">
        <v>22143.119999999999</v>
      </c>
      <c r="Q576" s="678">
        <v>0.5</v>
      </c>
      <c r="R576" s="662">
        <v>6</v>
      </c>
      <c r="S576" s="678">
        <v>0.5</v>
      </c>
      <c r="T576" s="745">
        <v>2</v>
      </c>
      <c r="U576" s="701">
        <v>0.66666666666666663</v>
      </c>
    </row>
    <row r="577" spans="1:21" ht="14.4" customHeight="1" x14ac:dyDescent="0.3">
      <c r="A577" s="661">
        <v>7</v>
      </c>
      <c r="B577" s="662" t="s">
        <v>2404</v>
      </c>
      <c r="C577" s="662" t="s">
        <v>2669</v>
      </c>
      <c r="D577" s="743" t="s">
        <v>3931</v>
      </c>
      <c r="E577" s="744" t="s">
        <v>2688</v>
      </c>
      <c r="F577" s="662" t="s">
        <v>2665</v>
      </c>
      <c r="G577" s="662" t="s">
        <v>3065</v>
      </c>
      <c r="H577" s="662" t="s">
        <v>527</v>
      </c>
      <c r="I577" s="662" t="s">
        <v>1574</v>
      </c>
      <c r="J577" s="662" t="s">
        <v>1575</v>
      </c>
      <c r="K577" s="662" t="s">
        <v>1576</v>
      </c>
      <c r="L577" s="663">
        <v>108.44</v>
      </c>
      <c r="M577" s="663">
        <v>650.64</v>
      </c>
      <c r="N577" s="662">
        <v>6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7</v>
      </c>
      <c r="B578" s="662" t="s">
        <v>2404</v>
      </c>
      <c r="C578" s="662" t="s">
        <v>2669</v>
      </c>
      <c r="D578" s="743" t="s">
        <v>3931</v>
      </c>
      <c r="E578" s="744" t="s">
        <v>2688</v>
      </c>
      <c r="F578" s="662" t="s">
        <v>2665</v>
      </c>
      <c r="G578" s="662" t="s">
        <v>2773</v>
      </c>
      <c r="H578" s="662" t="s">
        <v>527</v>
      </c>
      <c r="I578" s="662" t="s">
        <v>2856</v>
      </c>
      <c r="J578" s="662" t="s">
        <v>2857</v>
      </c>
      <c r="K578" s="662" t="s">
        <v>2858</v>
      </c>
      <c r="L578" s="663">
        <v>24.78</v>
      </c>
      <c r="M578" s="663">
        <v>24.78</v>
      </c>
      <c r="N578" s="662">
        <v>1</v>
      </c>
      <c r="O578" s="745">
        <v>1</v>
      </c>
      <c r="P578" s="663">
        <v>24.78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7</v>
      </c>
      <c r="B579" s="662" t="s">
        <v>2404</v>
      </c>
      <c r="C579" s="662" t="s">
        <v>2669</v>
      </c>
      <c r="D579" s="743" t="s">
        <v>3931</v>
      </c>
      <c r="E579" s="744" t="s">
        <v>2688</v>
      </c>
      <c r="F579" s="662" t="s">
        <v>2665</v>
      </c>
      <c r="G579" s="662" t="s">
        <v>3332</v>
      </c>
      <c r="H579" s="662" t="s">
        <v>527</v>
      </c>
      <c r="I579" s="662" t="s">
        <v>3336</v>
      </c>
      <c r="J579" s="662" t="s">
        <v>3334</v>
      </c>
      <c r="K579" s="662" t="s">
        <v>3337</v>
      </c>
      <c r="L579" s="663">
        <v>1715.48</v>
      </c>
      <c r="M579" s="663">
        <v>15439.320000000002</v>
      </c>
      <c r="N579" s="662">
        <v>9</v>
      </c>
      <c r="O579" s="745">
        <v>2</v>
      </c>
      <c r="P579" s="663">
        <v>5146.4400000000005</v>
      </c>
      <c r="Q579" s="678">
        <v>0.33333333333333331</v>
      </c>
      <c r="R579" s="662">
        <v>3</v>
      </c>
      <c r="S579" s="678">
        <v>0.33333333333333331</v>
      </c>
      <c r="T579" s="745">
        <v>0.5</v>
      </c>
      <c r="U579" s="701">
        <v>0.25</v>
      </c>
    </row>
    <row r="580" spans="1:21" ht="14.4" customHeight="1" x14ac:dyDescent="0.3">
      <c r="A580" s="661">
        <v>7</v>
      </c>
      <c r="B580" s="662" t="s">
        <v>2404</v>
      </c>
      <c r="C580" s="662" t="s">
        <v>2669</v>
      </c>
      <c r="D580" s="743" t="s">
        <v>3931</v>
      </c>
      <c r="E580" s="744" t="s">
        <v>2688</v>
      </c>
      <c r="F580" s="662" t="s">
        <v>2665</v>
      </c>
      <c r="G580" s="662" t="s">
        <v>3332</v>
      </c>
      <c r="H580" s="662" t="s">
        <v>527</v>
      </c>
      <c r="I580" s="662" t="s">
        <v>3336</v>
      </c>
      <c r="J580" s="662" t="s">
        <v>3334</v>
      </c>
      <c r="K580" s="662" t="s">
        <v>3337</v>
      </c>
      <c r="L580" s="663">
        <v>1195.75</v>
      </c>
      <c r="M580" s="663">
        <v>17936.25</v>
      </c>
      <c r="N580" s="662">
        <v>15</v>
      </c>
      <c r="O580" s="745">
        <v>3.5</v>
      </c>
      <c r="P580" s="663">
        <v>10761.75</v>
      </c>
      <c r="Q580" s="678">
        <v>0.6</v>
      </c>
      <c r="R580" s="662">
        <v>9</v>
      </c>
      <c r="S580" s="678">
        <v>0.6</v>
      </c>
      <c r="T580" s="745">
        <v>2</v>
      </c>
      <c r="U580" s="701">
        <v>0.5714285714285714</v>
      </c>
    </row>
    <row r="581" spans="1:21" ht="14.4" customHeight="1" x14ac:dyDescent="0.3">
      <c r="A581" s="661">
        <v>7</v>
      </c>
      <c r="B581" s="662" t="s">
        <v>2404</v>
      </c>
      <c r="C581" s="662" t="s">
        <v>2669</v>
      </c>
      <c r="D581" s="743" t="s">
        <v>3931</v>
      </c>
      <c r="E581" s="744" t="s">
        <v>2688</v>
      </c>
      <c r="F581" s="662" t="s">
        <v>2665</v>
      </c>
      <c r="G581" s="662" t="s">
        <v>3332</v>
      </c>
      <c r="H581" s="662" t="s">
        <v>527</v>
      </c>
      <c r="I581" s="662" t="s">
        <v>3338</v>
      </c>
      <c r="J581" s="662" t="s">
        <v>3334</v>
      </c>
      <c r="K581" s="662" t="s">
        <v>3339</v>
      </c>
      <c r="L581" s="663">
        <v>0</v>
      </c>
      <c r="M581" s="663">
        <v>0</v>
      </c>
      <c r="N581" s="662">
        <v>1</v>
      </c>
      <c r="O581" s="745">
        <v>1</v>
      </c>
      <c r="P581" s="663"/>
      <c r="Q581" s="678"/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7</v>
      </c>
      <c r="B582" s="662" t="s">
        <v>2404</v>
      </c>
      <c r="C582" s="662" t="s">
        <v>2669</v>
      </c>
      <c r="D582" s="743" t="s">
        <v>3931</v>
      </c>
      <c r="E582" s="744" t="s">
        <v>2688</v>
      </c>
      <c r="F582" s="662" t="s">
        <v>2665</v>
      </c>
      <c r="G582" s="662" t="s">
        <v>3332</v>
      </c>
      <c r="H582" s="662" t="s">
        <v>527</v>
      </c>
      <c r="I582" s="662" t="s">
        <v>3565</v>
      </c>
      <c r="J582" s="662" t="s">
        <v>3566</v>
      </c>
      <c r="K582" s="662" t="s">
        <v>3567</v>
      </c>
      <c r="L582" s="663">
        <v>0</v>
      </c>
      <c r="M582" s="663">
        <v>0</v>
      </c>
      <c r="N582" s="662">
        <v>3</v>
      </c>
      <c r="O582" s="745">
        <v>1</v>
      </c>
      <c r="P582" s="663">
        <v>0</v>
      </c>
      <c r="Q582" s="678"/>
      <c r="R582" s="662">
        <v>3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7</v>
      </c>
      <c r="B583" s="662" t="s">
        <v>2404</v>
      </c>
      <c r="C583" s="662" t="s">
        <v>2669</v>
      </c>
      <c r="D583" s="743" t="s">
        <v>3931</v>
      </c>
      <c r="E583" s="744" t="s">
        <v>2688</v>
      </c>
      <c r="F583" s="662" t="s">
        <v>2665</v>
      </c>
      <c r="G583" s="662" t="s">
        <v>3332</v>
      </c>
      <c r="H583" s="662" t="s">
        <v>527</v>
      </c>
      <c r="I583" s="662" t="s">
        <v>3348</v>
      </c>
      <c r="J583" s="662" t="s">
        <v>3349</v>
      </c>
      <c r="K583" s="662" t="s">
        <v>3350</v>
      </c>
      <c r="L583" s="663">
        <v>1286.19</v>
      </c>
      <c r="M583" s="663">
        <v>1286.19</v>
      </c>
      <c r="N583" s="662">
        <v>1</v>
      </c>
      <c r="O583" s="745">
        <v>1</v>
      </c>
      <c r="P583" s="663">
        <v>1286.19</v>
      </c>
      <c r="Q583" s="678">
        <v>1</v>
      </c>
      <c r="R583" s="662">
        <v>1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7</v>
      </c>
      <c r="B584" s="662" t="s">
        <v>2404</v>
      </c>
      <c r="C584" s="662" t="s">
        <v>2669</v>
      </c>
      <c r="D584" s="743" t="s">
        <v>3931</v>
      </c>
      <c r="E584" s="744" t="s">
        <v>2688</v>
      </c>
      <c r="F584" s="662" t="s">
        <v>2665</v>
      </c>
      <c r="G584" s="662" t="s">
        <v>3150</v>
      </c>
      <c r="H584" s="662" t="s">
        <v>527</v>
      </c>
      <c r="I584" s="662" t="s">
        <v>792</v>
      </c>
      <c r="J584" s="662" t="s">
        <v>3151</v>
      </c>
      <c r="K584" s="662" t="s">
        <v>3152</v>
      </c>
      <c r="L584" s="663">
        <v>0</v>
      </c>
      <c r="M584" s="663">
        <v>0</v>
      </c>
      <c r="N584" s="662">
        <v>15</v>
      </c>
      <c r="O584" s="745">
        <v>3.5</v>
      </c>
      <c r="P584" s="663">
        <v>0</v>
      </c>
      <c r="Q584" s="678"/>
      <c r="R584" s="662">
        <v>6</v>
      </c>
      <c r="S584" s="678">
        <v>0.4</v>
      </c>
      <c r="T584" s="745">
        <v>1.5</v>
      </c>
      <c r="U584" s="701">
        <v>0.42857142857142855</v>
      </c>
    </row>
    <row r="585" spans="1:21" ht="14.4" customHeight="1" x14ac:dyDescent="0.3">
      <c r="A585" s="661">
        <v>7</v>
      </c>
      <c r="B585" s="662" t="s">
        <v>2404</v>
      </c>
      <c r="C585" s="662" t="s">
        <v>2669</v>
      </c>
      <c r="D585" s="743" t="s">
        <v>3931</v>
      </c>
      <c r="E585" s="744" t="s">
        <v>2688</v>
      </c>
      <c r="F585" s="662" t="s">
        <v>2665</v>
      </c>
      <c r="G585" s="662" t="s">
        <v>3196</v>
      </c>
      <c r="H585" s="662" t="s">
        <v>527</v>
      </c>
      <c r="I585" s="662" t="s">
        <v>3579</v>
      </c>
      <c r="J585" s="662" t="s">
        <v>3580</v>
      </c>
      <c r="K585" s="662" t="s">
        <v>3581</v>
      </c>
      <c r="L585" s="663">
        <v>583.70000000000005</v>
      </c>
      <c r="M585" s="663">
        <v>7588.1</v>
      </c>
      <c r="N585" s="662">
        <v>13</v>
      </c>
      <c r="O585" s="745">
        <v>5</v>
      </c>
      <c r="P585" s="663">
        <v>2334.8000000000002</v>
      </c>
      <c r="Q585" s="678">
        <v>0.30769230769230771</v>
      </c>
      <c r="R585" s="662">
        <v>4</v>
      </c>
      <c r="S585" s="678">
        <v>0.30769230769230771</v>
      </c>
      <c r="T585" s="745">
        <v>2</v>
      </c>
      <c r="U585" s="701">
        <v>0.4</v>
      </c>
    </row>
    <row r="586" spans="1:21" ht="14.4" customHeight="1" x14ac:dyDescent="0.3">
      <c r="A586" s="661">
        <v>7</v>
      </c>
      <c r="B586" s="662" t="s">
        <v>2404</v>
      </c>
      <c r="C586" s="662" t="s">
        <v>2669</v>
      </c>
      <c r="D586" s="743" t="s">
        <v>3931</v>
      </c>
      <c r="E586" s="744" t="s">
        <v>2688</v>
      </c>
      <c r="F586" s="662" t="s">
        <v>2665</v>
      </c>
      <c r="G586" s="662" t="s">
        <v>3196</v>
      </c>
      <c r="H586" s="662" t="s">
        <v>527</v>
      </c>
      <c r="I586" s="662" t="s">
        <v>3582</v>
      </c>
      <c r="J586" s="662" t="s">
        <v>3364</v>
      </c>
      <c r="K586" s="662" t="s">
        <v>3583</v>
      </c>
      <c r="L586" s="663">
        <v>908.53</v>
      </c>
      <c r="M586" s="663">
        <v>8176.77</v>
      </c>
      <c r="N586" s="662">
        <v>9</v>
      </c>
      <c r="O586" s="745">
        <v>3</v>
      </c>
      <c r="P586" s="663">
        <v>8176.77</v>
      </c>
      <c r="Q586" s="678">
        <v>1</v>
      </c>
      <c r="R586" s="662">
        <v>9</v>
      </c>
      <c r="S586" s="678">
        <v>1</v>
      </c>
      <c r="T586" s="745">
        <v>3</v>
      </c>
      <c r="U586" s="701">
        <v>1</v>
      </c>
    </row>
    <row r="587" spans="1:21" ht="14.4" customHeight="1" x14ac:dyDescent="0.3">
      <c r="A587" s="661">
        <v>7</v>
      </c>
      <c r="B587" s="662" t="s">
        <v>2404</v>
      </c>
      <c r="C587" s="662" t="s">
        <v>2669</v>
      </c>
      <c r="D587" s="743" t="s">
        <v>3931</v>
      </c>
      <c r="E587" s="744" t="s">
        <v>2688</v>
      </c>
      <c r="F587" s="662" t="s">
        <v>2665</v>
      </c>
      <c r="G587" s="662" t="s">
        <v>3196</v>
      </c>
      <c r="H587" s="662" t="s">
        <v>527</v>
      </c>
      <c r="I587" s="662" t="s">
        <v>3584</v>
      </c>
      <c r="J587" s="662" t="s">
        <v>3198</v>
      </c>
      <c r="K587" s="662" t="s">
        <v>3585</v>
      </c>
      <c r="L587" s="663">
        <v>1257.97</v>
      </c>
      <c r="M587" s="663">
        <v>7547.82</v>
      </c>
      <c r="N587" s="662">
        <v>6</v>
      </c>
      <c r="O587" s="745">
        <v>2</v>
      </c>
      <c r="P587" s="663">
        <v>7547.82</v>
      </c>
      <c r="Q587" s="678">
        <v>1</v>
      </c>
      <c r="R587" s="662">
        <v>6</v>
      </c>
      <c r="S587" s="678">
        <v>1</v>
      </c>
      <c r="T587" s="745">
        <v>2</v>
      </c>
      <c r="U587" s="701">
        <v>1</v>
      </c>
    </row>
    <row r="588" spans="1:21" ht="14.4" customHeight="1" x14ac:dyDescent="0.3">
      <c r="A588" s="661">
        <v>7</v>
      </c>
      <c r="B588" s="662" t="s">
        <v>2404</v>
      </c>
      <c r="C588" s="662" t="s">
        <v>2669</v>
      </c>
      <c r="D588" s="743" t="s">
        <v>3931</v>
      </c>
      <c r="E588" s="744" t="s">
        <v>2688</v>
      </c>
      <c r="F588" s="662" t="s">
        <v>2665</v>
      </c>
      <c r="G588" s="662" t="s">
        <v>3196</v>
      </c>
      <c r="H588" s="662" t="s">
        <v>527</v>
      </c>
      <c r="I588" s="662" t="s">
        <v>3586</v>
      </c>
      <c r="J588" s="662" t="s">
        <v>3587</v>
      </c>
      <c r="K588" s="662" t="s">
        <v>3588</v>
      </c>
      <c r="L588" s="663">
        <v>0</v>
      </c>
      <c r="M588" s="663">
        <v>0</v>
      </c>
      <c r="N588" s="662">
        <v>2</v>
      </c>
      <c r="O588" s="745">
        <v>1</v>
      </c>
      <c r="P588" s="663">
        <v>0</v>
      </c>
      <c r="Q588" s="678"/>
      <c r="R588" s="662">
        <v>2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7</v>
      </c>
      <c r="B589" s="662" t="s">
        <v>2404</v>
      </c>
      <c r="C589" s="662" t="s">
        <v>2669</v>
      </c>
      <c r="D589" s="743" t="s">
        <v>3931</v>
      </c>
      <c r="E589" s="744" t="s">
        <v>2688</v>
      </c>
      <c r="F589" s="662" t="s">
        <v>2665</v>
      </c>
      <c r="G589" s="662" t="s">
        <v>3196</v>
      </c>
      <c r="H589" s="662" t="s">
        <v>527</v>
      </c>
      <c r="I589" s="662" t="s">
        <v>3677</v>
      </c>
      <c r="J589" s="662" t="s">
        <v>3198</v>
      </c>
      <c r="K589" s="662" t="s">
        <v>3105</v>
      </c>
      <c r="L589" s="663">
        <v>0</v>
      </c>
      <c r="M589" s="663">
        <v>0</v>
      </c>
      <c r="N589" s="662">
        <v>6</v>
      </c>
      <c r="O589" s="745">
        <v>2</v>
      </c>
      <c r="P589" s="663">
        <v>0</v>
      </c>
      <c r="Q589" s="678"/>
      <c r="R589" s="662">
        <v>6</v>
      </c>
      <c r="S589" s="678">
        <v>1</v>
      </c>
      <c r="T589" s="745">
        <v>2</v>
      </c>
      <c r="U589" s="701">
        <v>1</v>
      </c>
    </row>
    <row r="590" spans="1:21" ht="14.4" customHeight="1" x14ac:dyDescent="0.3">
      <c r="A590" s="661">
        <v>7</v>
      </c>
      <c r="B590" s="662" t="s">
        <v>2404</v>
      </c>
      <c r="C590" s="662" t="s">
        <v>2669</v>
      </c>
      <c r="D590" s="743" t="s">
        <v>3931</v>
      </c>
      <c r="E590" s="744" t="s">
        <v>2688</v>
      </c>
      <c r="F590" s="662" t="s">
        <v>2665</v>
      </c>
      <c r="G590" s="662" t="s">
        <v>3196</v>
      </c>
      <c r="H590" s="662" t="s">
        <v>527</v>
      </c>
      <c r="I590" s="662" t="s">
        <v>3589</v>
      </c>
      <c r="J590" s="662" t="s">
        <v>3587</v>
      </c>
      <c r="K590" s="662" t="s">
        <v>3590</v>
      </c>
      <c r="L590" s="663">
        <v>151.43</v>
      </c>
      <c r="M590" s="663">
        <v>454.29</v>
      </c>
      <c r="N590" s="662">
        <v>3</v>
      </c>
      <c r="O590" s="745">
        <v>1</v>
      </c>
      <c r="P590" s="663">
        <v>454.29</v>
      </c>
      <c r="Q590" s="678">
        <v>1</v>
      </c>
      <c r="R590" s="662">
        <v>3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7</v>
      </c>
      <c r="B591" s="662" t="s">
        <v>2404</v>
      </c>
      <c r="C591" s="662" t="s">
        <v>2669</v>
      </c>
      <c r="D591" s="743" t="s">
        <v>3931</v>
      </c>
      <c r="E591" s="744" t="s">
        <v>2688</v>
      </c>
      <c r="F591" s="662" t="s">
        <v>2665</v>
      </c>
      <c r="G591" s="662" t="s">
        <v>3196</v>
      </c>
      <c r="H591" s="662" t="s">
        <v>527</v>
      </c>
      <c r="I591" s="662" t="s">
        <v>3678</v>
      </c>
      <c r="J591" s="662" t="s">
        <v>3580</v>
      </c>
      <c r="K591" s="662" t="s">
        <v>3679</v>
      </c>
      <c r="L591" s="663">
        <v>0</v>
      </c>
      <c r="M591" s="663">
        <v>0</v>
      </c>
      <c r="N591" s="662">
        <v>5</v>
      </c>
      <c r="O591" s="745">
        <v>2</v>
      </c>
      <c r="P591" s="663">
        <v>0</v>
      </c>
      <c r="Q591" s="678"/>
      <c r="R591" s="662">
        <v>5</v>
      </c>
      <c r="S591" s="678">
        <v>1</v>
      </c>
      <c r="T591" s="745">
        <v>2</v>
      </c>
      <c r="U591" s="701">
        <v>1</v>
      </c>
    </row>
    <row r="592" spans="1:21" ht="14.4" customHeight="1" x14ac:dyDescent="0.3">
      <c r="A592" s="661">
        <v>7</v>
      </c>
      <c r="B592" s="662" t="s">
        <v>2404</v>
      </c>
      <c r="C592" s="662" t="s">
        <v>2669</v>
      </c>
      <c r="D592" s="743" t="s">
        <v>3931</v>
      </c>
      <c r="E592" s="744" t="s">
        <v>2688</v>
      </c>
      <c r="F592" s="662" t="s">
        <v>2665</v>
      </c>
      <c r="G592" s="662" t="s">
        <v>3196</v>
      </c>
      <c r="H592" s="662" t="s">
        <v>527</v>
      </c>
      <c r="I592" s="662" t="s">
        <v>3680</v>
      </c>
      <c r="J592" s="662" t="s">
        <v>3681</v>
      </c>
      <c r="K592" s="662" t="s">
        <v>3075</v>
      </c>
      <c r="L592" s="663">
        <v>0</v>
      </c>
      <c r="M592" s="663">
        <v>0</v>
      </c>
      <c r="N592" s="662">
        <v>3</v>
      </c>
      <c r="O592" s="745">
        <v>1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7</v>
      </c>
      <c r="B593" s="662" t="s">
        <v>2404</v>
      </c>
      <c r="C593" s="662" t="s">
        <v>2669</v>
      </c>
      <c r="D593" s="743" t="s">
        <v>3931</v>
      </c>
      <c r="E593" s="744" t="s">
        <v>2688</v>
      </c>
      <c r="F593" s="662" t="s">
        <v>2665</v>
      </c>
      <c r="G593" s="662" t="s">
        <v>3196</v>
      </c>
      <c r="H593" s="662" t="s">
        <v>527</v>
      </c>
      <c r="I593" s="662" t="s">
        <v>3363</v>
      </c>
      <c r="J593" s="662" t="s">
        <v>3364</v>
      </c>
      <c r="K593" s="662" t="s">
        <v>3365</v>
      </c>
      <c r="L593" s="663">
        <v>0</v>
      </c>
      <c r="M593" s="663">
        <v>0</v>
      </c>
      <c r="N593" s="662">
        <v>2</v>
      </c>
      <c r="O593" s="745">
        <v>2</v>
      </c>
      <c r="P593" s="663">
        <v>0</v>
      </c>
      <c r="Q593" s="678"/>
      <c r="R593" s="662">
        <v>2</v>
      </c>
      <c r="S593" s="678">
        <v>1</v>
      </c>
      <c r="T593" s="745">
        <v>2</v>
      </c>
      <c r="U593" s="701">
        <v>1</v>
      </c>
    </row>
    <row r="594" spans="1:21" ht="14.4" customHeight="1" x14ac:dyDescent="0.3">
      <c r="A594" s="661">
        <v>7</v>
      </c>
      <c r="B594" s="662" t="s">
        <v>2404</v>
      </c>
      <c r="C594" s="662" t="s">
        <v>2669</v>
      </c>
      <c r="D594" s="743" t="s">
        <v>3931</v>
      </c>
      <c r="E594" s="744" t="s">
        <v>2688</v>
      </c>
      <c r="F594" s="662" t="s">
        <v>2665</v>
      </c>
      <c r="G594" s="662" t="s">
        <v>3196</v>
      </c>
      <c r="H594" s="662" t="s">
        <v>527</v>
      </c>
      <c r="I594" s="662" t="s">
        <v>3682</v>
      </c>
      <c r="J594" s="662" t="s">
        <v>3364</v>
      </c>
      <c r="K594" s="662" t="s">
        <v>3108</v>
      </c>
      <c r="L594" s="663">
        <v>0</v>
      </c>
      <c r="M594" s="663">
        <v>0</v>
      </c>
      <c r="N594" s="662">
        <v>4</v>
      </c>
      <c r="O594" s="745">
        <v>2</v>
      </c>
      <c r="P594" s="663">
        <v>0</v>
      </c>
      <c r="Q594" s="678"/>
      <c r="R594" s="662">
        <v>4</v>
      </c>
      <c r="S594" s="678">
        <v>1</v>
      </c>
      <c r="T594" s="745">
        <v>2</v>
      </c>
      <c r="U594" s="701">
        <v>1</v>
      </c>
    </row>
    <row r="595" spans="1:21" ht="14.4" customHeight="1" x14ac:dyDescent="0.3">
      <c r="A595" s="661">
        <v>7</v>
      </c>
      <c r="B595" s="662" t="s">
        <v>2404</v>
      </c>
      <c r="C595" s="662" t="s">
        <v>2669</v>
      </c>
      <c r="D595" s="743" t="s">
        <v>3931</v>
      </c>
      <c r="E595" s="744" t="s">
        <v>2688</v>
      </c>
      <c r="F595" s="662" t="s">
        <v>2665</v>
      </c>
      <c r="G595" s="662" t="s">
        <v>3196</v>
      </c>
      <c r="H595" s="662" t="s">
        <v>527</v>
      </c>
      <c r="I595" s="662" t="s">
        <v>3366</v>
      </c>
      <c r="J595" s="662" t="s">
        <v>3198</v>
      </c>
      <c r="K595" s="662" t="s">
        <v>3367</v>
      </c>
      <c r="L595" s="663">
        <v>0</v>
      </c>
      <c r="M595" s="663">
        <v>0</v>
      </c>
      <c r="N595" s="662">
        <v>2</v>
      </c>
      <c r="O595" s="745">
        <v>2</v>
      </c>
      <c r="P595" s="663">
        <v>0</v>
      </c>
      <c r="Q595" s="678"/>
      <c r="R595" s="662">
        <v>2</v>
      </c>
      <c r="S595" s="678">
        <v>1</v>
      </c>
      <c r="T595" s="745">
        <v>2</v>
      </c>
      <c r="U595" s="701">
        <v>1</v>
      </c>
    </row>
    <row r="596" spans="1:21" ht="14.4" customHeight="1" x14ac:dyDescent="0.3">
      <c r="A596" s="661">
        <v>7</v>
      </c>
      <c r="B596" s="662" t="s">
        <v>2404</v>
      </c>
      <c r="C596" s="662" t="s">
        <v>2669</v>
      </c>
      <c r="D596" s="743" t="s">
        <v>3931</v>
      </c>
      <c r="E596" s="744" t="s">
        <v>2688</v>
      </c>
      <c r="F596" s="662" t="s">
        <v>2665</v>
      </c>
      <c r="G596" s="662" t="s">
        <v>3196</v>
      </c>
      <c r="H596" s="662" t="s">
        <v>527</v>
      </c>
      <c r="I596" s="662" t="s">
        <v>3683</v>
      </c>
      <c r="J596" s="662" t="s">
        <v>3684</v>
      </c>
      <c r="K596" s="662" t="s">
        <v>3685</v>
      </c>
      <c r="L596" s="663">
        <v>0</v>
      </c>
      <c r="M596" s="663">
        <v>0</v>
      </c>
      <c r="N596" s="662">
        <v>4</v>
      </c>
      <c r="O596" s="745">
        <v>2</v>
      </c>
      <c r="P596" s="663">
        <v>0</v>
      </c>
      <c r="Q596" s="678"/>
      <c r="R596" s="662">
        <v>1</v>
      </c>
      <c r="S596" s="678">
        <v>0.25</v>
      </c>
      <c r="T596" s="745">
        <v>1</v>
      </c>
      <c r="U596" s="701">
        <v>0.5</v>
      </c>
    </row>
    <row r="597" spans="1:21" ht="14.4" customHeight="1" x14ac:dyDescent="0.3">
      <c r="A597" s="661">
        <v>7</v>
      </c>
      <c r="B597" s="662" t="s">
        <v>2404</v>
      </c>
      <c r="C597" s="662" t="s">
        <v>2669</v>
      </c>
      <c r="D597" s="743" t="s">
        <v>3931</v>
      </c>
      <c r="E597" s="744" t="s">
        <v>2688</v>
      </c>
      <c r="F597" s="662" t="s">
        <v>2665</v>
      </c>
      <c r="G597" s="662" t="s">
        <v>3196</v>
      </c>
      <c r="H597" s="662" t="s">
        <v>527</v>
      </c>
      <c r="I597" s="662" t="s">
        <v>3686</v>
      </c>
      <c r="J597" s="662" t="s">
        <v>3580</v>
      </c>
      <c r="K597" s="662" t="s">
        <v>3687</v>
      </c>
      <c r="L597" s="663">
        <v>0</v>
      </c>
      <c r="M597" s="663">
        <v>0</v>
      </c>
      <c r="N597" s="662">
        <v>3</v>
      </c>
      <c r="O597" s="745">
        <v>1</v>
      </c>
      <c r="P597" s="663">
        <v>0</v>
      </c>
      <c r="Q597" s="678"/>
      <c r="R597" s="662">
        <v>3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7</v>
      </c>
      <c r="B598" s="662" t="s">
        <v>2404</v>
      </c>
      <c r="C598" s="662" t="s">
        <v>2669</v>
      </c>
      <c r="D598" s="743" t="s">
        <v>3931</v>
      </c>
      <c r="E598" s="744" t="s">
        <v>2688</v>
      </c>
      <c r="F598" s="662" t="s">
        <v>2665</v>
      </c>
      <c r="G598" s="662" t="s">
        <v>3196</v>
      </c>
      <c r="H598" s="662" t="s">
        <v>527</v>
      </c>
      <c r="I598" s="662" t="s">
        <v>3688</v>
      </c>
      <c r="J598" s="662" t="s">
        <v>3587</v>
      </c>
      <c r="K598" s="662" t="s">
        <v>3689</v>
      </c>
      <c r="L598" s="663">
        <v>0</v>
      </c>
      <c r="M598" s="663">
        <v>0</v>
      </c>
      <c r="N598" s="662">
        <v>4</v>
      </c>
      <c r="O598" s="745">
        <v>2</v>
      </c>
      <c r="P598" s="663">
        <v>0</v>
      </c>
      <c r="Q598" s="678"/>
      <c r="R598" s="662">
        <v>1</v>
      </c>
      <c r="S598" s="678">
        <v>0.25</v>
      </c>
      <c r="T598" s="745">
        <v>1</v>
      </c>
      <c r="U598" s="701">
        <v>0.5</v>
      </c>
    </row>
    <row r="599" spans="1:21" ht="14.4" customHeight="1" x14ac:dyDescent="0.3">
      <c r="A599" s="661">
        <v>7</v>
      </c>
      <c r="B599" s="662" t="s">
        <v>2404</v>
      </c>
      <c r="C599" s="662" t="s">
        <v>2669</v>
      </c>
      <c r="D599" s="743" t="s">
        <v>3931</v>
      </c>
      <c r="E599" s="744" t="s">
        <v>2688</v>
      </c>
      <c r="F599" s="662" t="s">
        <v>2665</v>
      </c>
      <c r="G599" s="662" t="s">
        <v>3100</v>
      </c>
      <c r="H599" s="662" t="s">
        <v>527</v>
      </c>
      <c r="I599" s="662" t="s">
        <v>3101</v>
      </c>
      <c r="J599" s="662" t="s">
        <v>963</v>
      </c>
      <c r="K599" s="662" t="s">
        <v>3102</v>
      </c>
      <c r="L599" s="663">
        <v>122.73</v>
      </c>
      <c r="M599" s="663">
        <v>368.19</v>
      </c>
      <c r="N599" s="662">
        <v>3</v>
      </c>
      <c r="O599" s="745">
        <v>1</v>
      </c>
      <c r="P599" s="663">
        <v>368.19</v>
      </c>
      <c r="Q599" s="678">
        <v>1</v>
      </c>
      <c r="R599" s="662">
        <v>3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7</v>
      </c>
      <c r="B600" s="662" t="s">
        <v>2404</v>
      </c>
      <c r="C600" s="662" t="s">
        <v>2669</v>
      </c>
      <c r="D600" s="743" t="s">
        <v>3931</v>
      </c>
      <c r="E600" s="744" t="s">
        <v>2688</v>
      </c>
      <c r="F600" s="662" t="s">
        <v>2665</v>
      </c>
      <c r="G600" s="662" t="s">
        <v>2877</v>
      </c>
      <c r="H600" s="662" t="s">
        <v>606</v>
      </c>
      <c r="I600" s="662" t="s">
        <v>3103</v>
      </c>
      <c r="J600" s="662" t="s">
        <v>3104</v>
      </c>
      <c r="K600" s="662" t="s">
        <v>3105</v>
      </c>
      <c r="L600" s="663">
        <v>140.94999999999999</v>
      </c>
      <c r="M600" s="663">
        <v>4792.2999999999993</v>
      </c>
      <c r="N600" s="662">
        <v>34</v>
      </c>
      <c r="O600" s="745">
        <v>3.5</v>
      </c>
      <c r="P600" s="663">
        <v>1691.3999999999999</v>
      </c>
      <c r="Q600" s="678">
        <v>0.35294117647058826</v>
      </c>
      <c r="R600" s="662">
        <v>12</v>
      </c>
      <c r="S600" s="678">
        <v>0.35294117647058826</v>
      </c>
      <c r="T600" s="745">
        <v>1</v>
      </c>
      <c r="U600" s="701">
        <v>0.2857142857142857</v>
      </c>
    </row>
    <row r="601" spans="1:21" ht="14.4" customHeight="1" x14ac:dyDescent="0.3">
      <c r="A601" s="661">
        <v>7</v>
      </c>
      <c r="B601" s="662" t="s">
        <v>2404</v>
      </c>
      <c r="C601" s="662" t="s">
        <v>2669</v>
      </c>
      <c r="D601" s="743" t="s">
        <v>3931</v>
      </c>
      <c r="E601" s="744" t="s">
        <v>2688</v>
      </c>
      <c r="F601" s="662" t="s">
        <v>2665</v>
      </c>
      <c r="G601" s="662" t="s">
        <v>2877</v>
      </c>
      <c r="H601" s="662" t="s">
        <v>606</v>
      </c>
      <c r="I601" s="662" t="s">
        <v>2878</v>
      </c>
      <c r="J601" s="662" t="s">
        <v>2879</v>
      </c>
      <c r="K601" s="662" t="s">
        <v>2880</v>
      </c>
      <c r="L601" s="663">
        <v>187.92</v>
      </c>
      <c r="M601" s="663">
        <v>5261.76</v>
      </c>
      <c r="N601" s="662">
        <v>28</v>
      </c>
      <c r="O601" s="745">
        <v>2</v>
      </c>
      <c r="P601" s="663">
        <v>3382.56</v>
      </c>
      <c r="Q601" s="678">
        <v>0.64285714285714279</v>
      </c>
      <c r="R601" s="662">
        <v>18</v>
      </c>
      <c r="S601" s="678">
        <v>0.6428571428571429</v>
      </c>
      <c r="T601" s="745">
        <v>1</v>
      </c>
      <c r="U601" s="701">
        <v>0.5</v>
      </c>
    </row>
    <row r="602" spans="1:21" ht="14.4" customHeight="1" x14ac:dyDescent="0.3">
      <c r="A602" s="661">
        <v>7</v>
      </c>
      <c r="B602" s="662" t="s">
        <v>2404</v>
      </c>
      <c r="C602" s="662" t="s">
        <v>2669</v>
      </c>
      <c r="D602" s="743" t="s">
        <v>3931</v>
      </c>
      <c r="E602" s="744" t="s">
        <v>2688</v>
      </c>
      <c r="F602" s="662" t="s">
        <v>2665</v>
      </c>
      <c r="G602" s="662" t="s">
        <v>2877</v>
      </c>
      <c r="H602" s="662" t="s">
        <v>606</v>
      </c>
      <c r="I602" s="662" t="s">
        <v>3106</v>
      </c>
      <c r="J602" s="662" t="s">
        <v>3107</v>
      </c>
      <c r="K602" s="662" t="s">
        <v>3108</v>
      </c>
      <c r="L602" s="663">
        <v>93.96</v>
      </c>
      <c r="M602" s="663">
        <v>1315.44</v>
      </c>
      <c r="N602" s="662">
        <v>14</v>
      </c>
      <c r="O602" s="745">
        <v>3.5</v>
      </c>
      <c r="P602" s="663">
        <v>469.79999999999995</v>
      </c>
      <c r="Q602" s="678">
        <v>0.3571428571428571</v>
      </c>
      <c r="R602" s="662">
        <v>5</v>
      </c>
      <c r="S602" s="678">
        <v>0.35714285714285715</v>
      </c>
      <c r="T602" s="745">
        <v>2.5</v>
      </c>
      <c r="U602" s="701">
        <v>0.7142857142857143</v>
      </c>
    </row>
    <row r="603" spans="1:21" ht="14.4" customHeight="1" x14ac:dyDescent="0.3">
      <c r="A603" s="661">
        <v>7</v>
      </c>
      <c r="B603" s="662" t="s">
        <v>2404</v>
      </c>
      <c r="C603" s="662" t="s">
        <v>2669</v>
      </c>
      <c r="D603" s="743" t="s">
        <v>3931</v>
      </c>
      <c r="E603" s="744" t="s">
        <v>2688</v>
      </c>
      <c r="F603" s="662" t="s">
        <v>2665</v>
      </c>
      <c r="G603" s="662" t="s">
        <v>2877</v>
      </c>
      <c r="H603" s="662" t="s">
        <v>606</v>
      </c>
      <c r="I603" s="662" t="s">
        <v>3373</v>
      </c>
      <c r="J603" s="662" t="s">
        <v>3107</v>
      </c>
      <c r="K603" s="662" t="s">
        <v>3374</v>
      </c>
      <c r="L603" s="663">
        <v>156.61000000000001</v>
      </c>
      <c r="M603" s="663">
        <v>1096.27</v>
      </c>
      <c r="N603" s="662">
        <v>7</v>
      </c>
      <c r="O603" s="745">
        <v>1.5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7</v>
      </c>
      <c r="B604" s="662" t="s">
        <v>2404</v>
      </c>
      <c r="C604" s="662" t="s">
        <v>2669</v>
      </c>
      <c r="D604" s="743" t="s">
        <v>3931</v>
      </c>
      <c r="E604" s="744" t="s">
        <v>2688</v>
      </c>
      <c r="F604" s="662" t="s">
        <v>2665</v>
      </c>
      <c r="G604" s="662" t="s">
        <v>2877</v>
      </c>
      <c r="H604" s="662" t="s">
        <v>606</v>
      </c>
      <c r="I604" s="662" t="s">
        <v>3591</v>
      </c>
      <c r="J604" s="662" t="s">
        <v>3592</v>
      </c>
      <c r="K604" s="662" t="s">
        <v>3593</v>
      </c>
      <c r="L604" s="663">
        <v>300.68</v>
      </c>
      <c r="M604" s="663">
        <v>2405.44</v>
      </c>
      <c r="N604" s="662">
        <v>8</v>
      </c>
      <c r="O604" s="745">
        <v>4</v>
      </c>
      <c r="P604" s="663">
        <v>1503.4</v>
      </c>
      <c r="Q604" s="678">
        <v>0.625</v>
      </c>
      <c r="R604" s="662">
        <v>5</v>
      </c>
      <c r="S604" s="678">
        <v>0.625</v>
      </c>
      <c r="T604" s="745">
        <v>2</v>
      </c>
      <c r="U604" s="701">
        <v>0.5</v>
      </c>
    </row>
    <row r="605" spans="1:21" ht="14.4" customHeight="1" x14ac:dyDescent="0.3">
      <c r="A605" s="661">
        <v>7</v>
      </c>
      <c r="B605" s="662" t="s">
        <v>2404</v>
      </c>
      <c r="C605" s="662" t="s">
        <v>2669</v>
      </c>
      <c r="D605" s="743" t="s">
        <v>3931</v>
      </c>
      <c r="E605" s="744" t="s">
        <v>2688</v>
      </c>
      <c r="F605" s="662" t="s">
        <v>2665</v>
      </c>
      <c r="G605" s="662" t="s">
        <v>2877</v>
      </c>
      <c r="H605" s="662" t="s">
        <v>527</v>
      </c>
      <c r="I605" s="662" t="s">
        <v>3594</v>
      </c>
      <c r="J605" s="662" t="s">
        <v>3447</v>
      </c>
      <c r="K605" s="662" t="s">
        <v>3108</v>
      </c>
      <c r="L605" s="663">
        <v>0</v>
      </c>
      <c r="M605" s="663">
        <v>0</v>
      </c>
      <c r="N605" s="662">
        <v>28</v>
      </c>
      <c r="O605" s="745">
        <v>7</v>
      </c>
      <c r="P605" s="663">
        <v>0</v>
      </c>
      <c r="Q605" s="678"/>
      <c r="R605" s="662">
        <v>13</v>
      </c>
      <c r="S605" s="678">
        <v>0.4642857142857143</v>
      </c>
      <c r="T605" s="745">
        <v>3</v>
      </c>
      <c r="U605" s="701">
        <v>0.42857142857142855</v>
      </c>
    </row>
    <row r="606" spans="1:21" ht="14.4" customHeight="1" x14ac:dyDescent="0.3">
      <c r="A606" s="661">
        <v>7</v>
      </c>
      <c r="B606" s="662" t="s">
        <v>2404</v>
      </c>
      <c r="C606" s="662" t="s">
        <v>2669</v>
      </c>
      <c r="D606" s="743" t="s">
        <v>3931</v>
      </c>
      <c r="E606" s="744" t="s">
        <v>2688</v>
      </c>
      <c r="F606" s="662" t="s">
        <v>2665</v>
      </c>
      <c r="G606" s="662" t="s">
        <v>2877</v>
      </c>
      <c r="H606" s="662" t="s">
        <v>527</v>
      </c>
      <c r="I606" s="662" t="s">
        <v>3690</v>
      </c>
      <c r="J606" s="662" t="s">
        <v>3691</v>
      </c>
      <c r="K606" s="662" t="s">
        <v>3583</v>
      </c>
      <c r="L606" s="663">
        <v>187.92</v>
      </c>
      <c r="M606" s="663">
        <v>375.84</v>
      </c>
      <c r="N606" s="662">
        <v>2</v>
      </c>
      <c r="O606" s="745">
        <v>1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7</v>
      </c>
      <c r="B607" s="662" t="s">
        <v>2404</v>
      </c>
      <c r="C607" s="662" t="s">
        <v>2669</v>
      </c>
      <c r="D607" s="743" t="s">
        <v>3931</v>
      </c>
      <c r="E607" s="744" t="s">
        <v>2688</v>
      </c>
      <c r="F607" s="662" t="s">
        <v>2665</v>
      </c>
      <c r="G607" s="662" t="s">
        <v>2877</v>
      </c>
      <c r="H607" s="662" t="s">
        <v>527</v>
      </c>
      <c r="I607" s="662" t="s">
        <v>3446</v>
      </c>
      <c r="J607" s="662" t="s">
        <v>3447</v>
      </c>
      <c r="K607" s="662" t="s">
        <v>3374</v>
      </c>
      <c r="L607" s="663">
        <v>156.61000000000001</v>
      </c>
      <c r="M607" s="663">
        <v>2035.9300000000003</v>
      </c>
      <c r="N607" s="662">
        <v>13</v>
      </c>
      <c r="O607" s="745">
        <v>2</v>
      </c>
      <c r="P607" s="663">
        <v>156.61000000000001</v>
      </c>
      <c r="Q607" s="678">
        <v>7.6923076923076913E-2</v>
      </c>
      <c r="R607" s="662">
        <v>1</v>
      </c>
      <c r="S607" s="678">
        <v>7.6923076923076927E-2</v>
      </c>
      <c r="T607" s="745">
        <v>1</v>
      </c>
      <c r="U607" s="701">
        <v>0.5</v>
      </c>
    </row>
    <row r="608" spans="1:21" ht="14.4" customHeight="1" x14ac:dyDescent="0.3">
      <c r="A608" s="661">
        <v>7</v>
      </c>
      <c r="B608" s="662" t="s">
        <v>2404</v>
      </c>
      <c r="C608" s="662" t="s">
        <v>2669</v>
      </c>
      <c r="D608" s="743" t="s">
        <v>3931</v>
      </c>
      <c r="E608" s="744" t="s">
        <v>2688</v>
      </c>
      <c r="F608" s="662" t="s">
        <v>2665</v>
      </c>
      <c r="G608" s="662" t="s">
        <v>2877</v>
      </c>
      <c r="H608" s="662" t="s">
        <v>527</v>
      </c>
      <c r="I608" s="662" t="s">
        <v>3692</v>
      </c>
      <c r="J608" s="662" t="s">
        <v>3447</v>
      </c>
      <c r="K608" s="662" t="s">
        <v>3693</v>
      </c>
      <c r="L608" s="663">
        <v>0</v>
      </c>
      <c r="M608" s="663">
        <v>0</v>
      </c>
      <c r="N608" s="662">
        <v>6</v>
      </c>
      <c r="O608" s="745">
        <v>0.5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7</v>
      </c>
      <c r="B609" s="662" t="s">
        <v>2404</v>
      </c>
      <c r="C609" s="662" t="s">
        <v>2669</v>
      </c>
      <c r="D609" s="743" t="s">
        <v>3931</v>
      </c>
      <c r="E609" s="744" t="s">
        <v>2688</v>
      </c>
      <c r="F609" s="662" t="s">
        <v>2665</v>
      </c>
      <c r="G609" s="662" t="s">
        <v>2877</v>
      </c>
      <c r="H609" s="662" t="s">
        <v>527</v>
      </c>
      <c r="I609" s="662" t="s">
        <v>3694</v>
      </c>
      <c r="J609" s="662" t="s">
        <v>3695</v>
      </c>
      <c r="K609" s="662" t="s">
        <v>3696</v>
      </c>
      <c r="L609" s="663">
        <v>0</v>
      </c>
      <c r="M609" s="663">
        <v>0</v>
      </c>
      <c r="N609" s="662">
        <v>2</v>
      </c>
      <c r="O609" s="745">
        <v>0.5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7</v>
      </c>
      <c r="B610" s="662" t="s">
        <v>2404</v>
      </c>
      <c r="C610" s="662" t="s">
        <v>2669</v>
      </c>
      <c r="D610" s="743" t="s">
        <v>3931</v>
      </c>
      <c r="E610" s="744" t="s">
        <v>2688</v>
      </c>
      <c r="F610" s="662" t="s">
        <v>2665</v>
      </c>
      <c r="G610" s="662" t="s">
        <v>2784</v>
      </c>
      <c r="H610" s="662" t="s">
        <v>527</v>
      </c>
      <c r="I610" s="662" t="s">
        <v>3697</v>
      </c>
      <c r="J610" s="662" t="s">
        <v>3698</v>
      </c>
      <c r="K610" s="662" t="s">
        <v>3699</v>
      </c>
      <c r="L610" s="663">
        <v>0</v>
      </c>
      <c r="M610" s="663">
        <v>0</v>
      </c>
      <c r="N610" s="662">
        <v>2</v>
      </c>
      <c r="O610" s="745">
        <v>1</v>
      </c>
      <c r="P610" s="663"/>
      <c r="Q610" s="678"/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7</v>
      </c>
      <c r="B611" s="662" t="s">
        <v>2404</v>
      </c>
      <c r="C611" s="662" t="s">
        <v>2669</v>
      </c>
      <c r="D611" s="743" t="s">
        <v>3931</v>
      </c>
      <c r="E611" s="744" t="s">
        <v>2688</v>
      </c>
      <c r="F611" s="662" t="s">
        <v>2665</v>
      </c>
      <c r="G611" s="662" t="s">
        <v>2784</v>
      </c>
      <c r="H611" s="662" t="s">
        <v>527</v>
      </c>
      <c r="I611" s="662" t="s">
        <v>2785</v>
      </c>
      <c r="J611" s="662" t="s">
        <v>2786</v>
      </c>
      <c r="K611" s="662" t="s">
        <v>2787</v>
      </c>
      <c r="L611" s="663">
        <v>50.32</v>
      </c>
      <c r="M611" s="663">
        <v>1459.2800000000002</v>
      </c>
      <c r="N611" s="662">
        <v>29</v>
      </c>
      <c r="O611" s="745">
        <v>7.5</v>
      </c>
      <c r="P611" s="663">
        <v>1308.3200000000002</v>
      </c>
      <c r="Q611" s="678">
        <v>0.89655172413793105</v>
      </c>
      <c r="R611" s="662">
        <v>26</v>
      </c>
      <c r="S611" s="678">
        <v>0.89655172413793105</v>
      </c>
      <c r="T611" s="745">
        <v>7</v>
      </c>
      <c r="U611" s="701">
        <v>0.93333333333333335</v>
      </c>
    </row>
    <row r="612" spans="1:21" ht="14.4" customHeight="1" x14ac:dyDescent="0.3">
      <c r="A612" s="661">
        <v>7</v>
      </c>
      <c r="B612" s="662" t="s">
        <v>2404</v>
      </c>
      <c r="C612" s="662" t="s">
        <v>2669</v>
      </c>
      <c r="D612" s="743" t="s">
        <v>3931</v>
      </c>
      <c r="E612" s="744" t="s">
        <v>2688</v>
      </c>
      <c r="F612" s="662" t="s">
        <v>2665</v>
      </c>
      <c r="G612" s="662" t="s">
        <v>2784</v>
      </c>
      <c r="H612" s="662" t="s">
        <v>527</v>
      </c>
      <c r="I612" s="662" t="s">
        <v>3375</v>
      </c>
      <c r="J612" s="662" t="s">
        <v>2786</v>
      </c>
      <c r="K612" s="662" t="s">
        <v>3376</v>
      </c>
      <c r="L612" s="663">
        <v>100.62</v>
      </c>
      <c r="M612" s="663">
        <v>5534.1</v>
      </c>
      <c r="N612" s="662">
        <v>55</v>
      </c>
      <c r="O612" s="745">
        <v>14.5</v>
      </c>
      <c r="P612" s="663">
        <v>2817.3600000000006</v>
      </c>
      <c r="Q612" s="678">
        <v>0.50909090909090915</v>
      </c>
      <c r="R612" s="662">
        <v>28</v>
      </c>
      <c r="S612" s="678">
        <v>0.50909090909090904</v>
      </c>
      <c r="T612" s="745">
        <v>8</v>
      </c>
      <c r="U612" s="701">
        <v>0.55172413793103448</v>
      </c>
    </row>
    <row r="613" spans="1:21" ht="14.4" customHeight="1" x14ac:dyDescent="0.3">
      <c r="A613" s="661">
        <v>7</v>
      </c>
      <c r="B613" s="662" t="s">
        <v>2404</v>
      </c>
      <c r="C613" s="662" t="s">
        <v>2669</v>
      </c>
      <c r="D613" s="743" t="s">
        <v>3931</v>
      </c>
      <c r="E613" s="744" t="s">
        <v>2688</v>
      </c>
      <c r="F613" s="662" t="s">
        <v>2665</v>
      </c>
      <c r="G613" s="662" t="s">
        <v>2784</v>
      </c>
      <c r="H613" s="662" t="s">
        <v>527</v>
      </c>
      <c r="I613" s="662" t="s">
        <v>3448</v>
      </c>
      <c r="J613" s="662" t="s">
        <v>2789</v>
      </c>
      <c r="K613" s="662" t="s">
        <v>3449</v>
      </c>
      <c r="L613" s="663">
        <v>299.83999999999997</v>
      </c>
      <c r="M613" s="663">
        <v>899.52</v>
      </c>
      <c r="N613" s="662">
        <v>3</v>
      </c>
      <c r="O613" s="745">
        <v>1</v>
      </c>
      <c r="P613" s="663">
        <v>899.52</v>
      </c>
      <c r="Q613" s="678">
        <v>1</v>
      </c>
      <c r="R613" s="662">
        <v>3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7</v>
      </c>
      <c r="B614" s="662" t="s">
        <v>2404</v>
      </c>
      <c r="C614" s="662" t="s">
        <v>2669</v>
      </c>
      <c r="D614" s="743" t="s">
        <v>3931</v>
      </c>
      <c r="E614" s="744" t="s">
        <v>2688</v>
      </c>
      <c r="F614" s="662" t="s">
        <v>2665</v>
      </c>
      <c r="G614" s="662" t="s">
        <v>2784</v>
      </c>
      <c r="H614" s="662" t="s">
        <v>527</v>
      </c>
      <c r="I614" s="662" t="s">
        <v>3700</v>
      </c>
      <c r="J614" s="662" t="s">
        <v>3204</v>
      </c>
      <c r="K614" s="662" t="s">
        <v>3701</v>
      </c>
      <c r="L614" s="663">
        <v>0</v>
      </c>
      <c r="M614" s="663">
        <v>0</v>
      </c>
      <c r="N614" s="662">
        <v>1</v>
      </c>
      <c r="O614" s="745">
        <v>0.5</v>
      </c>
      <c r="P614" s="663">
        <v>0</v>
      </c>
      <c r="Q614" s="678"/>
      <c r="R614" s="662">
        <v>1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7</v>
      </c>
      <c r="B615" s="662" t="s">
        <v>2404</v>
      </c>
      <c r="C615" s="662" t="s">
        <v>2669</v>
      </c>
      <c r="D615" s="743" t="s">
        <v>3931</v>
      </c>
      <c r="E615" s="744" t="s">
        <v>2688</v>
      </c>
      <c r="F615" s="662" t="s">
        <v>2665</v>
      </c>
      <c r="G615" s="662" t="s">
        <v>2784</v>
      </c>
      <c r="H615" s="662" t="s">
        <v>527</v>
      </c>
      <c r="I615" s="662" t="s">
        <v>3702</v>
      </c>
      <c r="J615" s="662" t="s">
        <v>2789</v>
      </c>
      <c r="K615" s="662" t="s">
        <v>3703</v>
      </c>
      <c r="L615" s="663">
        <v>0</v>
      </c>
      <c r="M615" s="663">
        <v>0</v>
      </c>
      <c r="N615" s="662">
        <v>2</v>
      </c>
      <c r="O615" s="745">
        <v>0.5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7</v>
      </c>
      <c r="B616" s="662" t="s">
        <v>2404</v>
      </c>
      <c r="C616" s="662" t="s">
        <v>2669</v>
      </c>
      <c r="D616" s="743" t="s">
        <v>3931</v>
      </c>
      <c r="E616" s="744" t="s">
        <v>2688</v>
      </c>
      <c r="F616" s="662" t="s">
        <v>2665</v>
      </c>
      <c r="G616" s="662" t="s">
        <v>2784</v>
      </c>
      <c r="H616" s="662" t="s">
        <v>527</v>
      </c>
      <c r="I616" s="662" t="s">
        <v>3704</v>
      </c>
      <c r="J616" s="662" t="s">
        <v>2786</v>
      </c>
      <c r="K616" s="662" t="s">
        <v>3705</v>
      </c>
      <c r="L616" s="663">
        <v>100.62</v>
      </c>
      <c r="M616" s="663">
        <v>1106.8200000000002</v>
      </c>
      <c r="N616" s="662">
        <v>11</v>
      </c>
      <c r="O616" s="745">
        <v>1.5</v>
      </c>
      <c r="P616" s="663">
        <v>301.86</v>
      </c>
      <c r="Q616" s="678">
        <v>0.27272727272727271</v>
      </c>
      <c r="R616" s="662">
        <v>3</v>
      </c>
      <c r="S616" s="678">
        <v>0.27272727272727271</v>
      </c>
      <c r="T616" s="745">
        <v>0.5</v>
      </c>
      <c r="U616" s="701">
        <v>0.33333333333333331</v>
      </c>
    </row>
    <row r="617" spans="1:21" ht="14.4" customHeight="1" x14ac:dyDescent="0.3">
      <c r="A617" s="661">
        <v>7</v>
      </c>
      <c r="B617" s="662" t="s">
        <v>2404</v>
      </c>
      <c r="C617" s="662" t="s">
        <v>2669</v>
      </c>
      <c r="D617" s="743" t="s">
        <v>3931</v>
      </c>
      <c r="E617" s="744" t="s">
        <v>2688</v>
      </c>
      <c r="F617" s="662" t="s">
        <v>2665</v>
      </c>
      <c r="G617" s="662" t="s">
        <v>2784</v>
      </c>
      <c r="H617" s="662" t="s">
        <v>527</v>
      </c>
      <c r="I617" s="662" t="s">
        <v>3595</v>
      </c>
      <c r="J617" s="662" t="s">
        <v>3596</v>
      </c>
      <c r="K617" s="662" t="s">
        <v>2787</v>
      </c>
      <c r="L617" s="663">
        <v>50.32</v>
      </c>
      <c r="M617" s="663">
        <v>100.64</v>
      </c>
      <c r="N617" s="662">
        <v>2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7</v>
      </c>
      <c r="B618" s="662" t="s">
        <v>2404</v>
      </c>
      <c r="C618" s="662" t="s">
        <v>2669</v>
      </c>
      <c r="D618" s="743" t="s">
        <v>3931</v>
      </c>
      <c r="E618" s="744" t="s">
        <v>2688</v>
      </c>
      <c r="F618" s="662" t="s">
        <v>2665</v>
      </c>
      <c r="G618" s="662" t="s">
        <v>2784</v>
      </c>
      <c r="H618" s="662" t="s">
        <v>527</v>
      </c>
      <c r="I618" s="662" t="s">
        <v>3706</v>
      </c>
      <c r="J618" s="662" t="s">
        <v>3204</v>
      </c>
      <c r="K618" s="662" t="s">
        <v>3376</v>
      </c>
      <c r="L618" s="663">
        <v>0</v>
      </c>
      <c r="M618" s="663">
        <v>0</v>
      </c>
      <c r="N618" s="662">
        <v>7</v>
      </c>
      <c r="O618" s="745">
        <v>3.5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7</v>
      </c>
      <c r="B619" s="662" t="s">
        <v>2404</v>
      </c>
      <c r="C619" s="662" t="s">
        <v>2669</v>
      </c>
      <c r="D619" s="743" t="s">
        <v>3931</v>
      </c>
      <c r="E619" s="744" t="s">
        <v>2688</v>
      </c>
      <c r="F619" s="662" t="s">
        <v>2665</v>
      </c>
      <c r="G619" s="662" t="s">
        <v>2784</v>
      </c>
      <c r="H619" s="662" t="s">
        <v>527</v>
      </c>
      <c r="I619" s="662" t="s">
        <v>3707</v>
      </c>
      <c r="J619" s="662" t="s">
        <v>3596</v>
      </c>
      <c r="K619" s="662" t="s">
        <v>3376</v>
      </c>
      <c r="L619" s="663">
        <v>0</v>
      </c>
      <c r="M619" s="663">
        <v>0</v>
      </c>
      <c r="N619" s="662">
        <v>1</v>
      </c>
      <c r="O619" s="745">
        <v>1</v>
      </c>
      <c r="P619" s="663">
        <v>0</v>
      </c>
      <c r="Q619" s="678"/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7</v>
      </c>
      <c r="B620" s="662" t="s">
        <v>2404</v>
      </c>
      <c r="C620" s="662" t="s">
        <v>2669</v>
      </c>
      <c r="D620" s="743" t="s">
        <v>3931</v>
      </c>
      <c r="E620" s="744" t="s">
        <v>2688</v>
      </c>
      <c r="F620" s="662" t="s">
        <v>2665</v>
      </c>
      <c r="G620" s="662" t="s">
        <v>2784</v>
      </c>
      <c r="H620" s="662" t="s">
        <v>527</v>
      </c>
      <c r="I620" s="662" t="s">
        <v>3379</v>
      </c>
      <c r="J620" s="662" t="s">
        <v>3380</v>
      </c>
      <c r="K620" s="662" t="s">
        <v>3381</v>
      </c>
      <c r="L620" s="663">
        <v>99.94</v>
      </c>
      <c r="M620" s="663">
        <v>4397.3600000000006</v>
      </c>
      <c r="N620" s="662">
        <v>44</v>
      </c>
      <c r="O620" s="745">
        <v>9.5</v>
      </c>
      <c r="P620" s="663">
        <v>4197.4800000000005</v>
      </c>
      <c r="Q620" s="678">
        <v>0.95454545454545447</v>
      </c>
      <c r="R620" s="662">
        <v>42</v>
      </c>
      <c r="S620" s="678">
        <v>0.95454545454545459</v>
      </c>
      <c r="T620" s="745">
        <v>8.5</v>
      </c>
      <c r="U620" s="701">
        <v>0.89473684210526316</v>
      </c>
    </row>
    <row r="621" spans="1:21" ht="14.4" customHeight="1" x14ac:dyDescent="0.3">
      <c r="A621" s="661">
        <v>7</v>
      </c>
      <c r="B621" s="662" t="s">
        <v>2404</v>
      </c>
      <c r="C621" s="662" t="s">
        <v>2669</v>
      </c>
      <c r="D621" s="743" t="s">
        <v>3931</v>
      </c>
      <c r="E621" s="744" t="s">
        <v>2688</v>
      </c>
      <c r="F621" s="662" t="s">
        <v>2665</v>
      </c>
      <c r="G621" s="662" t="s">
        <v>2791</v>
      </c>
      <c r="H621" s="662" t="s">
        <v>527</v>
      </c>
      <c r="I621" s="662" t="s">
        <v>2792</v>
      </c>
      <c r="J621" s="662" t="s">
        <v>2793</v>
      </c>
      <c r="K621" s="662" t="s">
        <v>2794</v>
      </c>
      <c r="L621" s="663">
        <v>271.94</v>
      </c>
      <c r="M621" s="663">
        <v>271.94</v>
      </c>
      <c r="N621" s="662">
        <v>1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7</v>
      </c>
      <c r="B622" s="662" t="s">
        <v>2404</v>
      </c>
      <c r="C622" s="662" t="s">
        <v>2669</v>
      </c>
      <c r="D622" s="743" t="s">
        <v>3931</v>
      </c>
      <c r="E622" s="744" t="s">
        <v>2688</v>
      </c>
      <c r="F622" s="662" t="s">
        <v>2665</v>
      </c>
      <c r="G622" s="662" t="s">
        <v>2745</v>
      </c>
      <c r="H622" s="662" t="s">
        <v>527</v>
      </c>
      <c r="I622" s="662" t="s">
        <v>3708</v>
      </c>
      <c r="J622" s="662" t="s">
        <v>3709</v>
      </c>
      <c r="K622" s="662" t="s">
        <v>2832</v>
      </c>
      <c r="L622" s="663">
        <v>0</v>
      </c>
      <c r="M622" s="663">
        <v>0</v>
      </c>
      <c r="N622" s="662">
        <v>1</v>
      </c>
      <c r="O622" s="745">
        <v>1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7</v>
      </c>
      <c r="B623" s="662" t="s">
        <v>2404</v>
      </c>
      <c r="C623" s="662" t="s">
        <v>2669</v>
      </c>
      <c r="D623" s="743" t="s">
        <v>3931</v>
      </c>
      <c r="E623" s="744" t="s">
        <v>2688</v>
      </c>
      <c r="F623" s="662" t="s">
        <v>2665</v>
      </c>
      <c r="G623" s="662" t="s">
        <v>2745</v>
      </c>
      <c r="H623" s="662" t="s">
        <v>527</v>
      </c>
      <c r="I623" s="662" t="s">
        <v>3710</v>
      </c>
      <c r="J623" s="662" t="s">
        <v>1591</v>
      </c>
      <c r="K623" s="662" t="s">
        <v>2515</v>
      </c>
      <c r="L623" s="663">
        <v>0</v>
      </c>
      <c r="M623" s="663">
        <v>0</v>
      </c>
      <c r="N623" s="662">
        <v>3</v>
      </c>
      <c r="O623" s="745">
        <v>0.5</v>
      </c>
      <c r="P623" s="663">
        <v>0</v>
      </c>
      <c r="Q623" s="678"/>
      <c r="R623" s="662">
        <v>3</v>
      </c>
      <c r="S623" s="678">
        <v>1</v>
      </c>
      <c r="T623" s="745">
        <v>0.5</v>
      </c>
      <c r="U623" s="701">
        <v>1</v>
      </c>
    </row>
    <row r="624" spans="1:21" ht="14.4" customHeight="1" x14ac:dyDescent="0.3">
      <c r="A624" s="661">
        <v>7</v>
      </c>
      <c r="B624" s="662" t="s">
        <v>2404</v>
      </c>
      <c r="C624" s="662" t="s">
        <v>2669</v>
      </c>
      <c r="D624" s="743" t="s">
        <v>3931</v>
      </c>
      <c r="E624" s="744" t="s">
        <v>2688</v>
      </c>
      <c r="F624" s="662" t="s">
        <v>2665</v>
      </c>
      <c r="G624" s="662" t="s">
        <v>2745</v>
      </c>
      <c r="H624" s="662" t="s">
        <v>527</v>
      </c>
      <c r="I624" s="662" t="s">
        <v>2831</v>
      </c>
      <c r="J624" s="662" t="s">
        <v>1591</v>
      </c>
      <c r="K624" s="662" t="s">
        <v>2832</v>
      </c>
      <c r="L624" s="663">
        <v>0</v>
      </c>
      <c r="M624" s="663">
        <v>0</v>
      </c>
      <c r="N624" s="662">
        <v>8</v>
      </c>
      <c r="O624" s="745">
        <v>5.5</v>
      </c>
      <c r="P624" s="663">
        <v>0</v>
      </c>
      <c r="Q624" s="678"/>
      <c r="R624" s="662">
        <v>7</v>
      </c>
      <c r="S624" s="678">
        <v>0.875</v>
      </c>
      <c r="T624" s="745">
        <v>5</v>
      </c>
      <c r="U624" s="701">
        <v>0.90909090909090906</v>
      </c>
    </row>
    <row r="625" spans="1:21" ht="14.4" customHeight="1" x14ac:dyDescent="0.3">
      <c r="A625" s="661">
        <v>7</v>
      </c>
      <c r="B625" s="662" t="s">
        <v>2404</v>
      </c>
      <c r="C625" s="662" t="s">
        <v>2669</v>
      </c>
      <c r="D625" s="743" t="s">
        <v>3931</v>
      </c>
      <c r="E625" s="744" t="s">
        <v>2688</v>
      </c>
      <c r="F625" s="662" t="s">
        <v>2665</v>
      </c>
      <c r="G625" s="662" t="s">
        <v>2745</v>
      </c>
      <c r="H625" s="662" t="s">
        <v>527</v>
      </c>
      <c r="I625" s="662" t="s">
        <v>3382</v>
      </c>
      <c r="J625" s="662" t="s">
        <v>3045</v>
      </c>
      <c r="K625" s="662" t="s">
        <v>2515</v>
      </c>
      <c r="L625" s="663">
        <v>0</v>
      </c>
      <c r="M625" s="663">
        <v>0</v>
      </c>
      <c r="N625" s="662">
        <v>3</v>
      </c>
      <c r="O625" s="745">
        <v>0.5</v>
      </c>
      <c r="P625" s="663">
        <v>0</v>
      </c>
      <c r="Q625" s="678"/>
      <c r="R625" s="662">
        <v>3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7</v>
      </c>
      <c r="B626" s="662" t="s">
        <v>2404</v>
      </c>
      <c r="C626" s="662" t="s">
        <v>2669</v>
      </c>
      <c r="D626" s="743" t="s">
        <v>3931</v>
      </c>
      <c r="E626" s="744" t="s">
        <v>2688</v>
      </c>
      <c r="F626" s="662" t="s">
        <v>2665</v>
      </c>
      <c r="G626" s="662" t="s">
        <v>2745</v>
      </c>
      <c r="H626" s="662" t="s">
        <v>527</v>
      </c>
      <c r="I626" s="662" t="s">
        <v>3711</v>
      </c>
      <c r="J626" s="662" t="s">
        <v>3712</v>
      </c>
      <c r="K626" s="662" t="s">
        <v>2832</v>
      </c>
      <c r="L626" s="663">
        <v>0</v>
      </c>
      <c r="M626" s="663">
        <v>0</v>
      </c>
      <c r="N626" s="662">
        <v>1</v>
      </c>
      <c r="O626" s="745">
        <v>0.5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7</v>
      </c>
      <c r="B627" s="662" t="s">
        <v>2404</v>
      </c>
      <c r="C627" s="662" t="s">
        <v>2669</v>
      </c>
      <c r="D627" s="743" t="s">
        <v>3931</v>
      </c>
      <c r="E627" s="744" t="s">
        <v>2688</v>
      </c>
      <c r="F627" s="662" t="s">
        <v>2665</v>
      </c>
      <c r="G627" s="662" t="s">
        <v>2920</v>
      </c>
      <c r="H627" s="662" t="s">
        <v>606</v>
      </c>
      <c r="I627" s="662" t="s">
        <v>2921</v>
      </c>
      <c r="J627" s="662" t="s">
        <v>1737</v>
      </c>
      <c r="K627" s="662" t="s">
        <v>2922</v>
      </c>
      <c r="L627" s="663">
        <v>133.94</v>
      </c>
      <c r="M627" s="663">
        <v>401.82</v>
      </c>
      <c r="N627" s="662">
        <v>3</v>
      </c>
      <c r="O627" s="745">
        <v>1</v>
      </c>
      <c r="P627" s="663">
        <v>401.82</v>
      </c>
      <c r="Q627" s="678">
        <v>1</v>
      </c>
      <c r="R627" s="662">
        <v>3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7</v>
      </c>
      <c r="B628" s="662" t="s">
        <v>2404</v>
      </c>
      <c r="C628" s="662" t="s">
        <v>2669</v>
      </c>
      <c r="D628" s="743" t="s">
        <v>3931</v>
      </c>
      <c r="E628" s="744" t="s">
        <v>2692</v>
      </c>
      <c r="F628" s="662" t="s">
        <v>2665</v>
      </c>
      <c r="G628" s="662" t="s">
        <v>3072</v>
      </c>
      <c r="H628" s="662" t="s">
        <v>527</v>
      </c>
      <c r="I628" s="662" t="s">
        <v>3213</v>
      </c>
      <c r="J628" s="662" t="s">
        <v>3074</v>
      </c>
      <c r="K628" s="662" t="s">
        <v>3214</v>
      </c>
      <c r="L628" s="663">
        <v>24.35</v>
      </c>
      <c r="M628" s="663">
        <v>194.8</v>
      </c>
      <c r="N628" s="662">
        <v>8</v>
      </c>
      <c r="O628" s="745">
        <v>3</v>
      </c>
      <c r="P628" s="663">
        <v>194.8</v>
      </c>
      <c r="Q628" s="678">
        <v>1</v>
      </c>
      <c r="R628" s="662">
        <v>8</v>
      </c>
      <c r="S628" s="678">
        <v>1</v>
      </c>
      <c r="T628" s="745">
        <v>3</v>
      </c>
      <c r="U628" s="701">
        <v>1</v>
      </c>
    </row>
    <row r="629" spans="1:21" ht="14.4" customHeight="1" x14ac:dyDescent="0.3">
      <c r="A629" s="661">
        <v>7</v>
      </c>
      <c r="B629" s="662" t="s">
        <v>2404</v>
      </c>
      <c r="C629" s="662" t="s">
        <v>2669</v>
      </c>
      <c r="D629" s="743" t="s">
        <v>3931</v>
      </c>
      <c r="E629" s="744" t="s">
        <v>2692</v>
      </c>
      <c r="F629" s="662" t="s">
        <v>2665</v>
      </c>
      <c r="G629" s="662" t="s">
        <v>3072</v>
      </c>
      <c r="H629" s="662" t="s">
        <v>527</v>
      </c>
      <c r="I629" s="662" t="s">
        <v>3073</v>
      </c>
      <c r="J629" s="662" t="s">
        <v>3074</v>
      </c>
      <c r="K629" s="662" t="s">
        <v>3075</v>
      </c>
      <c r="L629" s="663">
        <v>73.069999999999993</v>
      </c>
      <c r="M629" s="663">
        <v>365.34999999999997</v>
      </c>
      <c r="N629" s="662">
        <v>5</v>
      </c>
      <c r="O629" s="745">
        <v>2</v>
      </c>
      <c r="P629" s="663">
        <v>146.13999999999999</v>
      </c>
      <c r="Q629" s="678">
        <v>0.4</v>
      </c>
      <c r="R629" s="662">
        <v>2</v>
      </c>
      <c r="S629" s="678">
        <v>0.4</v>
      </c>
      <c r="T629" s="745">
        <v>1.5</v>
      </c>
      <c r="U629" s="701">
        <v>0.75</v>
      </c>
    </row>
    <row r="630" spans="1:21" ht="14.4" customHeight="1" x14ac:dyDescent="0.3">
      <c r="A630" s="661">
        <v>7</v>
      </c>
      <c r="B630" s="662" t="s">
        <v>2404</v>
      </c>
      <c r="C630" s="662" t="s">
        <v>2669</v>
      </c>
      <c r="D630" s="743" t="s">
        <v>3931</v>
      </c>
      <c r="E630" s="744" t="s">
        <v>2692</v>
      </c>
      <c r="F630" s="662" t="s">
        <v>2665</v>
      </c>
      <c r="G630" s="662" t="s">
        <v>3072</v>
      </c>
      <c r="H630" s="662" t="s">
        <v>527</v>
      </c>
      <c r="I630" s="662" t="s">
        <v>3215</v>
      </c>
      <c r="J630" s="662" t="s">
        <v>3216</v>
      </c>
      <c r="K630" s="662" t="s">
        <v>3217</v>
      </c>
      <c r="L630" s="663">
        <v>0</v>
      </c>
      <c r="M630" s="663">
        <v>0</v>
      </c>
      <c r="N630" s="662">
        <v>1</v>
      </c>
      <c r="O630" s="745">
        <v>0.5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7</v>
      </c>
      <c r="B631" s="662" t="s">
        <v>2404</v>
      </c>
      <c r="C631" s="662" t="s">
        <v>2669</v>
      </c>
      <c r="D631" s="743" t="s">
        <v>3931</v>
      </c>
      <c r="E631" s="744" t="s">
        <v>2692</v>
      </c>
      <c r="F631" s="662" t="s">
        <v>2665</v>
      </c>
      <c r="G631" s="662" t="s">
        <v>3076</v>
      </c>
      <c r="H631" s="662" t="s">
        <v>606</v>
      </c>
      <c r="I631" s="662" t="s">
        <v>3713</v>
      </c>
      <c r="J631" s="662" t="s">
        <v>3714</v>
      </c>
      <c r="K631" s="662" t="s">
        <v>3715</v>
      </c>
      <c r="L631" s="663">
        <v>9.4</v>
      </c>
      <c r="M631" s="663">
        <v>9.4</v>
      </c>
      <c r="N631" s="662">
        <v>1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7</v>
      </c>
      <c r="B632" s="662" t="s">
        <v>2404</v>
      </c>
      <c r="C632" s="662" t="s">
        <v>2669</v>
      </c>
      <c r="D632" s="743" t="s">
        <v>3931</v>
      </c>
      <c r="E632" s="744" t="s">
        <v>2692</v>
      </c>
      <c r="F632" s="662" t="s">
        <v>2665</v>
      </c>
      <c r="G632" s="662" t="s">
        <v>3383</v>
      </c>
      <c r="H632" s="662" t="s">
        <v>527</v>
      </c>
      <c r="I632" s="662" t="s">
        <v>1122</v>
      </c>
      <c r="J632" s="662" t="s">
        <v>561</v>
      </c>
      <c r="K632" s="662" t="s">
        <v>3384</v>
      </c>
      <c r="L632" s="663">
        <v>33.840000000000003</v>
      </c>
      <c r="M632" s="663">
        <v>33.840000000000003</v>
      </c>
      <c r="N632" s="662">
        <v>1</v>
      </c>
      <c r="O632" s="745">
        <v>0.5</v>
      </c>
      <c r="P632" s="663">
        <v>33.840000000000003</v>
      </c>
      <c r="Q632" s="678">
        <v>1</v>
      </c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7</v>
      </c>
      <c r="B633" s="662" t="s">
        <v>2404</v>
      </c>
      <c r="C633" s="662" t="s">
        <v>2669</v>
      </c>
      <c r="D633" s="743" t="s">
        <v>3931</v>
      </c>
      <c r="E633" s="744" t="s">
        <v>2692</v>
      </c>
      <c r="F633" s="662" t="s">
        <v>2665</v>
      </c>
      <c r="G633" s="662" t="s">
        <v>3385</v>
      </c>
      <c r="H633" s="662" t="s">
        <v>527</v>
      </c>
      <c r="I633" s="662" t="s">
        <v>3386</v>
      </c>
      <c r="J633" s="662" t="s">
        <v>3387</v>
      </c>
      <c r="K633" s="662" t="s">
        <v>3388</v>
      </c>
      <c r="L633" s="663">
        <v>51.43</v>
      </c>
      <c r="M633" s="663">
        <v>1337.1799999999998</v>
      </c>
      <c r="N633" s="662">
        <v>26</v>
      </c>
      <c r="O633" s="745">
        <v>9</v>
      </c>
      <c r="P633" s="663">
        <v>1131.4599999999998</v>
      </c>
      <c r="Q633" s="678">
        <v>0.84615384615384615</v>
      </c>
      <c r="R633" s="662">
        <v>22</v>
      </c>
      <c r="S633" s="678">
        <v>0.84615384615384615</v>
      </c>
      <c r="T633" s="745">
        <v>8.5</v>
      </c>
      <c r="U633" s="701">
        <v>0.94444444444444442</v>
      </c>
    </row>
    <row r="634" spans="1:21" ht="14.4" customHeight="1" x14ac:dyDescent="0.3">
      <c r="A634" s="661">
        <v>7</v>
      </c>
      <c r="B634" s="662" t="s">
        <v>2404</v>
      </c>
      <c r="C634" s="662" t="s">
        <v>2669</v>
      </c>
      <c r="D634" s="743" t="s">
        <v>3931</v>
      </c>
      <c r="E634" s="744" t="s">
        <v>2692</v>
      </c>
      <c r="F634" s="662" t="s">
        <v>2665</v>
      </c>
      <c r="G634" s="662" t="s">
        <v>2881</v>
      </c>
      <c r="H634" s="662" t="s">
        <v>527</v>
      </c>
      <c r="I634" s="662" t="s">
        <v>3716</v>
      </c>
      <c r="J634" s="662" t="s">
        <v>2984</v>
      </c>
      <c r="K634" s="662" t="s">
        <v>2884</v>
      </c>
      <c r="L634" s="663">
        <v>70.540000000000006</v>
      </c>
      <c r="M634" s="663">
        <v>70.540000000000006</v>
      </c>
      <c r="N634" s="662">
        <v>1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7</v>
      </c>
      <c r="B635" s="662" t="s">
        <v>2404</v>
      </c>
      <c r="C635" s="662" t="s">
        <v>2669</v>
      </c>
      <c r="D635" s="743" t="s">
        <v>3931</v>
      </c>
      <c r="E635" s="744" t="s">
        <v>2692</v>
      </c>
      <c r="F635" s="662" t="s">
        <v>2665</v>
      </c>
      <c r="G635" s="662" t="s">
        <v>3609</v>
      </c>
      <c r="H635" s="662" t="s">
        <v>527</v>
      </c>
      <c r="I635" s="662" t="s">
        <v>1406</v>
      </c>
      <c r="J635" s="662" t="s">
        <v>3610</v>
      </c>
      <c r="K635" s="662" t="s">
        <v>3163</v>
      </c>
      <c r="L635" s="663">
        <v>55.95</v>
      </c>
      <c r="M635" s="663">
        <v>335.70000000000005</v>
      </c>
      <c r="N635" s="662">
        <v>6</v>
      </c>
      <c r="O635" s="745">
        <v>1.5</v>
      </c>
      <c r="P635" s="663">
        <v>111.9</v>
      </c>
      <c r="Q635" s="678">
        <v>0.33333333333333331</v>
      </c>
      <c r="R635" s="662">
        <v>2</v>
      </c>
      <c r="S635" s="678">
        <v>0.33333333333333331</v>
      </c>
      <c r="T635" s="745">
        <v>0.5</v>
      </c>
      <c r="U635" s="701">
        <v>0.33333333333333331</v>
      </c>
    </row>
    <row r="636" spans="1:21" ht="14.4" customHeight="1" x14ac:dyDescent="0.3">
      <c r="A636" s="661">
        <v>7</v>
      </c>
      <c r="B636" s="662" t="s">
        <v>2404</v>
      </c>
      <c r="C636" s="662" t="s">
        <v>2669</v>
      </c>
      <c r="D636" s="743" t="s">
        <v>3931</v>
      </c>
      <c r="E636" s="744" t="s">
        <v>2692</v>
      </c>
      <c r="F636" s="662" t="s">
        <v>2665</v>
      </c>
      <c r="G636" s="662" t="s">
        <v>3611</v>
      </c>
      <c r="H636" s="662" t="s">
        <v>527</v>
      </c>
      <c r="I636" s="662" t="s">
        <v>3612</v>
      </c>
      <c r="J636" s="662" t="s">
        <v>3613</v>
      </c>
      <c r="K636" s="662" t="s">
        <v>3614</v>
      </c>
      <c r="L636" s="663">
        <v>0</v>
      </c>
      <c r="M636" s="663">
        <v>0</v>
      </c>
      <c r="N636" s="662">
        <v>1</v>
      </c>
      <c r="O636" s="745">
        <v>0.5</v>
      </c>
      <c r="P636" s="663">
        <v>0</v>
      </c>
      <c r="Q636" s="678"/>
      <c r="R636" s="662">
        <v>1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7</v>
      </c>
      <c r="B637" s="662" t="s">
        <v>2404</v>
      </c>
      <c r="C637" s="662" t="s">
        <v>2669</v>
      </c>
      <c r="D637" s="743" t="s">
        <v>3931</v>
      </c>
      <c r="E637" s="744" t="s">
        <v>2692</v>
      </c>
      <c r="F637" s="662" t="s">
        <v>2665</v>
      </c>
      <c r="G637" s="662" t="s">
        <v>3178</v>
      </c>
      <c r="H637" s="662" t="s">
        <v>527</v>
      </c>
      <c r="I637" s="662" t="s">
        <v>3389</v>
      </c>
      <c r="J637" s="662" t="s">
        <v>3390</v>
      </c>
      <c r="K637" s="662" t="s">
        <v>3222</v>
      </c>
      <c r="L637" s="663">
        <v>969.48</v>
      </c>
      <c r="M637" s="663">
        <v>5816.88</v>
      </c>
      <c r="N637" s="662">
        <v>6</v>
      </c>
      <c r="O637" s="745">
        <v>1</v>
      </c>
      <c r="P637" s="663">
        <v>5816.88</v>
      </c>
      <c r="Q637" s="678">
        <v>1</v>
      </c>
      <c r="R637" s="662">
        <v>6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7</v>
      </c>
      <c r="B638" s="662" t="s">
        <v>2404</v>
      </c>
      <c r="C638" s="662" t="s">
        <v>2669</v>
      </c>
      <c r="D638" s="743" t="s">
        <v>3931</v>
      </c>
      <c r="E638" s="744" t="s">
        <v>2692</v>
      </c>
      <c r="F638" s="662" t="s">
        <v>2665</v>
      </c>
      <c r="G638" s="662" t="s">
        <v>3178</v>
      </c>
      <c r="H638" s="662" t="s">
        <v>606</v>
      </c>
      <c r="I638" s="662" t="s">
        <v>3218</v>
      </c>
      <c r="J638" s="662" t="s">
        <v>3219</v>
      </c>
      <c r="K638" s="662" t="s">
        <v>3184</v>
      </c>
      <c r="L638" s="663">
        <v>754.04</v>
      </c>
      <c r="M638" s="663">
        <v>33931.799999999996</v>
      </c>
      <c r="N638" s="662">
        <v>45</v>
      </c>
      <c r="O638" s="745">
        <v>14</v>
      </c>
      <c r="P638" s="663">
        <v>27899.479999999996</v>
      </c>
      <c r="Q638" s="678">
        <v>0.82222222222222219</v>
      </c>
      <c r="R638" s="662">
        <v>37</v>
      </c>
      <c r="S638" s="678">
        <v>0.82222222222222219</v>
      </c>
      <c r="T638" s="745">
        <v>12</v>
      </c>
      <c r="U638" s="701">
        <v>0.8571428571428571</v>
      </c>
    </row>
    <row r="639" spans="1:21" ht="14.4" customHeight="1" x14ac:dyDescent="0.3">
      <c r="A639" s="661">
        <v>7</v>
      </c>
      <c r="B639" s="662" t="s">
        <v>2404</v>
      </c>
      <c r="C639" s="662" t="s">
        <v>2669</v>
      </c>
      <c r="D639" s="743" t="s">
        <v>3931</v>
      </c>
      <c r="E639" s="744" t="s">
        <v>2692</v>
      </c>
      <c r="F639" s="662" t="s">
        <v>2665</v>
      </c>
      <c r="G639" s="662" t="s">
        <v>3178</v>
      </c>
      <c r="H639" s="662" t="s">
        <v>606</v>
      </c>
      <c r="I639" s="662" t="s">
        <v>3220</v>
      </c>
      <c r="J639" s="662" t="s">
        <v>3221</v>
      </c>
      <c r="K639" s="662" t="s">
        <v>3222</v>
      </c>
      <c r="L639" s="663">
        <v>1131.06</v>
      </c>
      <c r="M639" s="663">
        <v>40718.159999999996</v>
      </c>
      <c r="N639" s="662">
        <v>36</v>
      </c>
      <c r="O639" s="745">
        <v>9</v>
      </c>
      <c r="P639" s="663">
        <v>40718.159999999996</v>
      </c>
      <c r="Q639" s="678">
        <v>1</v>
      </c>
      <c r="R639" s="662">
        <v>36</v>
      </c>
      <c r="S639" s="678">
        <v>1</v>
      </c>
      <c r="T639" s="745">
        <v>9</v>
      </c>
      <c r="U639" s="701">
        <v>1</v>
      </c>
    </row>
    <row r="640" spans="1:21" ht="14.4" customHeight="1" x14ac:dyDescent="0.3">
      <c r="A640" s="661">
        <v>7</v>
      </c>
      <c r="B640" s="662" t="s">
        <v>2404</v>
      </c>
      <c r="C640" s="662" t="s">
        <v>2669</v>
      </c>
      <c r="D640" s="743" t="s">
        <v>3931</v>
      </c>
      <c r="E640" s="744" t="s">
        <v>2692</v>
      </c>
      <c r="F640" s="662" t="s">
        <v>2665</v>
      </c>
      <c r="G640" s="662" t="s">
        <v>3178</v>
      </c>
      <c r="H640" s="662" t="s">
        <v>606</v>
      </c>
      <c r="I640" s="662" t="s">
        <v>3179</v>
      </c>
      <c r="J640" s="662" t="s">
        <v>3180</v>
      </c>
      <c r="K640" s="662" t="s">
        <v>3181</v>
      </c>
      <c r="L640" s="663">
        <v>1508.08</v>
      </c>
      <c r="M640" s="663">
        <v>43734.32</v>
      </c>
      <c r="N640" s="662">
        <v>29</v>
      </c>
      <c r="O640" s="745">
        <v>6</v>
      </c>
      <c r="P640" s="663">
        <v>43734.32</v>
      </c>
      <c r="Q640" s="678">
        <v>1</v>
      </c>
      <c r="R640" s="662">
        <v>29</v>
      </c>
      <c r="S640" s="678">
        <v>1</v>
      </c>
      <c r="T640" s="745">
        <v>6</v>
      </c>
      <c r="U640" s="701">
        <v>1</v>
      </c>
    </row>
    <row r="641" spans="1:21" ht="14.4" customHeight="1" x14ac:dyDescent="0.3">
      <c r="A641" s="661">
        <v>7</v>
      </c>
      <c r="B641" s="662" t="s">
        <v>2404</v>
      </c>
      <c r="C641" s="662" t="s">
        <v>2669</v>
      </c>
      <c r="D641" s="743" t="s">
        <v>3931</v>
      </c>
      <c r="E641" s="744" t="s">
        <v>2692</v>
      </c>
      <c r="F641" s="662" t="s">
        <v>2665</v>
      </c>
      <c r="G641" s="662" t="s">
        <v>3178</v>
      </c>
      <c r="H641" s="662" t="s">
        <v>527</v>
      </c>
      <c r="I641" s="662" t="s">
        <v>3470</v>
      </c>
      <c r="J641" s="662" t="s">
        <v>3471</v>
      </c>
      <c r="K641" s="662" t="s">
        <v>3181</v>
      </c>
      <c r="L641" s="663">
        <v>1292.6500000000001</v>
      </c>
      <c r="M641" s="663">
        <v>20682.400000000001</v>
      </c>
      <c r="N641" s="662">
        <v>16</v>
      </c>
      <c r="O641" s="745">
        <v>3</v>
      </c>
      <c r="P641" s="663">
        <v>20682.400000000001</v>
      </c>
      <c r="Q641" s="678">
        <v>1</v>
      </c>
      <c r="R641" s="662">
        <v>16</v>
      </c>
      <c r="S641" s="678">
        <v>1</v>
      </c>
      <c r="T641" s="745">
        <v>3</v>
      </c>
      <c r="U641" s="701">
        <v>1</v>
      </c>
    </row>
    <row r="642" spans="1:21" ht="14.4" customHeight="1" x14ac:dyDescent="0.3">
      <c r="A642" s="661">
        <v>7</v>
      </c>
      <c r="B642" s="662" t="s">
        <v>2404</v>
      </c>
      <c r="C642" s="662" t="s">
        <v>2669</v>
      </c>
      <c r="D642" s="743" t="s">
        <v>3931</v>
      </c>
      <c r="E642" s="744" t="s">
        <v>2692</v>
      </c>
      <c r="F642" s="662" t="s">
        <v>2665</v>
      </c>
      <c r="G642" s="662" t="s">
        <v>3178</v>
      </c>
      <c r="H642" s="662" t="s">
        <v>527</v>
      </c>
      <c r="I642" s="662" t="s">
        <v>3182</v>
      </c>
      <c r="J642" s="662" t="s">
        <v>3183</v>
      </c>
      <c r="K642" s="662" t="s">
        <v>3184</v>
      </c>
      <c r="L642" s="663">
        <v>646.32000000000005</v>
      </c>
      <c r="M642" s="663">
        <v>10341.119999999999</v>
      </c>
      <c r="N642" s="662">
        <v>16</v>
      </c>
      <c r="O642" s="745">
        <v>7</v>
      </c>
      <c r="P642" s="663">
        <v>9694.7999999999993</v>
      </c>
      <c r="Q642" s="678">
        <v>0.9375</v>
      </c>
      <c r="R642" s="662">
        <v>15</v>
      </c>
      <c r="S642" s="678">
        <v>0.9375</v>
      </c>
      <c r="T642" s="745">
        <v>6</v>
      </c>
      <c r="U642" s="701">
        <v>0.8571428571428571</v>
      </c>
    </row>
    <row r="643" spans="1:21" ht="14.4" customHeight="1" x14ac:dyDescent="0.3">
      <c r="A643" s="661">
        <v>7</v>
      </c>
      <c r="B643" s="662" t="s">
        <v>2404</v>
      </c>
      <c r="C643" s="662" t="s">
        <v>2669</v>
      </c>
      <c r="D643" s="743" t="s">
        <v>3931</v>
      </c>
      <c r="E643" s="744" t="s">
        <v>2692</v>
      </c>
      <c r="F643" s="662" t="s">
        <v>2665</v>
      </c>
      <c r="G643" s="662" t="s">
        <v>3616</v>
      </c>
      <c r="H643" s="662" t="s">
        <v>527</v>
      </c>
      <c r="I643" s="662" t="s">
        <v>3717</v>
      </c>
      <c r="J643" s="662" t="s">
        <v>3718</v>
      </c>
      <c r="K643" s="662" t="s">
        <v>3719</v>
      </c>
      <c r="L643" s="663">
        <v>254.37</v>
      </c>
      <c r="M643" s="663">
        <v>254.37</v>
      </c>
      <c r="N643" s="662">
        <v>1</v>
      </c>
      <c r="O643" s="745">
        <v>0.5</v>
      </c>
      <c r="P643" s="663">
        <v>254.37</v>
      </c>
      <c r="Q643" s="678">
        <v>1</v>
      </c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7</v>
      </c>
      <c r="B644" s="662" t="s">
        <v>2404</v>
      </c>
      <c r="C644" s="662" t="s">
        <v>2669</v>
      </c>
      <c r="D644" s="743" t="s">
        <v>3931</v>
      </c>
      <c r="E644" s="744" t="s">
        <v>2692</v>
      </c>
      <c r="F644" s="662" t="s">
        <v>2665</v>
      </c>
      <c r="G644" s="662" t="s">
        <v>2749</v>
      </c>
      <c r="H644" s="662" t="s">
        <v>606</v>
      </c>
      <c r="I644" s="662" t="s">
        <v>3720</v>
      </c>
      <c r="J644" s="662" t="s">
        <v>1827</v>
      </c>
      <c r="K644" s="662" t="s">
        <v>2528</v>
      </c>
      <c r="L644" s="663">
        <v>132</v>
      </c>
      <c r="M644" s="663">
        <v>792</v>
      </c>
      <c r="N644" s="662">
        <v>6</v>
      </c>
      <c r="O644" s="745">
        <v>1</v>
      </c>
      <c r="P644" s="663">
        <v>792</v>
      </c>
      <c r="Q644" s="678">
        <v>1</v>
      </c>
      <c r="R644" s="662">
        <v>6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7</v>
      </c>
      <c r="B645" s="662" t="s">
        <v>2404</v>
      </c>
      <c r="C645" s="662" t="s">
        <v>2669</v>
      </c>
      <c r="D645" s="743" t="s">
        <v>3931</v>
      </c>
      <c r="E645" s="744" t="s">
        <v>2692</v>
      </c>
      <c r="F645" s="662" t="s">
        <v>2665</v>
      </c>
      <c r="G645" s="662" t="s">
        <v>2749</v>
      </c>
      <c r="H645" s="662" t="s">
        <v>606</v>
      </c>
      <c r="I645" s="662" t="s">
        <v>3223</v>
      </c>
      <c r="J645" s="662" t="s">
        <v>3224</v>
      </c>
      <c r="K645" s="662" t="s">
        <v>2515</v>
      </c>
      <c r="L645" s="663">
        <v>65.989999999999995</v>
      </c>
      <c r="M645" s="663">
        <v>197.96999999999997</v>
      </c>
      <c r="N645" s="662">
        <v>3</v>
      </c>
      <c r="O645" s="745">
        <v>1</v>
      </c>
      <c r="P645" s="663">
        <v>197.96999999999997</v>
      </c>
      <c r="Q645" s="678">
        <v>1</v>
      </c>
      <c r="R645" s="662">
        <v>3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7</v>
      </c>
      <c r="B646" s="662" t="s">
        <v>2404</v>
      </c>
      <c r="C646" s="662" t="s">
        <v>2669</v>
      </c>
      <c r="D646" s="743" t="s">
        <v>3931</v>
      </c>
      <c r="E646" s="744" t="s">
        <v>2692</v>
      </c>
      <c r="F646" s="662" t="s">
        <v>2665</v>
      </c>
      <c r="G646" s="662" t="s">
        <v>2749</v>
      </c>
      <c r="H646" s="662" t="s">
        <v>606</v>
      </c>
      <c r="I646" s="662" t="s">
        <v>1826</v>
      </c>
      <c r="J646" s="662" t="s">
        <v>1827</v>
      </c>
      <c r="K646" s="662" t="s">
        <v>2528</v>
      </c>
      <c r="L646" s="663">
        <v>85.16</v>
      </c>
      <c r="M646" s="663">
        <v>170.32</v>
      </c>
      <c r="N646" s="662">
        <v>2</v>
      </c>
      <c r="O646" s="745">
        <v>0.5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7</v>
      </c>
      <c r="B647" s="662" t="s">
        <v>2404</v>
      </c>
      <c r="C647" s="662" t="s">
        <v>2669</v>
      </c>
      <c r="D647" s="743" t="s">
        <v>3931</v>
      </c>
      <c r="E647" s="744" t="s">
        <v>2692</v>
      </c>
      <c r="F647" s="662" t="s">
        <v>2665</v>
      </c>
      <c r="G647" s="662" t="s">
        <v>2749</v>
      </c>
      <c r="H647" s="662" t="s">
        <v>606</v>
      </c>
      <c r="I647" s="662" t="s">
        <v>1826</v>
      </c>
      <c r="J647" s="662" t="s">
        <v>1827</v>
      </c>
      <c r="K647" s="662" t="s">
        <v>2528</v>
      </c>
      <c r="L647" s="663">
        <v>132</v>
      </c>
      <c r="M647" s="663">
        <v>396</v>
      </c>
      <c r="N647" s="662">
        <v>3</v>
      </c>
      <c r="O647" s="745">
        <v>1.5</v>
      </c>
      <c r="P647" s="663">
        <v>396</v>
      </c>
      <c r="Q647" s="678">
        <v>1</v>
      </c>
      <c r="R647" s="662">
        <v>3</v>
      </c>
      <c r="S647" s="678">
        <v>1</v>
      </c>
      <c r="T647" s="745">
        <v>1.5</v>
      </c>
      <c r="U647" s="701">
        <v>1</v>
      </c>
    </row>
    <row r="648" spans="1:21" ht="14.4" customHeight="1" x14ac:dyDescent="0.3">
      <c r="A648" s="661">
        <v>7</v>
      </c>
      <c r="B648" s="662" t="s">
        <v>2404</v>
      </c>
      <c r="C648" s="662" t="s">
        <v>2669</v>
      </c>
      <c r="D648" s="743" t="s">
        <v>3931</v>
      </c>
      <c r="E648" s="744" t="s">
        <v>2692</v>
      </c>
      <c r="F648" s="662" t="s">
        <v>2665</v>
      </c>
      <c r="G648" s="662" t="s">
        <v>2862</v>
      </c>
      <c r="H648" s="662" t="s">
        <v>527</v>
      </c>
      <c r="I648" s="662" t="s">
        <v>3721</v>
      </c>
      <c r="J648" s="662" t="s">
        <v>3626</v>
      </c>
      <c r="K648" s="662" t="s">
        <v>3627</v>
      </c>
      <c r="L648" s="663">
        <v>0</v>
      </c>
      <c r="M648" s="663">
        <v>0</v>
      </c>
      <c r="N648" s="662">
        <v>1</v>
      </c>
      <c r="O648" s="745">
        <v>0.5</v>
      </c>
      <c r="P648" s="663">
        <v>0</v>
      </c>
      <c r="Q648" s="678"/>
      <c r="R648" s="662">
        <v>1</v>
      </c>
      <c r="S648" s="678">
        <v>1</v>
      </c>
      <c r="T648" s="745">
        <v>0.5</v>
      </c>
      <c r="U648" s="701">
        <v>1</v>
      </c>
    </row>
    <row r="649" spans="1:21" ht="14.4" customHeight="1" x14ac:dyDescent="0.3">
      <c r="A649" s="661">
        <v>7</v>
      </c>
      <c r="B649" s="662" t="s">
        <v>2404</v>
      </c>
      <c r="C649" s="662" t="s">
        <v>2669</v>
      </c>
      <c r="D649" s="743" t="s">
        <v>3931</v>
      </c>
      <c r="E649" s="744" t="s">
        <v>2692</v>
      </c>
      <c r="F649" s="662" t="s">
        <v>2665</v>
      </c>
      <c r="G649" s="662" t="s">
        <v>2862</v>
      </c>
      <c r="H649" s="662" t="s">
        <v>527</v>
      </c>
      <c r="I649" s="662" t="s">
        <v>3625</v>
      </c>
      <c r="J649" s="662" t="s">
        <v>3626</v>
      </c>
      <c r="K649" s="662" t="s">
        <v>3627</v>
      </c>
      <c r="L649" s="663">
        <v>140.94999999999999</v>
      </c>
      <c r="M649" s="663">
        <v>281.89999999999998</v>
      </c>
      <c r="N649" s="662">
        <v>2</v>
      </c>
      <c r="O649" s="745">
        <v>1.5</v>
      </c>
      <c r="P649" s="663">
        <v>281.89999999999998</v>
      </c>
      <c r="Q649" s="678">
        <v>1</v>
      </c>
      <c r="R649" s="662">
        <v>2</v>
      </c>
      <c r="S649" s="678">
        <v>1</v>
      </c>
      <c r="T649" s="745">
        <v>1.5</v>
      </c>
      <c r="U649" s="701">
        <v>1</v>
      </c>
    </row>
    <row r="650" spans="1:21" ht="14.4" customHeight="1" x14ac:dyDescent="0.3">
      <c r="A650" s="661">
        <v>7</v>
      </c>
      <c r="B650" s="662" t="s">
        <v>2404</v>
      </c>
      <c r="C650" s="662" t="s">
        <v>2669</v>
      </c>
      <c r="D650" s="743" t="s">
        <v>3931</v>
      </c>
      <c r="E650" s="744" t="s">
        <v>2692</v>
      </c>
      <c r="F650" s="662" t="s">
        <v>2665</v>
      </c>
      <c r="G650" s="662" t="s">
        <v>2862</v>
      </c>
      <c r="H650" s="662" t="s">
        <v>527</v>
      </c>
      <c r="I650" s="662" t="s">
        <v>3722</v>
      </c>
      <c r="J650" s="662" t="s">
        <v>3476</v>
      </c>
      <c r="K650" s="662" t="s">
        <v>3477</v>
      </c>
      <c r="L650" s="663">
        <v>0</v>
      </c>
      <c r="M650" s="663">
        <v>0</v>
      </c>
      <c r="N650" s="662">
        <v>3</v>
      </c>
      <c r="O650" s="745">
        <v>2</v>
      </c>
      <c r="P650" s="663">
        <v>0</v>
      </c>
      <c r="Q650" s="678"/>
      <c r="R650" s="662">
        <v>1</v>
      </c>
      <c r="S650" s="678">
        <v>0.33333333333333331</v>
      </c>
      <c r="T650" s="745">
        <v>1</v>
      </c>
      <c r="U650" s="701">
        <v>0.5</v>
      </c>
    </row>
    <row r="651" spans="1:21" ht="14.4" customHeight="1" x14ac:dyDescent="0.3">
      <c r="A651" s="661">
        <v>7</v>
      </c>
      <c r="B651" s="662" t="s">
        <v>2404</v>
      </c>
      <c r="C651" s="662" t="s">
        <v>2669</v>
      </c>
      <c r="D651" s="743" t="s">
        <v>3931</v>
      </c>
      <c r="E651" s="744" t="s">
        <v>2692</v>
      </c>
      <c r="F651" s="662" t="s">
        <v>2665</v>
      </c>
      <c r="G651" s="662" t="s">
        <v>2862</v>
      </c>
      <c r="H651" s="662" t="s">
        <v>527</v>
      </c>
      <c r="I651" s="662" t="s">
        <v>3723</v>
      </c>
      <c r="J651" s="662" t="s">
        <v>2864</v>
      </c>
      <c r="K651" s="662" t="s">
        <v>3724</v>
      </c>
      <c r="L651" s="663">
        <v>0</v>
      </c>
      <c r="M651" s="663">
        <v>0</v>
      </c>
      <c r="N651" s="662">
        <v>1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7</v>
      </c>
      <c r="B652" s="662" t="s">
        <v>2404</v>
      </c>
      <c r="C652" s="662" t="s">
        <v>2669</v>
      </c>
      <c r="D652" s="743" t="s">
        <v>3931</v>
      </c>
      <c r="E652" s="744" t="s">
        <v>2692</v>
      </c>
      <c r="F652" s="662" t="s">
        <v>2665</v>
      </c>
      <c r="G652" s="662" t="s">
        <v>2862</v>
      </c>
      <c r="H652" s="662" t="s">
        <v>527</v>
      </c>
      <c r="I652" s="662" t="s">
        <v>3628</v>
      </c>
      <c r="J652" s="662" t="s">
        <v>3626</v>
      </c>
      <c r="K652" s="662" t="s">
        <v>3629</v>
      </c>
      <c r="L652" s="663">
        <v>0</v>
      </c>
      <c r="M652" s="663">
        <v>0</v>
      </c>
      <c r="N652" s="662">
        <v>4</v>
      </c>
      <c r="O652" s="745">
        <v>2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7</v>
      </c>
      <c r="B653" s="662" t="s">
        <v>2404</v>
      </c>
      <c r="C653" s="662" t="s">
        <v>2669</v>
      </c>
      <c r="D653" s="743" t="s">
        <v>3931</v>
      </c>
      <c r="E653" s="744" t="s">
        <v>2692</v>
      </c>
      <c r="F653" s="662" t="s">
        <v>2665</v>
      </c>
      <c r="G653" s="662" t="s">
        <v>2862</v>
      </c>
      <c r="H653" s="662" t="s">
        <v>527</v>
      </c>
      <c r="I653" s="662" t="s">
        <v>3725</v>
      </c>
      <c r="J653" s="662" t="s">
        <v>3476</v>
      </c>
      <c r="K653" s="662" t="s">
        <v>3726</v>
      </c>
      <c r="L653" s="663">
        <v>0</v>
      </c>
      <c r="M653" s="663">
        <v>0</v>
      </c>
      <c r="N653" s="662">
        <v>1</v>
      </c>
      <c r="O653" s="745">
        <v>0.5</v>
      </c>
      <c r="P653" s="663"/>
      <c r="Q653" s="678"/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7</v>
      </c>
      <c r="B654" s="662" t="s">
        <v>2404</v>
      </c>
      <c r="C654" s="662" t="s">
        <v>2669</v>
      </c>
      <c r="D654" s="743" t="s">
        <v>3931</v>
      </c>
      <c r="E654" s="744" t="s">
        <v>2692</v>
      </c>
      <c r="F654" s="662" t="s">
        <v>2665</v>
      </c>
      <c r="G654" s="662" t="s">
        <v>2862</v>
      </c>
      <c r="H654" s="662" t="s">
        <v>527</v>
      </c>
      <c r="I654" s="662" t="s">
        <v>2866</v>
      </c>
      <c r="J654" s="662" t="s">
        <v>2864</v>
      </c>
      <c r="K654" s="662" t="s">
        <v>2865</v>
      </c>
      <c r="L654" s="663">
        <v>281.88</v>
      </c>
      <c r="M654" s="663">
        <v>1409.4</v>
      </c>
      <c r="N654" s="662">
        <v>5</v>
      </c>
      <c r="O654" s="745">
        <v>1.5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7</v>
      </c>
      <c r="B655" s="662" t="s">
        <v>2404</v>
      </c>
      <c r="C655" s="662" t="s">
        <v>2669</v>
      </c>
      <c r="D655" s="743" t="s">
        <v>3931</v>
      </c>
      <c r="E655" s="744" t="s">
        <v>2692</v>
      </c>
      <c r="F655" s="662" t="s">
        <v>2665</v>
      </c>
      <c r="G655" s="662" t="s">
        <v>2818</v>
      </c>
      <c r="H655" s="662" t="s">
        <v>527</v>
      </c>
      <c r="I655" s="662" t="s">
        <v>2819</v>
      </c>
      <c r="J655" s="662" t="s">
        <v>2820</v>
      </c>
      <c r="K655" s="662" t="s">
        <v>2821</v>
      </c>
      <c r="L655" s="663">
        <v>54.81</v>
      </c>
      <c r="M655" s="663">
        <v>54.81</v>
      </c>
      <c r="N655" s="662">
        <v>1</v>
      </c>
      <c r="O655" s="745">
        <v>1</v>
      </c>
      <c r="P655" s="663">
        <v>54.81</v>
      </c>
      <c r="Q655" s="678">
        <v>1</v>
      </c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7</v>
      </c>
      <c r="B656" s="662" t="s">
        <v>2404</v>
      </c>
      <c r="C656" s="662" t="s">
        <v>2669</v>
      </c>
      <c r="D656" s="743" t="s">
        <v>3931</v>
      </c>
      <c r="E656" s="744" t="s">
        <v>2692</v>
      </c>
      <c r="F656" s="662" t="s">
        <v>2665</v>
      </c>
      <c r="G656" s="662" t="s">
        <v>2818</v>
      </c>
      <c r="H656" s="662" t="s">
        <v>527</v>
      </c>
      <c r="I656" s="662" t="s">
        <v>3727</v>
      </c>
      <c r="J656" s="662" t="s">
        <v>3728</v>
      </c>
      <c r="K656" s="662" t="s">
        <v>3729</v>
      </c>
      <c r="L656" s="663">
        <v>48.72</v>
      </c>
      <c r="M656" s="663">
        <v>48.72</v>
      </c>
      <c r="N656" s="662">
        <v>1</v>
      </c>
      <c r="O656" s="745">
        <v>1</v>
      </c>
      <c r="P656" s="663">
        <v>48.72</v>
      </c>
      <c r="Q656" s="678">
        <v>1</v>
      </c>
      <c r="R656" s="662">
        <v>1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7</v>
      </c>
      <c r="B657" s="662" t="s">
        <v>2404</v>
      </c>
      <c r="C657" s="662" t="s">
        <v>2669</v>
      </c>
      <c r="D657" s="743" t="s">
        <v>3931</v>
      </c>
      <c r="E657" s="744" t="s">
        <v>2692</v>
      </c>
      <c r="F657" s="662" t="s">
        <v>2665</v>
      </c>
      <c r="G657" s="662" t="s">
        <v>2753</v>
      </c>
      <c r="H657" s="662" t="s">
        <v>527</v>
      </c>
      <c r="I657" s="662" t="s">
        <v>2754</v>
      </c>
      <c r="J657" s="662" t="s">
        <v>2755</v>
      </c>
      <c r="K657" s="662" t="s">
        <v>2756</v>
      </c>
      <c r="L657" s="663">
        <v>24.68</v>
      </c>
      <c r="M657" s="663">
        <v>1308.04</v>
      </c>
      <c r="N657" s="662">
        <v>53</v>
      </c>
      <c r="O657" s="745">
        <v>16.5</v>
      </c>
      <c r="P657" s="663">
        <v>567.64</v>
      </c>
      <c r="Q657" s="678">
        <v>0.43396226415094341</v>
      </c>
      <c r="R657" s="662">
        <v>23</v>
      </c>
      <c r="S657" s="678">
        <v>0.43396226415094341</v>
      </c>
      <c r="T657" s="745">
        <v>7.5</v>
      </c>
      <c r="U657" s="701">
        <v>0.45454545454545453</v>
      </c>
    </row>
    <row r="658" spans="1:21" ht="14.4" customHeight="1" x14ac:dyDescent="0.3">
      <c r="A658" s="661">
        <v>7</v>
      </c>
      <c r="B658" s="662" t="s">
        <v>2404</v>
      </c>
      <c r="C658" s="662" t="s">
        <v>2669</v>
      </c>
      <c r="D658" s="743" t="s">
        <v>3931</v>
      </c>
      <c r="E658" s="744" t="s">
        <v>2692</v>
      </c>
      <c r="F658" s="662" t="s">
        <v>2665</v>
      </c>
      <c r="G658" s="662" t="s">
        <v>2753</v>
      </c>
      <c r="H658" s="662" t="s">
        <v>527</v>
      </c>
      <c r="I658" s="662" t="s">
        <v>3395</v>
      </c>
      <c r="J658" s="662" t="s">
        <v>3396</v>
      </c>
      <c r="K658" s="662" t="s">
        <v>3397</v>
      </c>
      <c r="L658" s="663">
        <v>74.06</v>
      </c>
      <c r="M658" s="663">
        <v>814.66000000000008</v>
      </c>
      <c r="N658" s="662">
        <v>11</v>
      </c>
      <c r="O658" s="745">
        <v>2</v>
      </c>
      <c r="P658" s="663">
        <v>444.36</v>
      </c>
      <c r="Q658" s="678">
        <v>0.54545454545454541</v>
      </c>
      <c r="R658" s="662">
        <v>6</v>
      </c>
      <c r="S658" s="678">
        <v>0.54545454545454541</v>
      </c>
      <c r="T658" s="745">
        <v>1</v>
      </c>
      <c r="U658" s="701">
        <v>0.5</v>
      </c>
    </row>
    <row r="659" spans="1:21" ht="14.4" customHeight="1" x14ac:dyDescent="0.3">
      <c r="A659" s="661">
        <v>7</v>
      </c>
      <c r="B659" s="662" t="s">
        <v>2404</v>
      </c>
      <c r="C659" s="662" t="s">
        <v>2669</v>
      </c>
      <c r="D659" s="743" t="s">
        <v>3931</v>
      </c>
      <c r="E659" s="744" t="s">
        <v>2692</v>
      </c>
      <c r="F659" s="662" t="s">
        <v>2665</v>
      </c>
      <c r="G659" s="662" t="s">
        <v>2948</v>
      </c>
      <c r="H659" s="662" t="s">
        <v>527</v>
      </c>
      <c r="I659" s="662" t="s">
        <v>2949</v>
      </c>
      <c r="J659" s="662" t="s">
        <v>2950</v>
      </c>
      <c r="K659" s="662" t="s">
        <v>2951</v>
      </c>
      <c r="L659" s="663">
        <v>44.28</v>
      </c>
      <c r="M659" s="663">
        <v>132.84</v>
      </c>
      <c r="N659" s="662">
        <v>3</v>
      </c>
      <c r="O659" s="745">
        <v>2.5</v>
      </c>
      <c r="P659" s="663">
        <v>44.28</v>
      </c>
      <c r="Q659" s="678">
        <v>0.33333333333333331</v>
      </c>
      <c r="R659" s="662">
        <v>1</v>
      </c>
      <c r="S659" s="678">
        <v>0.33333333333333331</v>
      </c>
      <c r="T659" s="745">
        <v>1</v>
      </c>
      <c r="U659" s="701">
        <v>0.4</v>
      </c>
    </row>
    <row r="660" spans="1:21" ht="14.4" customHeight="1" x14ac:dyDescent="0.3">
      <c r="A660" s="661">
        <v>7</v>
      </c>
      <c r="B660" s="662" t="s">
        <v>2404</v>
      </c>
      <c r="C660" s="662" t="s">
        <v>2669</v>
      </c>
      <c r="D660" s="743" t="s">
        <v>3931</v>
      </c>
      <c r="E660" s="744" t="s">
        <v>2692</v>
      </c>
      <c r="F660" s="662" t="s">
        <v>2665</v>
      </c>
      <c r="G660" s="662" t="s">
        <v>3226</v>
      </c>
      <c r="H660" s="662" t="s">
        <v>606</v>
      </c>
      <c r="I660" s="662" t="s">
        <v>3405</v>
      </c>
      <c r="J660" s="662" t="s">
        <v>3406</v>
      </c>
      <c r="K660" s="662" t="s">
        <v>2515</v>
      </c>
      <c r="L660" s="663">
        <v>85.16</v>
      </c>
      <c r="M660" s="663">
        <v>425.79999999999995</v>
      </c>
      <c r="N660" s="662">
        <v>5</v>
      </c>
      <c r="O660" s="745">
        <v>1</v>
      </c>
      <c r="P660" s="663">
        <v>170.32</v>
      </c>
      <c r="Q660" s="678">
        <v>0.4</v>
      </c>
      <c r="R660" s="662">
        <v>2</v>
      </c>
      <c r="S660" s="678">
        <v>0.4</v>
      </c>
      <c r="T660" s="745">
        <v>0.5</v>
      </c>
      <c r="U660" s="701">
        <v>0.5</v>
      </c>
    </row>
    <row r="661" spans="1:21" ht="14.4" customHeight="1" x14ac:dyDescent="0.3">
      <c r="A661" s="661">
        <v>7</v>
      </c>
      <c r="B661" s="662" t="s">
        <v>2404</v>
      </c>
      <c r="C661" s="662" t="s">
        <v>2669</v>
      </c>
      <c r="D661" s="743" t="s">
        <v>3931</v>
      </c>
      <c r="E661" s="744" t="s">
        <v>2692</v>
      </c>
      <c r="F661" s="662" t="s">
        <v>2665</v>
      </c>
      <c r="G661" s="662" t="s">
        <v>3226</v>
      </c>
      <c r="H661" s="662" t="s">
        <v>606</v>
      </c>
      <c r="I661" s="662" t="s">
        <v>3405</v>
      </c>
      <c r="J661" s="662" t="s">
        <v>3406</v>
      </c>
      <c r="K661" s="662" t="s">
        <v>2515</v>
      </c>
      <c r="L661" s="663">
        <v>132</v>
      </c>
      <c r="M661" s="663">
        <v>264</v>
      </c>
      <c r="N661" s="662">
        <v>2</v>
      </c>
      <c r="O661" s="745">
        <v>0.5</v>
      </c>
      <c r="P661" s="663">
        <v>264</v>
      </c>
      <c r="Q661" s="678">
        <v>1</v>
      </c>
      <c r="R661" s="662">
        <v>2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7</v>
      </c>
      <c r="B662" s="662" t="s">
        <v>2404</v>
      </c>
      <c r="C662" s="662" t="s">
        <v>2669</v>
      </c>
      <c r="D662" s="743" t="s">
        <v>3931</v>
      </c>
      <c r="E662" s="744" t="s">
        <v>2692</v>
      </c>
      <c r="F662" s="662" t="s">
        <v>2665</v>
      </c>
      <c r="G662" s="662" t="s">
        <v>3230</v>
      </c>
      <c r="H662" s="662" t="s">
        <v>527</v>
      </c>
      <c r="I662" s="662" t="s">
        <v>3231</v>
      </c>
      <c r="J662" s="662" t="s">
        <v>3232</v>
      </c>
      <c r="K662" s="662" t="s">
        <v>3233</v>
      </c>
      <c r="L662" s="663">
        <v>232.68</v>
      </c>
      <c r="M662" s="663">
        <v>9772.56</v>
      </c>
      <c r="N662" s="662">
        <v>42</v>
      </c>
      <c r="O662" s="745">
        <v>8</v>
      </c>
      <c r="P662" s="663">
        <v>8376.48</v>
      </c>
      <c r="Q662" s="678">
        <v>0.8571428571428571</v>
      </c>
      <c r="R662" s="662">
        <v>36</v>
      </c>
      <c r="S662" s="678">
        <v>0.8571428571428571</v>
      </c>
      <c r="T662" s="745">
        <v>7</v>
      </c>
      <c r="U662" s="701">
        <v>0.875</v>
      </c>
    </row>
    <row r="663" spans="1:21" ht="14.4" customHeight="1" x14ac:dyDescent="0.3">
      <c r="A663" s="661">
        <v>7</v>
      </c>
      <c r="B663" s="662" t="s">
        <v>2404</v>
      </c>
      <c r="C663" s="662" t="s">
        <v>2669</v>
      </c>
      <c r="D663" s="743" t="s">
        <v>3931</v>
      </c>
      <c r="E663" s="744" t="s">
        <v>2692</v>
      </c>
      <c r="F663" s="662" t="s">
        <v>2665</v>
      </c>
      <c r="G663" s="662" t="s">
        <v>3230</v>
      </c>
      <c r="H663" s="662" t="s">
        <v>527</v>
      </c>
      <c r="I663" s="662" t="s">
        <v>3234</v>
      </c>
      <c r="J663" s="662" t="s">
        <v>3235</v>
      </c>
      <c r="K663" s="662" t="s">
        <v>3236</v>
      </c>
      <c r="L663" s="663">
        <v>969.48</v>
      </c>
      <c r="M663" s="663">
        <v>4847.3999999999996</v>
      </c>
      <c r="N663" s="662">
        <v>5</v>
      </c>
      <c r="O663" s="745">
        <v>2</v>
      </c>
      <c r="P663" s="663">
        <v>4847.3999999999996</v>
      </c>
      <c r="Q663" s="678">
        <v>1</v>
      </c>
      <c r="R663" s="662">
        <v>5</v>
      </c>
      <c r="S663" s="678">
        <v>1</v>
      </c>
      <c r="T663" s="745">
        <v>2</v>
      </c>
      <c r="U663" s="701">
        <v>1</v>
      </c>
    </row>
    <row r="664" spans="1:21" ht="14.4" customHeight="1" x14ac:dyDescent="0.3">
      <c r="A664" s="661">
        <v>7</v>
      </c>
      <c r="B664" s="662" t="s">
        <v>2404</v>
      </c>
      <c r="C664" s="662" t="s">
        <v>2669</v>
      </c>
      <c r="D664" s="743" t="s">
        <v>3931</v>
      </c>
      <c r="E664" s="744" t="s">
        <v>2692</v>
      </c>
      <c r="F664" s="662" t="s">
        <v>2665</v>
      </c>
      <c r="G664" s="662" t="s">
        <v>3230</v>
      </c>
      <c r="H664" s="662" t="s">
        <v>527</v>
      </c>
      <c r="I664" s="662" t="s">
        <v>3487</v>
      </c>
      <c r="J664" s="662" t="s">
        <v>3488</v>
      </c>
      <c r="K664" s="662" t="s">
        <v>3489</v>
      </c>
      <c r="L664" s="663">
        <v>1454.23</v>
      </c>
      <c r="M664" s="663">
        <v>29084.600000000002</v>
      </c>
      <c r="N664" s="662">
        <v>20</v>
      </c>
      <c r="O664" s="745">
        <v>4</v>
      </c>
      <c r="P664" s="663">
        <v>20359.22</v>
      </c>
      <c r="Q664" s="678">
        <v>0.7</v>
      </c>
      <c r="R664" s="662">
        <v>14</v>
      </c>
      <c r="S664" s="678">
        <v>0.7</v>
      </c>
      <c r="T664" s="745">
        <v>3</v>
      </c>
      <c r="U664" s="701">
        <v>0.75</v>
      </c>
    </row>
    <row r="665" spans="1:21" ht="14.4" customHeight="1" x14ac:dyDescent="0.3">
      <c r="A665" s="661">
        <v>7</v>
      </c>
      <c r="B665" s="662" t="s">
        <v>2404</v>
      </c>
      <c r="C665" s="662" t="s">
        <v>2669</v>
      </c>
      <c r="D665" s="743" t="s">
        <v>3931</v>
      </c>
      <c r="E665" s="744" t="s">
        <v>2692</v>
      </c>
      <c r="F665" s="662" t="s">
        <v>2665</v>
      </c>
      <c r="G665" s="662" t="s">
        <v>3230</v>
      </c>
      <c r="H665" s="662" t="s">
        <v>527</v>
      </c>
      <c r="I665" s="662" t="s">
        <v>3490</v>
      </c>
      <c r="J665" s="662" t="s">
        <v>3491</v>
      </c>
      <c r="K665" s="662" t="s">
        <v>3492</v>
      </c>
      <c r="L665" s="663">
        <v>1938.97</v>
      </c>
      <c r="M665" s="663">
        <v>69802.92</v>
      </c>
      <c r="N665" s="662">
        <v>36</v>
      </c>
      <c r="O665" s="745">
        <v>6</v>
      </c>
      <c r="P665" s="663">
        <v>58169.1</v>
      </c>
      <c r="Q665" s="678">
        <v>0.83333333333333337</v>
      </c>
      <c r="R665" s="662">
        <v>30</v>
      </c>
      <c r="S665" s="678">
        <v>0.83333333333333337</v>
      </c>
      <c r="T665" s="745">
        <v>5</v>
      </c>
      <c r="U665" s="701">
        <v>0.83333333333333337</v>
      </c>
    </row>
    <row r="666" spans="1:21" ht="14.4" customHeight="1" x14ac:dyDescent="0.3">
      <c r="A666" s="661">
        <v>7</v>
      </c>
      <c r="B666" s="662" t="s">
        <v>2404</v>
      </c>
      <c r="C666" s="662" t="s">
        <v>2669</v>
      </c>
      <c r="D666" s="743" t="s">
        <v>3931</v>
      </c>
      <c r="E666" s="744" t="s">
        <v>2692</v>
      </c>
      <c r="F666" s="662" t="s">
        <v>2665</v>
      </c>
      <c r="G666" s="662" t="s">
        <v>3230</v>
      </c>
      <c r="H666" s="662" t="s">
        <v>527</v>
      </c>
      <c r="I666" s="662" t="s">
        <v>3237</v>
      </c>
      <c r="J666" s="662" t="s">
        <v>3238</v>
      </c>
      <c r="K666" s="662" t="s">
        <v>3239</v>
      </c>
      <c r="L666" s="663">
        <v>5322.08</v>
      </c>
      <c r="M666" s="663">
        <v>26610.400000000001</v>
      </c>
      <c r="N666" s="662">
        <v>5</v>
      </c>
      <c r="O666" s="745">
        <v>3</v>
      </c>
      <c r="P666" s="663">
        <v>26610.400000000001</v>
      </c>
      <c r="Q666" s="678">
        <v>1</v>
      </c>
      <c r="R666" s="662">
        <v>5</v>
      </c>
      <c r="S666" s="678">
        <v>1</v>
      </c>
      <c r="T666" s="745">
        <v>3</v>
      </c>
      <c r="U666" s="701">
        <v>1</v>
      </c>
    </row>
    <row r="667" spans="1:21" ht="14.4" customHeight="1" x14ac:dyDescent="0.3">
      <c r="A667" s="661">
        <v>7</v>
      </c>
      <c r="B667" s="662" t="s">
        <v>2404</v>
      </c>
      <c r="C667" s="662" t="s">
        <v>2669</v>
      </c>
      <c r="D667" s="743" t="s">
        <v>3931</v>
      </c>
      <c r="E667" s="744" t="s">
        <v>2692</v>
      </c>
      <c r="F667" s="662" t="s">
        <v>2665</v>
      </c>
      <c r="G667" s="662" t="s">
        <v>3230</v>
      </c>
      <c r="H667" s="662" t="s">
        <v>527</v>
      </c>
      <c r="I667" s="662" t="s">
        <v>3240</v>
      </c>
      <c r="J667" s="662" t="s">
        <v>3241</v>
      </c>
      <c r="K667" s="662" t="s">
        <v>3242</v>
      </c>
      <c r="L667" s="663">
        <v>1938.97</v>
      </c>
      <c r="M667" s="663">
        <v>58169.1</v>
      </c>
      <c r="N667" s="662">
        <v>30</v>
      </c>
      <c r="O667" s="745">
        <v>5</v>
      </c>
      <c r="P667" s="663">
        <v>34901.46</v>
      </c>
      <c r="Q667" s="678">
        <v>0.6</v>
      </c>
      <c r="R667" s="662">
        <v>18</v>
      </c>
      <c r="S667" s="678">
        <v>0.6</v>
      </c>
      <c r="T667" s="745">
        <v>3</v>
      </c>
      <c r="U667" s="701">
        <v>0.6</v>
      </c>
    </row>
    <row r="668" spans="1:21" ht="14.4" customHeight="1" x14ac:dyDescent="0.3">
      <c r="A668" s="661">
        <v>7</v>
      </c>
      <c r="B668" s="662" t="s">
        <v>2404</v>
      </c>
      <c r="C668" s="662" t="s">
        <v>2669</v>
      </c>
      <c r="D668" s="743" t="s">
        <v>3931</v>
      </c>
      <c r="E668" s="744" t="s">
        <v>2692</v>
      </c>
      <c r="F668" s="662" t="s">
        <v>2665</v>
      </c>
      <c r="G668" s="662" t="s">
        <v>3230</v>
      </c>
      <c r="H668" s="662" t="s">
        <v>527</v>
      </c>
      <c r="I668" s="662" t="s">
        <v>3243</v>
      </c>
      <c r="J668" s="662" t="s">
        <v>3244</v>
      </c>
      <c r="K668" s="662" t="s">
        <v>3245</v>
      </c>
      <c r="L668" s="663">
        <v>1454.23</v>
      </c>
      <c r="M668" s="663">
        <v>66894.580000000016</v>
      </c>
      <c r="N668" s="662">
        <v>46</v>
      </c>
      <c r="O668" s="745">
        <v>8</v>
      </c>
      <c r="P668" s="663">
        <v>52352.280000000013</v>
      </c>
      <c r="Q668" s="678">
        <v>0.78260869565217395</v>
      </c>
      <c r="R668" s="662">
        <v>36</v>
      </c>
      <c r="S668" s="678">
        <v>0.78260869565217395</v>
      </c>
      <c r="T668" s="745">
        <v>6</v>
      </c>
      <c r="U668" s="701">
        <v>0.75</v>
      </c>
    </row>
    <row r="669" spans="1:21" ht="14.4" customHeight="1" x14ac:dyDescent="0.3">
      <c r="A669" s="661">
        <v>7</v>
      </c>
      <c r="B669" s="662" t="s">
        <v>2404</v>
      </c>
      <c r="C669" s="662" t="s">
        <v>2669</v>
      </c>
      <c r="D669" s="743" t="s">
        <v>3931</v>
      </c>
      <c r="E669" s="744" t="s">
        <v>2692</v>
      </c>
      <c r="F669" s="662" t="s">
        <v>2665</v>
      </c>
      <c r="G669" s="662" t="s">
        <v>3230</v>
      </c>
      <c r="H669" s="662" t="s">
        <v>527</v>
      </c>
      <c r="I669" s="662" t="s">
        <v>3246</v>
      </c>
      <c r="J669" s="662" t="s">
        <v>3247</v>
      </c>
      <c r="K669" s="662" t="s">
        <v>3248</v>
      </c>
      <c r="L669" s="663">
        <v>484.75</v>
      </c>
      <c r="M669" s="663">
        <v>7271.25</v>
      </c>
      <c r="N669" s="662">
        <v>15</v>
      </c>
      <c r="O669" s="745">
        <v>6</v>
      </c>
      <c r="P669" s="663">
        <v>7271.25</v>
      </c>
      <c r="Q669" s="678">
        <v>1</v>
      </c>
      <c r="R669" s="662">
        <v>15</v>
      </c>
      <c r="S669" s="678">
        <v>1</v>
      </c>
      <c r="T669" s="745">
        <v>6</v>
      </c>
      <c r="U669" s="701">
        <v>1</v>
      </c>
    </row>
    <row r="670" spans="1:21" ht="14.4" customHeight="1" x14ac:dyDescent="0.3">
      <c r="A670" s="661">
        <v>7</v>
      </c>
      <c r="B670" s="662" t="s">
        <v>2404</v>
      </c>
      <c r="C670" s="662" t="s">
        <v>2669</v>
      </c>
      <c r="D670" s="743" t="s">
        <v>3931</v>
      </c>
      <c r="E670" s="744" t="s">
        <v>2692</v>
      </c>
      <c r="F670" s="662" t="s">
        <v>2665</v>
      </c>
      <c r="G670" s="662" t="s">
        <v>3230</v>
      </c>
      <c r="H670" s="662" t="s">
        <v>527</v>
      </c>
      <c r="I670" s="662" t="s">
        <v>3249</v>
      </c>
      <c r="J670" s="662" t="s">
        <v>3250</v>
      </c>
      <c r="K670" s="662" t="s">
        <v>3251</v>
      </c>
      <c r="L670" s="663">
        <v>969.48</v>
      </c>
      <c r="M670" s="663">
        <v>23267.52</v>
      </c>
      <c r="N670" s="662">
        <v>24</v>
      </c>
      <c r="O670" s="745">
        <v>5</v>
      </c>
      <c r="P670" s="663">
        <v>11633.76</v>
      </c>
      <c r="Q670" s="678">
        <v>0.5</v>
      </c>
      <c r="R670" s="662">
        <v>12</v>
      </c>
      <c r="S670" s="678">
        <v>0.5</v>
      </c>
      <c r="T670" s="745">
        <v>3</v>
      </c>
      <c r="U670" s="701">
        <v>0.6</v>
      </c>
    </row>
    <row r="671" spans="1:21" ht="14.4" customHeight="1" x14ac:dyDescent="0.3">
      <c r="A671" s="661">
        <v>7</v>
      </c>
      <c r="B671" s="662" t="s">
        <v>2404</v>
      </c>
      <c r="C671" s="662" t="s">
        <v>2669</v>
      </c>
      <c r="D671" s="743" t="s">
        <v>3931</v>
      </c>
      <c r="E671" s="744" t="s">
        <v>2692</v>
      </c>
      <c r="F671" s="662" t="s">
        <v>2665</v>
      </c>
      <c r="G671" s="662" t="s">
        <v>3230</v>
      </c>
      <c r="H671" s="662" t="s">
        <v>527</v>
      </c>
      <c r="I671" s="662" t="s">
        <v>3730</v>
      </c>
      <c r="J671" s="662" t="s">
        <v>3731</v>
      </c>
      <c r="K671" s="662" t="s">
        <v>3732</v>
      </c>
      <c r="L671" s="663">
        <v>484.75</v>
      </c>
      <c r="M671" s="663">
        <v>2908.5</v>
      </c>
      <c r="N671" s="662">
        <v>6</v>
      </c>
      <c r="O671" s="745">
        <v>3</v>
      </c>
      <c r="P671" s="663">
        <v>2908.5</v>
      </c>
      <c r="Q671" s="678">
        <v>1</v>
      </c>
      <c r="R671" s="662">
        <v>6</v>
      </c>
      <c r="S671" s="678">
        <v>1</v>
      </c>
      <c r="T671" s="745">
        <v>3</v>
      </c>
      <c r="U671" s="701">
        <v>1</v>
      </c>
    </row>
    <row r="672" spans="1:21" ht="14.4" customHeight="1" x14ac:dyDescent="0.3">
      <c r="A672" s="661">
        <v>7</v>
      </c>
      <c r="B672" s="662" t="s">
        <v>2404</v>
      </c>
      <c r="C672" s="662" t="s">
        <v>2669</v>
      </c>
      <c r="D672" s="743" t="s">
        <v>3931</v>
      </c>
      <c r="E672" s="744" t="s">
        <v>2692</v>
      </c>
      <c r="F672" s="662" t="s">
        <v>2665</v>
      </c>
      <c r="G672" s="662" t="s">
        <v>3230</v>
      </c>
      <c r="H672" s="662" t="s">
        <v>527</v>
      </c>
      <c r="I672" s="662" t="s">
        <v>3733</v>
      </c>
      <c r="J672" s="662" t="s">
        <v>3635</v>
      </c>
      <c r="K672" s="662" t="s">
        <v>3734</v>
      </c>
      <c r="L672" s="663">
        <v>484.75</v>
      </c>
      <c r="M672" s="663">
        <v>3393.25</v>
      </c>
      <c r="N672" s="662">
        <v>7</v>
      </c>
      <c r="O672" s="745">
        <v>2</v>
      </c>
      <c r="P672" s="663">
        <v>3393.25</v>
      </c>
      <c r="Q672" s="678">
        <v>1</v>
      </c>
      <c r="R672" s="662">
        <v>7</v>
      </c>
      <c r="S672" s="678">
        <v>1</v>
      </c>
      <c r="T672" s="745">
        <v>2</v>
      </c>
      <c r="U672" s="701">
        <v>1</v>
      </c>
    </row>
    <row r="673" spans="1:21" ht="14.4" customHeight="1" x14ac:dyDescent="0.3">
      <c r="A673" s="661">
        <v>7</v>
      </c>
      <c r="B673" s="662" t="s">
        <v>2404</v>
      </c>
      <c r="C673" s="662" t="s">
        <v>2669</v>
      </c>
      <c r="D673" s="743" t="s">
        <v>3931</v>
      </c>
      <c r="E673" s="744" t="s">
        <v>2692</v>
      </c>
      <c r="F673" s="662" t="s">
        <v>2665</v>
      </c>
      <c r="G673" s="662" t="s">
        <v>3230</v>
      </c>
      <c r="H673" s="662" t="s">
        <v>527</v>
      </c>
      <c r="I673" s="662" t="s">
        <v>3252</v>
      </c>
      <c r="J673" s="662" t="s">
        <v>3253</v>
      </c>
      <c r="K673" s="662" t="s">
        <v>3254</v>
      </c>
      <c r="L673" s="663">
        <v>969.48</v>
      </c>
      <c r="M673" s="663">
        <v>11633.76</v>
      </c>
      <c r="N673" s="662">
        <v>12</v>
      </c>
      <c r="O673" s="745">
        <v>2</v>
      </c>
      <c r="P673" s="663">
        <v>11633.76</v>
      </c>
      <c r="Q673" s="678">
        <v>1</v>
      </c>
      <c r="R673" s="662">
        <v>12</v>
      </c>
      <c r="S673" s="678">
        <v>1</v>
      </c>
      <c r="T673" s="745">
        <v>2</v>
      </c>
      <c r="U673" s="701">
        <v>1</v>
      </c>
    </row>
    <row r="674" spans="1:21" ht="14.4" customHeight="1" x14ac:dyDescent="0.3">
      <c r="A674" s="661">
        <v>7</v>
      </c>
      <c r="B674" s="662" t="s">
        <v>2404</v>
      </c>
      <c r="C674" s="662" t="s">
        <v>2669</v>
      </c>
      <c r="D674" s="743" t="s">
        <v>3931</v>
      </c>
      <c r="E674" s="744" t="s">
        <v>2692</v>
      </c>
      <c r="F674" s="662" t="s">
        <v>2665</v>
      </c>
      <c r="G674" s="662" t="s">
        <v>3230</v>
      </c>
      <c r="H674" s="662" t="s">
        <v>527</v>
      </c>
      <c r="I674" s="662" t="s">
        <v>3735</v>
      </c>
      <c r="J674" s="662" t="s">
        <v>3736</v>
      </c>
      <c r="K674" s="662" t="s">
        <v>3732</v>
      </c>
      <c r="L674" s="663">
        <v>484.75</v>
      </c>
      <c r="M674" s="663">
        <v>4362.75</v>
      </c>
      <c r="N674" s="662">
        <v>9</v>
      </c>
      <c r="O674" s="745">
        <v>3</v>
      </c>
      <c r="P674" s="663">
        <v>969.5</v>
      </c>
      <c r="Q674" s="678">
        <v>0.22222222222222221</v>
      </c>
      <c r="R674" s="662">
        <v>2</v>
      </c>
      <c r="S674" s="678">
        <v>0.22222222222222221</v>
      </c>
      <c r="T674" s="745">
        <v>1</v>
      </c>
      <c r="U674" s="701">
        <v>0.33333333333333331</v>
      </c>
    </row>
    <row r="675" spans="1:21" ht="14.4" customHeight="1" x14ac:dyDescent="0.3">
      <c r="A675" s="661">
        <v>7</v>
      </c>
      <c r="B675" s="662" t="s">
        <v>2404</v>
      </c>
      <c r="C675" s="662" t="s">
        <v>2669</v>
      </c>
      <c r="D675" s="743" t="s">
        <v>3931</v>
      </c>
      <c r="E675" s="744" t="s">
        <v>2692</v>
      </c>
      <c r="F675" s="662" t="s">
        <v>2665</v>
      </c>
      <c r="G675" s="662" t="s">
        <v>3230</v>
      </c>
      <c r="H675" s="662" t="s">
        <v>527</v>
      </c>
      <c r="I675" s="662" t="s">
        <v>3737</v>
      </c>
      <c r="J675" s="662" t="s">
        <v>3738</v>
      </c>
      <c r="K675" s="662" t="s">
        <v>3739</v>
      </c>
      <c r="L675" s="663">
        <v>0</v>
      </c>
      <c r="M675" s="663">
        <v>0</v>
      </c>
      <c r="N675" s="662">
        <v>4</v>
      </c>
      <c r="O675" s="745">
        <v>1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7</v>
      </c>
      <c r="B676" s="662" t="s">
        <v>2404</v>
      </c>
      <c r="C676" s="662" t="s">
        <v>2669</v>
      </c>
      <c r="D676" s="743" t="s">
        <v>3931</v>
      </c>
      <c r="E676" s="744" t="s">
        <v>2692</v>
      </c>
      <c r="F676" s="662" t="s">
        <v>2665</v>
      </c>
      <c r="G676" s="662" t="s">
        <v>3230</v>
      </c>
      <c r="H676" s="662" t="s">
        <v>527</v>
      </c>
      <c r="I676" s="662" t="s">
        <v>3740</v>
      </c>
      <c r="J676" s="662" t="s">
        <v>3491</v>
      </c>
      <c r="K676" s="662" t="s">
        <v>3741</v>
      </c>
      <c r="L676" s="663">
        <v>0</v>
      </c>
      <c r="M676" s="663">
        <v>0</v>
      </c>
      <c r="N676" s="662">
        <v>4</v>
      </c>
      <c r="O676" s="745">
        <v>1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7</v>
      </c>
      <c r="B677" s="662" t="s">
        <v>2404</v>
      </c>
      <c r="C677" s="662" t="s">
        <v>2669</v>
      </c>
      <c r="D677" s="743" t="s">
        <v>3931</v>
      </c>
      <c r="E677" s="744" t="s">
        <v>2692</v>
      </c>
      <c r="F677" s="662" t="s">
        <v>2665</v>
      </c>
      <c r="G677" s="662" t="s">
        <v>3230</v>
      </c>
      <c r="H677" s="662" t="s">
        <v>527</v>
      </c>
      <c r="I677" s="662" t="s">
        <v>3742</v>
      </c>
      <c r="J677" s="662" t="s">
        <v>3743</v>
      </c>
      <c r="K677" s="662" t="s">
        <v>3489</v>
      </c>
      <c r="L677" s="663">
        <v>1454.23</v>
      </c>
      <c r="M677" s="663">
        <v>8725.380000000001</v>
      </c>
      <c r="N677" s="662">
        <v>6</v>
      </c>
      <c r="O677" s="745">
        <v>1</v>
      </c>
      <c r="P677" s="663">
        <v>8725.380000000001</v>
      </c>
      <c r="Q677" s="678">
        <v>1</v>
      </c>
      <c r="R677" s="662">
        <v>6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7</v>
      </c>
      <c r="B678" s="662" t="s">
        <v>2404</v>
      </c>
      <c r="C678" s="662" t="s">
        <v>2669</v>
      </c>
      <c r="D678" s="743" t="s">
        <v>3931</v>
      </c>
      <c r="E678" s="744" t="s">
        <v>2692</v>
      </c>
      <c r="F678" s="662" t="s">
        <v>2665</v>
      </c>
      <c r="G678" s="662" t="s">
        <v>3230</v>
      </c>
      <c r="H678" s="662" t="s">
        <v>527</v>
      </c>
      <c r="I678" s="662" t="s">
        <v>3744</v>
      </c>
      <c r="J678" s="662" t="s">
        <v>3745</v>
      </c>
      <c r="K678" s="662" t="s">
        <v>3746</v>
      </c>
      <c r="L678" s="663">
        <v>4967.28</v>
      </c>
      <c r="M678" s="663">
        <v>4967.28</v>
      </c>
      <c r="N678" s="662">
        <v>1</v>
      </c>
      <c r="O678" s="745">
        <v>1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7</v>
      </c>
      <c r="B679" s="662" t="s">
        <v>2404</v>
      </c>
      <c r="C679" s="662" t="s">
        <v>2669</v>
      </c>
      <c r="D679" s="743" t="s">
        <v>3931</v>
      </c>
      <c r="E679" s="744" t="s">
        <v>2692</v>
      </c>
      <c r="F679" s="662" t="s">
        <v>2665</v>
      </c>
      <c r="G679" s="662" t="s">
        <v>3230</v>
      </c>
      <c r="H679" s="662" t="s">
        <v>527</v>
      </c>
      <c r="I679" s="662" t="s">
        <v>3747</v>
      </c>
      <c r="J679" s="662" t="s">
        <v>3748</v>
      </c>
      <c r="K679" s="662" t="s">
        <v>3749</v>
      </c>
      <c r="L679" s="663">
        <v>0</v>
      </c>
      <c r="M679" s="663">
        <v>0</v>
      </c>
      <c r="N679" s="662">
        <v>1</v>
      </c>
      <c r="O679" s="745">
        <v>1</v>
      </c>
      <c r="P679" s="663">
        <v>0</v>
      </c>
      <c r="Q679" s="678"/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7</v>
      </c>
      <c r="B680" s="662" t="s">
        <v>2404</v>
      </c>
      <c r="C680" s="662" t="s">
        <v>2669</v>
      </c>
      <c r="D680" s="743" t="s">
        <v>3931</v>
      </c>
      <c r="E680" s="744" t="s">
        <v>2692</v>
      </c>
      <c r="F680" s="662" t="s">
        <v>2665</v>
      </c>
      <c r="G680" s="662" t="s">
        <v>3750</v>
      </c>
      <c r="H680" s="662" t="s">
        <v>606</v>
      </c>
      <c r="I680" s="662" t="s">
        <v>3751</v>
      </c>
      <c r="J680" s="662" t="s">
        <v>3752</v>
      </c>
      <c r="K680" s="662" t="s">
        <v>3753</v>
      </c>
      <c r="L680" s="663">
        <v>0</v>
      </c>
      <c r="M680" s="663">
        <v>0</v>
      </c>
      <c r="N680" s="662">
        <v>2</v>
      </c>
      <c r="O680" s="745">
        <v>1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7</v>
      </c>
      <c r="B681" s="662" t="s">
        <v>2404</v>
      </c>
      <c r="C681" s="662" t="s">
        <v>2669</v>
      </c>
      <c r="D681" s="743" t="s">
        <v>3931</v>
      </c>
      <c r="E681" s="744" t="s">
        <v>2692</v>
      </c>
      <c r="F681" s="662" t="s">
        <v>2665</v>
      </c>
      <c r="G681" s="662" t="s">
        <v>3005</v>
      </c>
      <c r="H681" s="662" t="s">
        <v>527</v>
      </c>
      <c r="I681" s="662" t="s">
        <v>3754</v>
      </c>
      <c r="J681" s="662" t="s">
        <v>3755</v>
      </c>
      <c r="K681" s="662" t="s">
        <v>3756</v>
      </c>
      <c r="L681" s="663">
        <v>0</v>
      </c>
      <c r="M681" s="663">
        <v>0</v>
      </c>
      <c r="N681" s="662">
        <v>1</v>
      </c>
      <c r="O681" s="745">
        <v>1</v>
      </c>
      <c r="P681" s="663"/>
      <c r="Q681" s="678"/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7</v>
      </c>
      <c r="B682" s="662" t="s">
        <v>2404</v>
      </c>
      <c r="C682" s="662" t="s">
        <v>2669</v>
      </c>
      <c r="D682" s="743" t="s">
        <v>3931</v>
      </c>
      <c r="E682" s="744" t="s">
        <v>2692</v>
      </c>
      <c r="F682" s="662" t="s">
        <v>2665</v>
      </c>
      <c r="G682" s="662" t="s">
        <v>3185</v>
      </c>
      <c r="H682" s="662" t="s">
        <v>527</v>
      </c>
      <c r="I682" s="662" t="s">
        <v>3502</v>
      </c>
      <c r="J682" s="662" t="s">
        <v>3503</v>
      </c>
      <c r="K682" s="662" t="s">
        <v>3187</v>
      </c>
      <c r="L682" s="663">
        <v>848.49</v>
      </c>
      <c r="M682" s="663">
        <v>9333.3900000000012</v>
      </c>
      <c r="N682" s="662">
        <v>11</v>
      </c>
      <c r="O682" s="745">
        <v>4</v>
      </c>
      <c r="P682" s="663">
        <v>848.49</v>
      </c>
      <c r="Q682" s="678">
        <v>9.0909090909090898E-2</v>
      </c>
      <c r="R682" s="662">
        <v>1</v>
      </c>
      <c r="S682" s="678">
        <v>9.0909090909090912E-2</v>
      </c>
      <c r="T682" s="745">
        <v>0.5</v>
      </c>
      <c r="U682" s="701">
        <v>0.125</v>
      </c>
    </row>
    <row r="683" spans="1:21" ht="14.4" customHeight="1" x14ac:dyDescent="0.3">
      <c r="A683" s="661">
        <v>7</v>
      </c>
      <c r="B683" s="662" t="s">
        <v>2404</v>
      </c>
      <c r="C683" s="662" t="s">
        <v>2669</v>
      </c>
      <c r="D683" s="743" t="s">
        <v>3931</v>
      </c>
      <c r="E683" s="744" t="s">
        <v>2692</v>
      </c>
      <c r="F683" s="662" t="s">
        <v>2665</v>
      </c>
      <c r="G683" s="662" t="s">
        <v>3185</v>
      </c>
      <c r="H683" s="662" t="s">
        <v>527</v>
      </c>
      <c r="I683" s="662" t="s">
        <v>3642</v>
      </c>
      <c r="J683" s="662" t="s">
        <v>3643</v>
      </c>
      <c r="K683" s="662" t="s">
        <v>3187</v>
      </c>
      <c r="L683" s="663">
        <v>848.49</v>
      </c>
      <c r="M683" s="663">
        <v>2545.4700000000003</v>
      </c>
      <c r="N683" s="662">
        <v>3</v>
      </c>
      <c r="O683" s="745">
        <v>0.5</v>
      </c>
      <c r="P683" s="663">
        <v>2545.4700000000003</v>
      </c>
      <c r="Q683" s="678">
        <v>1</v>
      </c>
      <c r="R683" s="662">
        <v>3</v>
      </c>
      <c r="S683" s="678">
        <v>1</v>
      </c>
      <c r="T683" s="745">
        <v>0.5</v>
      </c>
      <c r="U683" s="701">
        <v>1</v>
      </c>
    </row>
    <row r="684" spans="1:21" ht="14.4" customHeight="1" x14ac:dyDescent="0.3">
      <c r="A684" s="661">
        <v>7</v>
      </c>
      <c r="B684" s="662" t="s">
        <v>2404</v>
      </c>
      <c r="C684" s="662" t="s">
        <v>2669</v>
      </c>
      <c r="D684" s="743" t="s">
        <v>3931</v>
      </c>
      <c r="E684" s="744" t="s">
        <v>2692</v>
      </c>
      <c r="F684" s="662" t="s">
        <v>2665</v>
      </c>
      <c r="G684" s="662" t="s">
        <v>3185</v>
      </c>
      <c r="H684" s="662" t="s">
        <v>606</v>
      </c>
      <c r="I684" s="662" t="s">
        <v>3258</v>
      </c>
      <c r="J684" s="662" t="s">
        <v>2611</v>
      </c>
      <c r="K684" s="662" t="s">
        <v>3259</v>
      </c>
      <c r="L684" s="663">
        <v>537.12</v>
      </c>
      <c r="M684" s="663">
        <v>5908.32</v>
      </c>
      <c r="N684" s="662">
        <v>11</v>
      </c>
      <c r="O684" s="745">
        <v>4</v>
      </c>
      <c r="P684" s="663">
        <v>3759.8399999999997</v>
      </c>
      <c r="Q684" s="678">
        <v>0.63636363636363635</v>
      </c>
      <c r="R684" s="662">
        <v>7</v>
      </c>
      <c r="S684" s="678">
        <v>0.63636363636363635</v>
      </c>
      <c r="T684" s="745">
        <v>2.5</v>
      </c>
      <c r="U684" s="701">
        <v>0.625</v>
      </c>
    </row>
    <row r="685" spans="1:21" ht="14.4" customHeight="1" x14ac:dyDescent="0.3">
      <c r="A685" s="661">
        <v>7</v>
      </c>
      <c r="B685" s="662" t="s">
        <v>2404</v>
      </c>
      <c r="C685" s="662" t="s">
        <v>2669</v>
      </c>
      <c r="D685" s="743" t="s">
        <v>3931</v>
      </c>
      <c r="E685" s="744" t="s">
        <v>2692</v>
      </c>
      <c r="F685" s="662" t="s">
        <v>2665</v>
      </c>
      <c r="G685" s="662" t="s">
        <v>3185</v>
      </c>
      <c r="H685" s="662" t="s">
        <v>606</v>
      </c>
      <c r="I685" s="662" t="s">
        <v>3186</v>
      </c>
      <c r="J685" s="662" t="s">
        <v>2613</v>
      </c>
      <c r="K685" s="662" t="s">
        <v>3187</v>
      </c>
      <c r="L685" s="663">
        <v>848.49</v>
      </c>
      <c r="M685" s="663">
        <v>85697.490000000034</v>
      </c>
      <c r="N685" s="662">
        <v>101</v>
      </c>
      <c r="O685" s="745">
        <v>33.5</v>
      </c>
      <c r="P685" s="663">
        <v>50060.910000000018</v>
      </c>
      <c r="Q685" s="678">
        <v>0.58415841584158412</v>
      </c>
      <c r="R685" s="662">
        <v>59</v>
      </c>
      <c r="S685" s="678">
        <v>0.58415841584158412</v>
      </c>
      <c r="T685" s="745">
        <v>21</v>
      </c>
      <c r="U685" s="701">
        <v>0.62686567164179108</v>
      </c>
    </row>
    <row r="686" spans="1:21" ht="14.4" customHeight="1" x14ac:dyDescent="0.3">
      <c r="A686" s="661">
        <v>7</v>
      </c>
      <c r="B686" s="662" t="s">
        <v>2404</v>
      </c>
      <c r="C686" s="662" t="s">
        <v>2669</v>
      </c>
      <c r="D686" s="743" t="s">
        <v>3931</v>
      </c>
      <c r="E686" s="744" t="s">
        <v>2692</v>
      </c>
      <c r="F686" s="662" t="s">
        <v>2665</v>
      </c>
      <c r="G686" s="662" t="s">
        <v>3185</v>
      </c>
      <c r="H686" s="662" t="s">
        <v>606</v>
      </c>
      <c r="I686" s="662" t="s">
        <v>3646</v>
      </c>
      <c r="J686" s="662" t="s">
        <v>3647</v>
      </c>
      <c r="K686" s="662" t="s">
        <v>3648</v>
      </c>
      <c r="L686" s="663">
        <v>478.07</v>
      </c>
      <c r="M686" s="663">
        <v>5258.7699999999995</v>
      </c>
      <c r="N686" s="662">
        <v>11</v>
      </c>
      <c r="O686" s="745">
        <v>2</v>
      </c>
      <c r="P686" s="663">
        <v>1912.28</v>
      </c>
      <c r="Q686" s="678">
        <v>0.36363636363636365</v>
      </c>
      <c r="R686" s="662">
        <v>4</v>
      </c>
      <c r="S686" s="678">
        <v>0.36363636363636365</v>
      </c>
      <c r="T686" s="745">
        <v>1</v>
      </c>
      <c r="U686" s="701">
        <v>0.5</v>
      </c>
    </row>
    <row r="687" spans="1:21" ht="14.4" customHeight="1" x14ac:dyDescent="0.3">
      <c r="A687" s="661">
        <v>7</v>
      </c>
      <c r="B687" s="662" t="s">
        <v>2404</v>
      </c>
      <c r="C687" s="662" t="s">
        <v>2669</v>
      </c>
      <c r="D687" s="743" t="s">
        <v>3931</v>
      </c>
      <c r="E687" s="744" t="s">
        <v>2692</v>
      </c>
      <c r="F687" s="662" t="s">
        <v>2665</v>
      </c>
      <c r="G687" s="662" t="s">
        <v>3054</v>
      </c>
      <c r="H687" s="662" t="s">
        <v>527</v>
      </c>
      <c r="I687" s="662" t="s">
        <v>3055</v>
      </c>
      <c r="J687" s="662" t="s">
        <v>3056</v>
      </c>
      <c r="K687" s="662" t="s">
        <v>3057</v>
      </c>
      <c r="L687" s="663">
        <v>0</v>
      </c>
      <c r="M687" s="663">
        <v>0</v>
      </c>
      <c r="N687" s="662">
        <v>3</v>
      </c>
      <c r="O687" s="745">
        <v>2.5</v>
      </c>
      <c r="P687" s="663">
        <v>0</v>
      </c>
      <c r="Q687" s="678"/>
      <c r="R687" s="662">
        <v>2</v>
      </c>
      <c r="S687" s="678">
        <v>0.66666666666666663</v>
      </c>
      <c r="T687" s="745">
        <v>2</v>
      </c>
      <c r="U687" s="701">
        <v>0.8</v>
      </c>
    </row>
    <row r="688" spans="1:21" ht="14.4" customHeight="1" x14ac:dyDescent="0.3">
      <c r="A688" s="661">
        <v>7</v>
      </c>
      <c r="B688" s="662" t="s">
        <v>2404</v>
      </c>
      <c r="C688" s="662" t="s">
        <v>2669</v>
      </c>
      <c r="D688" s="743" t="s">
        <v>3931</v>
      </c>
      <c r="E688" s="744" t="s">
        <v>2692</v>
      </c>
      <c r="F688" s="662" t="s">
        <v>2665</v>
      </c>
      <c r="G688" s="662" t="s">
        <v>2803</v>
      </c>
      <c r="H688" s="662" t="s">
        <v>527</v>
      </c>
      <c r="I688" s="662" t="s">
        <v>3757</v>
      </c>
      <c r="J688" s="662" t="s">
        <v>2805</v>
      </c>
      <c r="K688" s="662" t="s">
        <v>3758</v>
      </c>
      <c r="L688" s="663">
        <v>0</v>
      </c>
      <c r="M688" s="663">
        <v>0</v>
      </c>
      <c r="N688" s="662">
        <v>1</v>
      </c>
      <c r="O688" s="745">
        <v>0.5</v>
      </c>
      <c r="P688" s="663">
        <v>0</v>
      </c>
      <c r="Q688" s="678"/>
      <c r="R688" s="662">
        <v>1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7</v>
      </c>
      <c r="B689" s="662" t="s">
        <v>2404</v>
      </c>
      <c r="C689" s="662" t="s">
        <v>2669</v>
      </c>
      <c r="D689" s="743" t="s">
        <v>3931</v>
      </c>
      <c r="E689" s="744" t="s">
        <v>2692</v>
      </c>
      <c r="F689" s="662" t="s">
        <v>2665</v>
      </c>
      <c r="G689" s="662" t="s">
        <v>3264</v>
      </c>
      <c r="H689" s="662" t="s">
        <v>527</v>
      </c>
      <c r="I689" s="662" t="s">
        <v>3265</v>
      </c>
      <c r="J689" s="662" t="s">
        <v>3266</v>
      </c>
      <c r="K689" s="662" t="s">
        <v>3267</v>
      </c>
      <c r="L689" s="663">
        <v>838.65</v>
      </c>
      <c r="M689" s="663">
        <v>25998.149999999998</v>
      </c>
      <c r="N689" s="662">
        <v>31</v>
      </c>
      <c r="O689" s="745">
        <v>9</v>
      </c>
      <c r="P689" s="663">
        <v>13418.399999999998</v>
      </c>
      <c r="Q689" s="678">
        <v>0.5161290322580645</v>
      </c>
      <c r="R689" s="662">
        <v>16</v>
      </c>
      <c r="S689" s="678">
        <v>0.5161290322580645</v>
      </c>
      <c r="T689" s="745">
        <v>6</v>
      </c>
      <c r="U689" s="701">
        <v>0.66666666666666663</v>
      </c>
    </row>
    <row r="690" spans="1:21" ht="14.4" customHeight="1" x14ac:dyDescent="0.3">
      <c r="A690" s="661">
        <v>7</v>
      </c>
      <c r="B690" s="662" t="s">
        <v>2404</v>
      </c>
      <c r="C690" s="662" t="s">
        <v>2669</v>
      </c>
      <c r="D690" s="743" t="s">
        <v>3931</v>
      </c>
      <c r="E690" s="744" t="s">
        <v>2692</v>
      </c>
      <c r="F690" s="662" t="s">
        <v>2665</v>
      </c>
      <c r="G690" s="662" t="s">
        <v>3264</v>
      </c>
      <c r="H690" s="662" t="s">
        <v>527</v>
      </c>
      <c r="I690" s="662" t="s">
        <v>3409</v>
      </c>
      <c r="J690" s="662" t="s">
        <v>3410</v>
      </c>
      <c r="K690" s="662" t="s">
        <v>3411</v>
      </c>
      <c r="L690" s="663">
        <v>1677.3</v>
      </c>
      <c r="M690" s="663">
        <v>15095.699999999999</v>
      </c>
      <c r="N690" s="662">
        <v>9</v>
      </c>
      <c r="O690" s="745">
        <v>6</v>
      </c>
      <c r="P690" s="663">
        <v>10063.799999999999</v>
      </c>
      <c r="Q690" s="678">
        <v>0.66666666666666663</v>
      </c>
      <c r="R690" s="662">
        <v>6</v>
      </c>
      <c r="S690" s="678">
        <v>0.66666666666666663</v>
      </c>
      <c r="T690" s="745">
        <v>5</v>
      </c>
      <c r="U690" s="701">
        <v>0.83333333333333337</v>
      </c>
    </row>
    <row r="691" spans="1:21" ht="14.4" customHeight="1" x14ac:dyDescent="0.3">
      <c r="A691" s="661">
        <v>7</v>
      </c>
      <c r="B691" s="662" t="s">
        <v>2404</v>
      </c>
      <c r="C691" s="662" t="s">
        <v>2669</v>
      </c>
      <c r="D691" s="743" t="s">
        <v>3931</v>
      </c>
      <c r="E691" s="744" t="s">
        <v>2692</v>
      </c>
      <c r="F691" s="662" t="s">
        <v>2665</v>
      </c>
      <c r="G691" s="662" t="s">
        <v>3264</v>
      </c>
      <c r="H691" s="662" t="s">
        <v>527</v>
      </c>
      <c r="I691" s="662" t="s">
        <v>3268</v>
      </c>
      <c r="J691" s="662" t="s">
        <v>3269</v>
      </c>
      <c r="K691" s="662" t="s">
        <v>3270</v>
      </c>
      <c r="L691" s="663">
        <v>454.27</v>
      </c>
      <c r="M691" s="663">
        <v>4088.43</v>
      </c>
      <c r="N691" s="662">
        <v>9</v>
      </c>
      <c r="O691" s="745">
        <v>5</v>
      </c>
      <c r="P691" s="663">
        <v>2725.62</v>
      </c>
      <c r="Q691" s="678">
        <v>0.66666666666666663</v>
      </c>
      <c r="R691" s="662">
        <v>6</v>
      </c>
      <c r="S691" s="678">
        <v>0.66666666666666663</v>
      </c>
      <c r="T691" s="745">
        <v>4</v>
      </c>
      <c r="U691" s="701">
        <v>0.8</v>
      </c>
    </row>
    <row r="692" spans="1:21" ht="14.4" customHeight="1" x14ac:dyDescent="0.3">
      <c r="A692" s="661">
        <v>7</v>
      </c>
      <c r="B692" s="662" t="s">
        <v>2404</v>
      </c>
      <c r="C692" s="662" t="s">
        <v>2669</v>
      </c>
      <c r="D692" s="743" t="s">
        <v>3931</v>
      </c>
      <c r="E692" s="744" t="s">
        <v>2692</v>
      </c>
      <c r="F692" s="662" t="s">
        <v>2665</v>
      </c>
      <c r="G692" s="662" t="s">
        <v>3264</v>
      </c>
      <c r="H692" s="662" t="s">
        <v>527</v>
      </c>
      <c r="I692" s="662" t="s">
        <v>3504</v>
      </c>
      <c r="J692" s="662" t="s">
        <v>3266</v>
      </c>
      <c r="K692" s="662" t="s">
        <v>3505</v>
      </c>
      <c r="L692" s="663">
        <v>1677.3</v>
      </c>
      <c r="M692" s="663">
        <v>5031.8999999999996</v>
      </c>
      <c r="N692" s="662">
        <v>3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7</v>
      </c>
      <c r="B693" s="662" t="s">
        <v>2404</v>
      </c>
      <c r="C693" s="662" t="s">
        <v>2669</v>
      </c>
      <c r="D693" s="743" t="s">
        <v>3931</v>
      </c>
      <c r="E693" s="744" t="s">
        <v>2692</v>
      </c>
      <c r="F693" s="662" t="s">
        <v>2665</v>
      </c>
      <c r="G693" s="662" t="s">
        <v>3264</v>
      </c>
      <c r="H693" s="662" t="s">
        <v>527</v>
      </c>
      <c r="I693" s="662" t="s">
        <v>3271</v>
      </c>
      <c r="J693" s="662" t="s">
        <v>3272</v>
      </c>
      <c r="K693" s="662" t="s">
        <v>3273</v>
      </c>
      <c r="L693" s="663">
        <v>4714.62</v>
      </c>
      <c r="M693" s="663">
        <v>42431.58</v>
      </c>
      <c r="N693" s="662">
        <v>9</v>
      </c>
      <c r="O693" s="745">
        <v>3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7</v>
      </c>
      <c r="B694" s="662" t="s">
        <v>2404</v>
      </c>
      <c r="C694" s="662" t="s">
        <v>2669</v>
      </c>
      <c r="D694" s="743" t="s">
        <v>3931</v>
      </c>
      <c r="E694" s="744" t="s">
        <v>2692</v>
      </c>
      <c r="F694" s="662" t="s">
        <v>2665</v>
      </c>
      <c r="G694" s="662" t="s">
        <v>2837</v>
      </c>
      <c r="H694" s="662" t="s">
        <v>527</v>
      </c>
      <c r="I694" s="662" t="s">
        <v>3759</v>
      </c>
      <c r="J694" s="662" t="s">
        <v>2839</v>
      </c>
      <c r="K694" s="662"/>
      <c r="L694" s="663">
        <v>0</v>
      </c>
      <c r="M694" s="663">
        <v>0</v>
      </c>
      <c r="N694" s="662">
        <v>3</v>
      </c>
      <c r="O694" s="745">
        <v>3</v>
      </c>
      <c r="P694" s="663">
        <v>0</v>
      </c>
      <c r="Q694" s="678"/>
      <c r="R694" s="662">
        <v>2</v>
      </c>
      <c r="S694" s="678">
        <v>0.66666666666666663</v>
      </c>
      <c r="T694" s="745">
        <v>2</v>
      </c>
      <c r="U694" s="701">
        <v>0.66666666666666663</v>
      </c>
    </row>
    <row r="695" spans="1:21" ht="14.4" customHeight="1" x14ac:dyDescent="0.3">
      <c r="A695" s="661">
        <v>7</v>
      </c>
      <c r="B695" s="662" t="s">
        <v>2404</v>
      </c>
      <c r="C695" s="662" t="s">
        <v>2669</v>
      </c>
      <c r="D695" s="743" t="s">
        <v>3931</v>
      </c>
      <c r="E695" s="744" t="s">
        <v>2692</v>
      </c>
      <c r="F695" s="662" t="s">
        <v>2665</v>
      </c>
      <c r="G695" s="662" t="s">
        <v>2837</v>
      </c>
      <c r="H695" s="662" t="s">
        <v>527</v>
      </c>
      <c r="I695" s="662" t="s">
        <v>3760</v>
      </c>
      <c r="J695" s="662" t="s">
        <v>2839</v>
      </c>
      <c r="K695" s="662"/>
      <c r="L695" s="663">
        <v>0</v>
      </c>
      <c r="M695" s="663">
        <v>0</v>
      </c>
      <c r="N695" s="662">
        <v>5</v>
      </c>
      <c r="O695" s="745">
        <v>3</v>
      </c>
      <c r="P695" s="663">
        <v>0</v>
      </c>
      <c r="Q695" s="678"/>
      <c r="R695" s="662">
        <v>4</v>
      </c>
      <c r="S695" s="678">
        <v>0.8</v>
      </c>
      <c r="T695" s="745">
        <v>2</v>
      </c>
      <c r="U695" s="701">
        <v>0.66666666666666663</v>
      </c>
    </row>
    <row r="696" spans="1:21" ht="14.4" customHeight="1" x14ac:dyDescent="0.3">
      <c r="A696" s="661">
        <v>7</v>
      </c>
      <c r="B696" s="662" t="s">
        <v>2404</v>
      </c>
      <c r="C696" s="662" t="s">
        <v>2669</v>
      </c>
      <c r="D696" s="743" t="s">
        <v>3931</v>
      </c>
      <c r="E696" s="744" t="s">
        <v>2692</v>
      </c>
      <c r="F696" s="662" t="s">
        <v>2665</v>
      </c>
      <c r="G696" s="662" t="s">
        <v>2837</v>
      </c>
      <c r="H696" s="662" t="s">
        <v>527</v>
      </c>
      <c r="I696" s="662" t="s">
        <v>3761</v>
      </c>
      <c r="J696" s="662" t="s">
        <v>2839</v>
      </c>
      <c r="K696" s="662"/>
      <c r="L696" s="663">
        <v>0</v>
      </c>
      <c r="M696" s="663">
        <v>0</v>
      </c>
      <c r="N696" s="662">
        <v>1</v>
      </c>
      <c r="O696" s="745">
        <v>1</v>
      </c>
      <c r="P696" s="663">
        <v>0</v>
      </c>
      <c r="Q696" s="678"/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7</v>
      </c>
      <c r="B697" s="662" t="s">
        <v>2404</v>
      </c>
      <c r="C697" s="662" t="s">
        <v>2669</v>
      </c>
      <c r="D697" s="743" t="s">
        <v>3931</v>
      </c>
      <c r="E697" s="744" t="s">
        <v>2692</v>
      </c>
      <c r="F697" s="662" t="s">
        <v>2665</v>
      </c>
      <c r="G697" s="662" t="s">
        <v>2837</v>
      </c>
      <c r="H697" s="662" t="s">
        <v>527</v>
      </c>
      <c r="I697" s="662" t="s">
        <v>3762</v>
      </c>
      <c r="J697" s="662" t="s">
        <v>2839</v>
      </c>
      <c r="K697" s="662"/>
      <c r="L697" s="663">
        <v>0</v>
      </c>
      <c r="M697" s="663">
        <v>0</v>
      </c>
      <c r="N697" s="662">
        <v>6</v>
      </c>
      <c r="O697" s="745">
        <v>2</v>
      </c>
      <c r="P697" s="663">
        <v>0</v>
      </c>
      <c r="Q697" s="678"/>
      <c r="R697" s="662">
        <v>6</v>
      </c>
      <c r="S697" s="678">
        <v>1</v>
      </c>
      <c r="T697" s="745">
        <v>2</v>
      </c>
      <c r="U697" s="701">
        <v>1</v>
      </c>
    </row>
    <row r="698" spans="1:21" ht="14.4" customHeight="1" x14ac:dyDescent="0.3">
      <c r="A698" s="661">
        <v>7</v>
      </c>
      <c r="B698" s="662" t="s">
        <v>2404</v>
      </c>
      <c r="C698" s="662" t="s">
        <v>2669</v>
      </c>
      <c r="D698" s="743" t="s">
        <v>3931</v>
      </c>
      <c r="E698" s="744" t="s">
        <v>2692</v>
      </c>
      <c r="F698" s="662" t="s">
        <v>2665</v>
      </c>
      <c r="G698" s="662" t="s">
        <v>2837</v>
      </c>
      <c r="H698" s="662" t="s">
        <v>527</v>
      </c>
      <c r="I698" s="662" t="s">
        <v>3763</v>
      </c>
      <c r="J698" s="662" t="s">
        <v>2839</v>
      </c>
      <c r="K698" s="662"/>
      <c r="L698" s="663">
        <v>0</v>
      </c>
      <c r="M698" s="663">
        <v>0</v>
      </c>
      <c r="N698" s="662">
        <v>3</v>
      </c>
      <c r="O698" s="745">
        <v>1</v>
      </c>
      <c r="P698" s="663">
        <v>0</v>
      </c>
      <c r="Q698" s="678"/>
      <c r="R698" s="662">
        <v>3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7</v>
      </c>
      <c r="B699" s="662" t="s">
        <v>2404</v>
      </c>
      <c r="C699" s="662" t="s">
        <v>2669</v>
      </c>
      <c r="D699" s="743" t="s">
        <v>3931</v>
      </c>
      <c r="E699" s="744" t="s">
        <v>2692</v>
      </c>
      <c r="F699" s="662" t="s">
        <v>2665</v>
      </c>
      <c r="G699" s="662" t="s">
        <v>2941</v>
      </c>
      <c r="H699" s="662" t="s">
        <v>527</v>
      </c>
      <c r="I699" s="662" t="s">
        <v>3140</v>
      </c>
      <c r="J699" s="662" t="s">
        <v>2017</v>
      </c>
      <c r="K699" s="662" t="s">
        <v>3141</v>
      </c>
      <c r="L699" s="663">
        <v>48.09</v>
      </c>
      <c r="M699" s="663">
        <v>48.09</v>
      </c>
      <c r="N699" s="662">
        <v>1</v>
      </c>
      <c r="O699" s="745">
        <v>1</v>
      </c>
      <c r="P699" s="663">
        <v>48.09</v>
      </c>
      <c r="Q699" s="678">
        <v>1</v>
      </c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7</v>
      </c>
      <c r="B700" s="662" t="s">
        <v>2404</v>
      </c>
      <c r="C700" s="662" t="s">
        <v>2669</v>
      </c>
      <c r="D700" s="743" t="s">
        <v>3931</v>
      </c>
      <c r="E700" s="744" t="s">
        <v>2692</v>
      </c>
      <c r="F700" s="662" t="s">
        <v>2665</v>
      </c>
      <c r="G700" s="662" t="s">
        <v>3764</v>
      </c>
      <c r="H700" s="662" t="s">
        <v>527</v>
      </c>
      <c r="I700" s="662" t="s">
        <v>1588</v>
      </c>
      <c r="J700" s="662" t="s">
        <v>936</v>
      </c>
      <c r="K700" s="662" t="s">
        <v>3765</v>
      </c>
      <c r="L700" s="663">
        <v>0</v>
      </c>
      <c r="M700" s="663">
        <v>0</v>
      </c>
      <c r="N700" s="662">
        <v>1</v>
      </c>
      <c r="O700" s="745">
        <v>0.5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7</v>
      </c>
      <c r="B701" s="662" t="s">
        <v>2404</v>
      </c>
      <c r="C701" s="662" t="s">
        <v>2669</v>
      </c>
      <c r="D701" s="743" t="s">
        <v>3931</v>
      </c>
      <c r="E701" s="744" t="s">
        <v>2692</v>
      </c>
      <c r="F701" s="662" t="s">
        <v>2665</v>
      </c>
      <c r="G701" s="662" t="s">
        <v>3766</v>
      </c>
      <c r="H701" s="662" t="s">
        <v>527</v>
      </c>
      <c r="I701" s="662" t="s">
        <v>3767</v>
      </c>
      <c r="J701" s="662" t="s">
        <v>3768</v>
      </c>
      <c r="K701" s="662" t="s">
        <v>3769</v>
      </c>
      <c r="L701" s="663">
        <v>6822.19</v>
      </c>
      <c r="M701" s="663">
        <v>34110.949999999997</v>
      </c>
      <c r="N701" s="662">
        <v>5</v>
      </c>
      <c r="O701" s="745">
        <v>5</v>
      </c>
      <c r="P701" s="663">
        <v>34110.949999999997</v>
      </c>
      <c r="Q701" s="678">
        <v>1</v>
      </c>
      <c r="R701" s="662">
        <v>5</v>
      </c>
      <c r="S701" s="678">
        <v>1</v>
      </c>
      <c r="T701" s="745">
        <v>5</v>
      </c>
      <c r="U701" s="701">
        <v>1</v>
      </c>
    </row>
    <row r="702" spans="1:21" ht="14.4" customHeight="1" x14ac:dyDescent="0.3">
      <c r="A702" s="661">
        <v>7</v>
      </c>
      <c r="B702" s="662" t="s">
        <v>2404</v>
      </c>
      <c r="C702" s="662" t="s">
        <v>2669</v>
      </c>
      <c r="D702" s="743" t="s">
        <v>3931</v>
      </c>
      <c r="E702" s="744" t="s">
        <v>2692</v>
      </c>
      <c r="F702" s="662" t="s">
        <v>2665</v>
      </c>
      <c r="G702" s="662" t="s">
        <v>3418</v>
      </c>
      <c r="H702" s="662" t="s">
        <v>527</v>
      </c>
      <c r="I702" s="662" t="s">
        <v>3511</v>
      </c>
      <c r="J702" s="662" t="s">
        <v>3512</v>
      </c>
      <c r="K702" s="662" t="s">
        <v>3513</v>
      </c>
      <c r="L702" s="663">
        <v>105.08</v>
      </c>
      <c r="M702" s="663">
        <v>1891.44</v>
      </c>
      <c r="N702" s="662">
        <v>18</v>
      </c>
      <c r="O702" s="745">
        <v>5.5</v>
      </c>
      <c r="P702" s="663">
        <v>735.56</v>
      </c>
      <c r="Q702" s="678">
        <v>0.38888888888888884</v>
      </c>
      <c r="R702" s="662">
        <v>7</v>
      </c>
      <c r="S702" s="678">
        <v>0.3888888888888889</v>
      </c>
      <c r="T702" s="745">
        <v>1.5</v>
      </c>
      <c r="U702" s="701">
        <v>0.27272727272727271</v>
      </c>
    </row>
    <row r="703" spans="1:21" ht="14.4" customHeight="1" x14ac:dyDescent="0.3">
      <c r="A703" s="661">
        <v>7</v>
      </c>
      <c r="B703" s="662" t="s">
        <v>2404</v>
      </c>
      <c r="C703" s="662" t="s">
        <v>2669</v>
      </c>
      <c r="D703" s="743" t="s">
        <v>3931</v>
      </c>
      <c r="E703" s="744" t="s">
        <v>2692</v>
      </c>
      <c r="F703" s="662" t="s">
        <v>2665</v>
      </c>
      <c r="G703" s="662" t="s">
        <v>3418</v>
      </c>
      <c r="H703" s="662" t="s">
        <v>527</v>
      </c>
      <c r="I703" s="662" t="s">
        <v>3770</v>
      </c>
      <c r="J703" s="662" t="s">
        <v>3512</v>
      </c>
      <c r="K703" s="662" t="s">
        <v>3771</v>
      </c>
      <c r="L703" s="663">
        <v>105.08</v>
      </c>
      <c r="M703" s="663">
        <v>420.32</v>
      </c>
      <c r="N703" s="662">
        <v>4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7</v>
      </c>
      <c r="B704" s="662" t="s">
        <v>2404</v>
      </c>
      <c r="C704" s="662" t="s">
        <v>2669</v>
      </c>
      <c r="D704" s="743" t="s">
        <v>3931</v>
      </c>
      <c r="E704" s="744" t="s">
        <v>2692</v>
      </c>
      <c r="F704" s="662" t="s">
        <v>2665</v>
      </c>
      <c r="G704" s="662" t="s">
        <v>2711</v>
      </c>
      <c r="H704" s="662" t="s">
        <v>527</v>
      </c>
      <c r="I704" s="662" t="s">
        <v>3772</v>
      </c>
      <c r="J704" s="662" t="s">
        <v>3773</v>
      </c>
      <c r="K704" s="662" t="s">
        <v>3131</v>
      </c>
      <c r="L704" s="663">
        <v>98.75</v>
      </c>
      <c r="M704" s="663">
        <v>98.75</v>
      </c>
      <c r="N704" s="662">
        <v>1</v>
      </c>
      <c r="O704" s="745">
        <v>1</v>
      </c>
      <c r="P704" s="663">
        <v>98.75</v>
      </c>
      <c r="Q704" s="678">
        <v>1</v>
      </c>
      <c r="R704" s="662">
        <v>1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7</v>
      </c>
      <c r="B705" s="662" t="s">
        <v>2404</v>
      </c>
      <c r="C705" s="662" t="s">
        <v>2669</v>
      </c>
      <c r="D705" s="743" t="s">
        <v>3931</v>
      </c>
      <c r="E705" s="744" t="s">
        <v>2692</v>
      </c>
      <c r="F705" s="662" t="s">
        <v>2665</v>
      </c>
      <c r="G705" s="662" t="s">
        <v>3277</v>
      </c>
      <c r="H705" s="662" t="s">
        <v>527</v>
      </c>
      <c r="I705" s="662" t="s">
        <v>746</v>
      </c>
      <c r="J705" s="662" t="s">
        <v>3649</v>
      </c>
      <c r="K705" s="662" t="s">
        <v>3650</v>
      </c>
      <c r="L705" s="663">
        <v>23.61</v>
      </c>
      <c r="M705" s="663">
        <v>94.44</v>
      </c>
      <c r="N705" s="662">
        <v>4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7</v>
      </c>
      <c r="B706" s="662" t="s">
        <v>2404</v>
      </c>
      <c r="C706" s="662" t="s">
        <v>2669</v>
      </c>
      <c r="D706" s="743" t="s">
        <v>3931</v>
      </c>
      <c r="E706" s="744" t="s">
        <v>2692</v>
      </c>
      <c r="F706" s="662" t="s">
        <v>2665</v>
      </c>
      <c r="G706" s="662" t="s">
        <v>3277</v>
      </c>
      <c r="H706" s="662" t="s">
        <v>527</v>
      </c>
      <c r="I706" s="662" t="s">
        <v>3278</v>
      </c>
      <c r="J706" s="662" t="s">
        <v>3279</v>
      </c>
      <c r="K706" s="662" t="s">
        <v>2876</v>
      </c>
      <c r="L706" s="663">
        <v>37.369999999999997</v>
      </c>
      <c r="M706" s="663">
        <v>560.54999999999995</v>
      </c>
      <c r="N706" s="662">
        <v>15</v>
      </c>
      <c r="O706" s="745">
        <v>3.5</v>
      </c>
      <c r="P706" s="663">
        <v>224.21999999999997</v>
      </c>
      <c r="Q706" s="678">
        <v>0.39999999999999997</v>
      </c>
      <c r="R706" s="662">
        <v>6</v>
      </c>
      <c r="S706" s="678">
        <v>0.4</v>
      </c>
      <c r="T706" s="745">
        <v>2</v>
      </c>
      <c r="U706" s="701">
        <v>0.5714285714285714</v>
      </c>
    </row>
    <row r="707" spans="1:21" ht="14.4" customHeight="1" x14ac:dyDescent="0.3">
      <c r="A707" s="661">
        <v>7</v>
      </c>
      <c r="B707" s="662" t="s">
        <v>2404</v>
      </c>
      <c r="C707" s="662" t="s">
        <v>2669</v>
      </c>
      <c r="D707" s="743" t="s">
        <v>3931</v>
      </c>
      <c r="E707" s="744" t="s">
        <v>2692</v>
      </c>
      <c r="F707" s="662" t="s">
        <v>2665</v>
      </c>
      <c r="G707" s="662" t="s">
        <v>3277</v>
      </c>
      <c r="H707" s="662" t="s">
        <v>527</v>
      </c>
      <c r="I707" s="662" t="s">
        <v>3774</v>
      </c>
      <c r="J707" s="662" t="s">
        <v>3775</v>
      </c>
      <c r="K707" s="662" t="s">
        <v>3776</v>
      </c>
      <c r="L707" s="663">
        <v>15.57</v>
      </c>
      <c r="M707" s="663">
        <v>77.849999999999994</v>
      </c>
      <c r="N707" s="662">
        <v>5</v>
      </c>
      <c r="O707" s="745">
        <v>2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7</v>
      </c>
      <c r="B708" s="662" t="s">
        <v>2404</v>
      </c>
      <c r="C708" s="662" t="s">
        <v>2669</v>
      </c>
      <c r="D708" s="743" t="s">
        <v>3931</v>
      </c>
      <c r="E708" s="744" t="s">
        <v>2692</v>
      </c>
      <c r="F708" s="662" t="s">
        <v>2665</v>
      </c>
      <c r="G708" s="662" t="s">
        <v>3777</v>
      </c>
      <c r="H708" s="662" t="s">
        <v>606</v>
      </c>
      <c r="I708" s="662" t="s">
        <v>1868</v>
      </c>
      <c r="J708" s="662" t="s">
        <v>1869</v>
      </c>
      <c r="K708" s="662" t="s">
        <v>2505</v>
      </c>
      <c r="L708" s="663">
        <v>93.43</v>
      </c>
      <c r="M708" s="663">
        <v>93.43</v>
      </c>
      <c r="N708" s="662">
        <v>1</v>
      </c>
      <c r="O708" s="745">
        <v>1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7</v>
      </c>
      <c r="B709" s="662" t="s">
        <v>2404</v>
      </c>
      <c r="C709" s="662" t="s">
        <v>2669</v>
      </c>
      <c r="D709" s="743" t="s">
        <v>3931</v>
      </c>
      <c r="E709" s="744" t="s">
        <v>2692</v>
      </c>
      <c r="F709" s="662" t="s">
        <v>2665</v>
      </c>
      <c r="G709" s="662" t="s">
        <v>3520</v>
      </c>
      <c r="H709" s="662" t="s">
        <v>527</v>
      </c>
      <c r="I709" s="662" t="s">
        <v>3521</v>
      </c>
      <c r="J709" s="662" t="s">
        <v>3522</v>
      </c>
      <c r="K709" s="662" t="s">
        <v>3523</v>
      </c>
      <c r="L709" s="663">
        <v>65.36</v>
      </c>
      <c r="M709" s="663">
        <v>196.07999999999998</v>
      </c>
      <c r="N709" s="662">
        <v>3</v>
      </c>
      <c r="O709" s="745">
        <v>1</v>
      </c>
      <c r="P709" s="663">
        <v>65.36</v>
      </c>
      <c r="Q709" s="678">
        <v>0.33333333333333337</v>
      </c>
      <c r="R709" s="662">
        <v>1</v>
      </c>
      <c r="S709" s="678">
        <v>0.33333333333333331</v>
      </c>
      <c r="T709" s="745">
        <v>0.5</v>
      </c>
      <c r="U709" s="701">
        <v>0.5</v>
      </c>
    </row>
    <row r="710" spans="1:21" ht="14.4" customHeight="1" x14ac:dyDescent="0.3">
      <c r="A710" s="661">
        <v>7</v>
      </c>
      <c r="B710" s="662" t="s">
        <v>2404</v>
      </c>
      <c r="C710" s="662" t="s">
        <v>2669</v>
      </c>
      <c r="D710" s="743" t="s">
        <v>3931</v>
      </c>
      <c r="E710" s="744" t="s">
        <v>2692</v>
      </c>
      <c r="F710" s="662" t="s">
        <v>2665</v>
      </c>
      <c r="G710" s="662" t="s">
        <v>3778</v>
      </c>
      <c r="H710" s="662" t="s">
        <v>527</v>
      </c>
      <c r="I710" s="662" t="s">
        <v>3779</v>
      </c>
      <c r="J710" s="662" t="s">
        <v>3780</v>
      </c>
      <c r="K710" s="662" t="s">
        <v>3781</v>
      </c>
      <c r="L710" s="663">
        <v>1170.93</v>
      </c>
      <c r="M710" s="663">
        <v>1170.93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7</v>
      </c>
      <c r="B711" s="662" t="s">
        <v>2404</v>
      </c>
      <c r="C711" s="662" t="s">
        <v>2669</v>
      </c>
      <c r="D711" s="743" t="s">
        <v>3931</v>
      </c>
      <c r="E711" s="744" t="s">
        <v>2692</v>
      </c>
      <c r="F711" s="662" t="s">
        <v>2665</v>
      </c>
      <c r="G711" s="662" t="s">
        <v>3655</v>
      </c>
      <c r="H711" s="662" t="s">
        <v>527</v>
      </c>
      <c r="I711" s="662" t="s">
        <v>3782</v>
      </c>
      <c r="J711" s="662" t="s">
        <v>3657</v>
      </c>
      <c r="K711" s="662" t="s">
        <v>3783</v>
      </c>
      <c r="L711" s="663">
        <v>1567.35</v>
      </c>
      <c r="M711" s="663">
        <v>3134.7</v>
      </c>
      <c r="N711" s="662">
        <v>2</v>
      </c>
      <c r="O711" s="745">
        <v>2</v>
      </c>
      <c r="P711" s="663">
        <v>3134.7</v>
      </c>
      <c r="Q711" s="678">
        <v>1</v>
      </c>
      <c r="R711" s="662">
        <v>2</v>
      </c>
      <c r="S711" s="678">
        <v>1</v>
      </c>
      <c r="T711" s="745">
        <v>2</v>
      </c>
      <c r="U711" s="701">
        <v>1</v>
      </c>
    </row>
    <row r="712" spans="1:21" ht="14.4" customHeight="1" x14ac:dyDescent="0.3">
      <c r="A712" s="661">
        <v>7</v>
      </c>
      <c r="B712" s="662" t="s">
        <v>2404</v>
      </c>
      <c r="C712" s="662" t="s">
        <v>2669</v>
      </c>
      <c r="D712" s="743" t="s">
        <v>3931</v>
      </c>
      <c r="E712" s="744" t="s">
        <v>2692</v>
      </c>
      <c r="F712" s="662" t="s">
        <v>2665</v>
      </c>
      <c r="G712" s="662" t="s">
        <v>3655</v>
      </c>
      <c r="H712" s="662" t="s">
        <v>527</v>
      </c>
      <c r="I712" s="662" t="s">
        <v>3784</v>
      </c>
      <c r="J712" s="662" t="s">
        <v>3657</v>
      </c>
      <c r="K712" s="662" t="s">
        <v>3785</v>
      </c>
      <c r="L712" s="663">
        <v>1567.35</v>
      </c>
      <c r="M712" s="663">
        <v>12538.8</v>
      </c>
      <c r="N712" s="662">
        <v>8</v>
      </c>
      <c r="O712" s="745">
        <v>2.5</v>
      </c>
      <c r="P712" s="663">
        <v>7836.75</v>
      </c>
      <c r="Q712" s="678">
        <v>0.625</v>
      </c>
      <c r="R712" s="662">
        <v>5</v>
      </c>
      <c r="S712" s="678">
        <v>0.625</v>
      </c>
      <c r="T712" s="745">
        <v>0.5</v>
      </c>
      <c r="U712" s="701">
        <v>0.2</v>
      </c>
    </row>
    <row r="713" spans="1:21" ht="14.4" customHeight="1" x14ac:dyDescent="0.3">
      <c r="A713" s="661">
        <v>7</v>
      </c>
      <c r="B713" s="662" t="s">
        <v>2404</v>
      </c>
      <c r="C713" s="662" t="s">
        <v>2669</v>
      </c>
      <c r="D713" s="743" t="s">
        <v>3931</v>
      </c>
      <c r="E713" s="744" t="s">
        <v>2692</v>
      </c>
      <c r="F713" s="662" t="s">
        <v>2665</v>
      </c>
      <c r="G713" s="662" t="s">
        <v>3286</v>
      </c>
      <c r="H713" s="662" t="s">
        <v>527</v>
      </c>
      <c r="I713" s="662" t="s">
        <v>3287</v>
      </c>
      <c r="J713" s="662" t="s">
        <v>3288</v>
      </c>
      <c r="K713" s="662" t="s">
        <v>3289</v>
      </c>
      <c r="L713" s="663">
        <v>48.72</v>
      </c>
      <c r="M713" s="663">
        <v>535.91999999999996</v>
      </c>
      <c r="N713" s="662">
        <v>11</v>
      </c>
      <c r="O713" s="745">
        <v>5</v>
      </c>
      <c r="P713" s="663">
        <v>292.32</v>
      </c>
      <c r="Q713" s="678">
        <v>0.54545454545454553</v>
      </c>
      <c r="R713" s="662">
        <v>6</v>
      </c>
      <c r="S713" s="678">
        <v>0.54545454545454541</v>
      </c>
      <c r="T713" s="745">
        <v>3</v>
      </c>
      <c r="U713" s="701">
        <v>0.6</v>
      </c>
    </row>
    <row r="714" spans="1:21" ht="14.4" customHeight="1" x14ac:dyDescent="0.3">
      <c r="A714" s="661">
        <v>7</v>
      </c>
      <c r="B714" s="662" t="s">
        <v>2404</v>
      </c>
      <c r="C714" s="662" t="s">
        <v>2669</v>
      </c>
      <c r="D714" s="743" t="s">
        <v>3931</v>
      </c>
      <c r="E714" s="744" t="s">
        <v>2692</v>
      </c>
      <c r="F714" s="662" t="s">
        <v>2665</v>
      </c>
      <c r="G714" s="662" t="s">
        <v>3786</v>
      </c>
      <c r="H714" s="662" t="s">
        <v>527</v>
      </c>
      <c r="I714" s="662" t="s">
        <v>3787</v>
      </c>
      <c r="J714" s="662" t="s">
        <v>3788</v>
      </c>
      <c r="K714" s="662" t="s">
        <v>2508</v>
      </c>
      <c r="L714" s="663">
        <v>38.56</v>
      </c>
      <c r="M714" s="663">
        <v>115.68</v>
      </c>
      <c r="N714" s="662">
        <v>3</v>
      </c>
      <c r="O714" s="745">
        <v>2</v>
      </c>
      <c r="P714" s="663">
        <v>38.56</v>
      </c>
      <c r="Q714" s="678">
        <v>0.33333333333333331</v>
      </c>
      <c r="R714" s="662">
        <v>1</v>
      </c>
      <c r="S714" s="678">
        <v>0.33333333333333331</v>
      </c>
      <c r="T714" s="745">
        <v>1</v>
      </c>
      <c r="U714" s="701">
        <v>0.5</v>
      </c>
    </row>
    <row r="715" spans="1:21" ht="14.4" customHeight="1" x14ac:dyDescent="0.3">
      <c r="A715" s="661">
        <v>7</v>
      </c>
      <c r="B715" s="662" t="s">
        <v>2404</v>
      </c>
      <c r="C715" s="662" t="s">
        <v>2669</v>
      </c>
      <c r="D715" s="743" t="s">
        <v>3931</v>
      </c>
      <c r="E715" s="744" t="s">
        <v>2692</v>
      </c>
      <c r="F715" s="662" t="s">
        <v>2665</v>
      </c>
      <c r="G715" s="662" t="s">
        <v>3538</v>
      </c>
      <c r="H715" s="662" t="s">
        <v>606</v>
      </c>
      <c r="I715" s="662" t="s">
        <v>3789</v>
      </c>
      <c r="J715" s="662" t="s">
        <v>3540</v>
      </c>
      <c r="K715" s="662" t="s">
        <v>3790</v>
      </c>
      <c r="L715" s="663">
        <v>73.069999999999993</v>
      </c>
      <c r="M715" s="663">
        <v>292.27999999999997</v>
      </c>
      <c r="N715" s="662">
        <v>4</v>
      </c>
      <c r="O715" s="745">
        <v>3</v>
      </c>
      <c r="P715" s="663">
        <v>292.27999999999997</v>
      </c>
      <c r="Q715" s="678">
        <v>1</v>
      </c>
      <c r="R715" s="662">
        <v>4</v>
      </c>
      <c r="S715" s="678">
        <v>1</v>
      </c>
      <c r="T715" s="745">
        <v>3</v>
      </c>
      <c r="U715" s="701">
        <v>1</v>
      </c>
    </row>
    <row r="716" spans="1:21" ht="14.4" customHeight="1" x14ac:dyDescent="0.3">
      <c r="A716" s="661">
        <v>7</v>
      </c>
      <c r="B716" s="662" t="s">
        <v>2404</v>
      </c>
      <c r="C716" s="662" t="s">
        <v>2669</v>
      </c>
      <c r="D716" s="743" t="s">
        <v>3931</v>
      </c>
      <c r="E716" s="744" t="s">
        <v>2692</v>
      </c>
      <c r="F716" s="662" t="s">
        <v>2665</v>
      </c>
      <c r="G716" s="662" t="s">
        <v>3290</v>
      </c>
      <c r="H716" s="662" t="s">
        <v>527</v>
      </c>
      <c r="I716" s="662" t="s">
        <v>3791</v>
      </c>
      <c r="J716" s="662" t="s">
        <v>3792</v>
      </c>
      <c r="K716" s="662" t="s">
        <v>3163</v>
      </c>
      <c r="L716" s="663">
        <v>66.97</v>
      </c>
      <c r="M716" s="663">
        <v>66.97</v>
      </c>
      <c r="N716" s="662">
        <v>1</v>
      </c>
      <c r="O716" s="745">
        <v>1</v>
      </c>
      <c r="P716" s="663">
        <v>66.97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7</v>
      </c>
      <c r="B717" s="662" t="s">
        <v>2404</v>
      </c>
      <c r="C717" s="662" t="s">
        <v>2669</v>
      </c>
      <c r="D717" s="743" t="s">
        <v>3931</v>
      </c>
      <c r="E717" s="744" t="s">
        <v>2692</v>
      </c>
      <c r="F717" s="662" t="s">
        <v>2665</v>
      </c>
      <c r="G717" s="662" t="s">
        <v>2932</v>
      </c>
      <c r="H717" s="662" t="s">
        <v>527</v>
      </c>
      <c r="I717" s="662" t="s">
        <v>1648</v>
      </c>
      <c r="J717" s="662" t="s">
        <v>1649</v>
      </c>
      <c r="K717" s="662" t="s">
        <v>2934</v>
      </c>
      <c r="L717" s="663">
        <v>27.5</v>
      </c>
      <c r="M717" s="663">
        <v>27.5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7</v>
      </c>
      <c r="B718" s="662" t="s">
        <v>2404</v>
      </c>
      <c r="C718" s="662" t="s">
        <v>2669</v>
      </c>
      <c r="D718" s="743" t="s">
        <v>3931</v>
      </c>
      <c r="E718" s="744" t="s">
        <v>2692</v>
      </c>
      <c r="F718" s="662" t="s">
        <v>2665</v>
      </c>
      <c r="G718" s="662" t="s">
        <v>3425</v>
      </c>
      <c r="H718" s="662" t="s">
        <v>527</v>
      </c>
      <c r="I718" s="662" t="s">
        <v>3426</v>
      </c>
      <c r="J718" s="662" t="s">
        <v>3427</v>
      </c>
      <c r="K718" s="662" t="s">
        <v>3428</v>
      </c>
      <c r="L718" s="663">
        <v>127</v>
      </c>
      <c r="M718" s="663">
        <v>381</v>
      </c>
      <c r="N718" s="662">
        <v>3</v>
      </c>
      <c r="O718" s="745">
        <v>1</v>
      </c>
      <c r="P718" s="663">
        <v>381</v>
      </c>
      <c r="Q718" s="678">
        <v>1</v>
      </c>
      <c r="R718" s="662">
        <v>3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7</v>
      </c>
      <c r="B719" s="662" t="s">
        <v>2404</v>
      </c>
      <c r="C719" s="662" t="s">
        <v>2669</v>
      </c>
      <c r="D719" s="743" t="s">
        <v>3931</v>
      </c>
      <c r="E719" s="744" t="s">
        <v>2692</v>
      </c>
      <c r="F719" s="662" t="s">
        <v>2665</v>
      </c>
      <c r="G719" s="662" t="s">
        <v>3425</v>
      </c>
      <c r="H719" s="662" t="s">
        <v>527</v>
      </c>
      <c r="I719" s="662" t="s">
        <v>3431</v>
      </c>
      <c r="J719" s="662" t="s">
        <v>3432</v>
      </c>
      <c r="K719" s="662" t="s">
        <v>2880</v>
      </c>
      <c r="L719" s="663">
        <v>701.65</v>
      </c>
      <c r="M719" s="663">
        <v>4209.8999999999996</v>
      </c>
      <c r="N719" s="662">
        <v>6</v>
      </c>
      <c r="O719" s="745">
        <v>1</v>
      </c>
      <c r="P719" s="663">
        <v>4209.8999999999996</v>
      </c>
      <c r="Q719" s="678">
        <v>1</v>
      </c>
      <c r="R719" s="662">
        <v>6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7</v>
      </c>
      <c r="B720" s="662" t="s">
        <v>2404</v>
      </c>
      <c r="C720" s="662" t="s">
        <v>2669</v>
      </c>
      <c r="D720" s="743" t="s">
        <v>3931</v>
      </c>
      <c r="E720" s="744" t="s">
        <v>2692</v>
      </c>
      <c r="F720" s="662" t="s">
        <v>2665</v>
      </c>
      <c r="G720" s="662" t="s">
        <v>3425</v>
      </c>
      <c r="H720" s="662" t="s">
        <v>527</v>
      </c>
      <c r="I720" s="662" t="s">
        <v>3793</v>
      </c>
      <c r="J720" s="662" t="s">
        <v>3660</v>
      </c>
      <c r="K720" s="662" t="s">
        <v>2515</v>
      </c>
      <c r="L720" s="663">
        <v>208.18</v>
      </c>
      <c r="M720" s="663">
        <v>1873.6200000000001</v>
      </c>
      <c r="N720" s="662">
        <v>9</v>
      </c>
      <c r="O720" s="745">
        <v>8</v>
      </c>
      <c r="P720" s="663">
        <v>1249.0800000000002</v>
      </c>
      <c r="Q720" s="678">
        <v>0.66666666666666674</v>
      </c>
      <c r="R720" s="662">
        <v>6</v>
      </c>
      <c r="S720" s="678">
        <v>0.66666666666666663</v>
      </c>
      <c r="T720" s="745">
        <v>5</v>
      </c>
      <c r="U720" s="701">
        <v>0.625</v>
      </c>
    </row>
    <row r="721" spans="1:21" ht="14.4" customHeight="1" x14ac:dyDescent="0.3">
      <c r="A721" s="661">
        <v>7</v>
      </c>
      <c r="B721" s="662" t="s">
        <v>2404</v>
      </c>
      <c r="C721" s="662" t="s">
        <v>2669</v>
      </c>
      <c r="D721" s="743" t="s">
        <v>3931</v>
      </c>
      <c r="E721" s="744" t="s">
        <v>2692</v>
      </c>
      <c r="F721" s="662" t="s">
        <v>2665</v>
      </c>
      <c r="G721" s="662" t="s">
        <v>3425</v>
      </c>
      <c r="H721" s="662" t="s">
        <v>527</v>
      </c>
      <c r="I721" s="662" t="s">
        <v>3794</v>
      </c>
      <c r="J721" s="662" t="s">
        <v>3432</v>
      </c>
      <c r="K721" s="662" t="s">
        <v>821</v>
      </c>
      <c r="L721" s="663">
        <v>701.65</v>
      </c>
      <c r="M721" s="663">
        <v>4209.8999999999996</v>
      </c>
      <c r="N721" s="662">
        <v>6</v>
      </c>
      <c r="O721" s="745">
        <v>1</v>
      </c>
      <c r="P721" s="663">
        <v>4209.8999999999996</v>
      </c>
      <c r="Q721" s="678">
        <v>1</v>
      </c>
      <c r="R721" s="662">
        <v>6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7</v>
      </c>
      <c r="B722" s="662" t="s">
        <v>2404</v>
      </c>
      <c r="C722" s="662" t="s">
        <v>2669</v>
      </c>
      <c r="D722" s="743" t="s">
        <v>3931</v>
      </c>
      <c r="E722" s="744" t="s">
        <v>2692</v>
      </c>
      <c r="F722" s="662" t="s">
        <v>2665</v>
      </c>
      <c r="G722" s="662" t="s">
        <v>2741</v>
      </c>
      <c r="H722" s="662" t="s">
        <v>606</v>
      </c>
      <c r="I722" s="662" t="s">
        <v>2767</v>
      </c>
      <c r="J722" s="662" t="s">
        <v>735</v>
      </c>
      <c r="K722" s="662" t="s">
        <v>2768</v>
      </c>
      <c r="L722" s="663">
        <v>36.54</v>
      </c>
      <c r="M722" s="663">
        <v>328.85999999999996</v>
      </c>
      <c r="N722" s="662">
        <v>9</v>
      </c>
      <c r="O722" s="745">
        <v>3</v>
      </c>
      <c r="P722" s="663">
        <v>328.85999999999996</v>
      </c>
      <c r="Q722" s="678">
        <v>1</v>
      </c>
      <c r="R722" s="662">
        <v>9</v>
      </c>
      <c r="S722" s="678">
        <v>1</v>
      </c>
      <c r="T722" s="745">
        <v>3</v>
      </c>
      <c r="U722" s="701">
        <v>1</v>
      </c>
    </row>
    <row r="723" spans="1:21" ht="14.4" customHeight="1" x14ac:dyDescent="0.3">
      <c r="A723" s="661">
        <v>7</v>
      </c>
      <c r="B723" s="662" t="s">
        <v>2404</v>
      </c>
      <c r="C723" s="662" t="s">
        <v>2669</v>
      </c>
      <c r="D723" s="743" t="s">
        <v>3931</v>
      </c>
      <c r="E723" s="744" t="s">
        <v>2692</v>
      </c>
      <c r="F723" s="662" t="s">
        <v>2665</v>
      </c>
      <c r="G723" s="662" t="s">
        <v>2741</v>
      </c>
      <c r="H723" s="662" t="s">
        <v>527</v>
      </c>
      <c r="I723" s="662" t="s">
        <v>1533</v>
      </c>
      <c r="J723" s="662" t="s">
        <v>735</v>
      </c>
      <c r="K723" s="662" t="s">
        <v>2742</v>
      </c>
      <c r="L723" s="663">
        <v>36.54</v>
      </c>
      <c r="M723" s="663">
        <v>182.7</v>
      </c>
      <c r="N723" s="662">
        <v>5</v>
      </c>
      <c r="O723" s="745">
        <v>2.5</v>
      </c>
      <c r="P723" s="663">
        <v>73.08</v>
      </c>
      <c r="Q723" s="678">
        <v>0.4</v>
      </c>
      <c r="R723" s="662">
        <v>2</v>
      </c>
      <c r="S723" s="678">
        <v>0.4</v>
      </c>
      <c r="T723" s="745">
        <v>1</v>
      </c>
      <c r="U723" s="701">
        <v>0.4</v>
      </c>
    </row>
    <row r="724" spans="1:21" ht="14.4" customHeight="1" x14ac:dyDescent="0.3">
      <c r="A724" s="661">
        <v>7</v>
      </c>
      <c r="B724" s="662" t="s">
        <v>2404</v>
      </c>
      <c r="C724" s="662" t="s">
        <v>2669</v>
      </c>
      <c r="D724" s="743" t="s">
        <v>3931</v>
      </c>
      <c r="E724" s="744" t="s">
        <v>2692</v>
      </c>
      <c r="F724" s="662" t="s">
        <v>2665</v>
      </c>
      <c r="G724" s="662" t="s">
        <v>3299</v>
      </c>
      <c r="H724" s="662" t="s">
        <v>527</v>
      </c>
      <c r="I724" s="662" t="s">
        <v>3795</v>
      </c>
      <c r="J724" s="662" t="s">
        <v>3301</v>
      </c>
      <c r="K724" s="662" t="s">
        <v>3796</v>
      </c>
      <c r="L724" s="663">
        <v>1677.3</v>
      </c>
      <c r="M724" s="663">
        <v>28514.1</v>
      </c>
      <c r="N724" s="662">
        <v>17</v>
      </c>
      <c r="O724" s="745">
        <v>4</v>
      </c>
      <c r="P724" s="663">
        <v>23482.199999999997</v>
      </c>
      <c r="Q724" s="678">
        <v>0.82352941176470584</v>
      </c>
      <c r="R724" s="662">
        <v>14</v>
      </c>
      <c r="S724" s="678">
        <v>0.82352941176470584</v>
      </c>
      <c r="T724" s="745">
        <v>3</v>
      </c>
      <c r="U724" s="701">
        <v>0.75</v>
      </c>
    </row>
    <row r="725" spans="1:21" ht="14.4" customHeight="1" x14ac:dyDescent="0.3">
      <c r="A725" s="661">
        <v>7</v>
      </c>
      <c r="B725" s="662" t="s">
        <v>2404</v>
      </c>
      <c r="C725" s="662" t="s">
        <v>2669</v>
      </c>
      <c r="D725" s="743" t="s">
        <v>3931</v>
      </c>
      <c r="E725" s="744" t="s">
        <v>2692</v>
      </c>
      <c r="F725" s="662" t="s">
        <v>2665</v>
      </c>
      <c r="G725" s="662" t="s">
        <v>3299</v>
      </c>
      <c r="H725" s="662" t="s">
        <v>527</v>
      </c>
      <c r="I725" s="662" t="s">
        <v>3300</v>
      </c>
      <c r="J725" s="662" t="s">
        <v>3301</v>
      </c>
      <c r="K725" s="662" t="s">
        <v>3302</v>
      </c>
      <c r="L725" s="663">
        <v>3354.59</v>
      </c>
      <c r="M725" s="663">
        <v>127474.42000000003</v>
      </c>
      <c r="N725" s="662">
        <v>38</v>
      </c>
      <c r="O725" s="745">
        <v>15</v>
      </c>
      <c r="P725" s="663">
        <v>117410.65000000002</v>
      </c>
      <c r="Q725" s="678">
        <v>0.92105263157894735</v>
      </c>
      <c r="R725" s="662">
        <v>35</v>
      </c>
      <c r="S725" s="678">
        <v>0.92105263157894735</v>
      </c>
      <c r="T725" s="745">
        <v>14</v>
      </c>
      <c r="U725" s="701">
        <v>0.93333333333333335</v>
      </c>
    </row>
    <row r="726" spans="1:21" ht="14.4" customHeight="1" x14ac:dyDescent="0.3">
      <c r="A726" s="661">
        <v>7</v>
      </c>
      <c r="B726" s="662" t="s">
        <v>2404</v>
      </c>
      <c r="C726" s="662" t="s">
        <v>2669</v>
      </c>
      <c r="D726" s="743" t="s">
        <v>3931</v>
      </c>
      <c r="E726" s="744" t="s">
        <v>2692</v>
      </c>
      <c r="F726" s="662" t="s">
        <v>2665</v>
      </c>
      <c r="G726" s="662" t="s">
        <v>3299</v>
      </c>
      <c r="H726" s="662" t="s">
        <v>527</v>
      </c>
      <c r="I726" s="662" t="s">
        <v>3303</v>
      </c>
      <c r="J726" s="662" t="s">
        <v>3304</v>
      </c>
      <c r="K726" s="662" t="s">
        <v>3305</v>
      </c>
      <c r="L726" s="663">
        <v>0</v>
      </c>
      <c r="M726" s="663">
        <v>0</v>
      </c>
      <c r="N726" s="662">
        <v>1</v>
      </c>
      <c r="O726" s="745">
        <v>1</v>
      </c>
      <c r="P726" s="663">
        <v>0</v>
      </c>
      <c r="Q726" s="678"/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7</v>
      </c>
      <c r="B727" s="662" t="s">
        <v>2404</v>
      </c>
      <c r="C727" s="662" t="s">
        <v>2669</v>
      </c>
      <c r="D727" s="743" t="s">
        <v>3931</v>
      </c>
      <c r="E727" s="744" t="s">
        <v>2692</v>
      </c>
      <c r="F727" s="662" t="s">
        <v>2665</v>
      </c>
      <c r="G727" s="662" t="s">
        <v>3299</v>
      </c>
      <c r="H727" s="662" t="s">
        <v>527</v>
      </c>
      <c r="I727" s="662" t="s">
        <v>3303</v>
      </c>
      <c r="J727" s="662" t="s">
        <v>3304</v>
      </c>
      <c r="K727" s="662" t="s">
        <v>3305</v>
      </c>
      <c r="L727" s="663">
        <v>454.27</v>
      </c>
      <c r="M727" s="663">
        <v>1362.81</v>
      </c>
      <c r="N727" s="662">
        <v>3</v>
      </c>
      <c r="O727" s="745">
        <v>1</v>
      </c>
      <c r="P727" s="663">
        <v>1362.81</v>
      </c>
      <c r="Q727" s="678">
        <v>1</v>
      </c>
      <c r="R727" s="662">
        <v>3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7</v>
      </c>
      <c r="B728" s="662" t="s">
        <v>2404</v>
      </c>
      <c r="C728" s="662" t="s">
        <v>2669</v>
      </c>
      <c r="D728" s="743" t="s">
        <v>3931</v>
      </c>
      <c r="E728" s="744" t="s">
        <v>2692</v>
      </c>
      <c r="F728" s="662" t="s">
        <v>2665</v>
      </c>
      <c r="G728" s="662" t="s">
        <v>3299</v>
      </c>
      <c r="H728" s="662" t="s">
        <v>527</v>
      </c>
      <c r="I728" s="662" t="s">
        <v>3306</v>
      </c>
      <c r="J728" s="662" t="s">
        <v>3304</v>
      </c>
      <c r="K728" s="662" t="s">
        <v>3307</v>
      </c>
      <c r="L728" s="663">
        <v>908.53</v>
      </c>
      <c r="M728" s="663">
        <v>25438.840000000004</v>
      </c>
      <c r="N728" s="662">
        <v>28</v>
      </c>
      <c r="O728" s="745">
        <v>10</v>
      </c>
      <c r="P728" s="663">
        <v>14536.480000000001</v>
      </c>
      <c r="Q728" s="678">
        <v>0.5714285714285714</v>
      </c>
      <c r="R728" s="662">
        <v>16</v>
      </c>
      <c r="S728" s="678">
        <v>0.5714285714285714</v>
      </c>
      <c r="T728" s="745">
        <v>6</v>
      </c>
      <c r="U728" s="701">
        <v>0.6</v>
      </c>
    </row>
    <row r="729" spans="1:21" ht="14.4" customHeight="1" x14ac:dyDescent="0.3">
      <c r="A729" s="661">
        <v>7</v>
      </c>
      <c r="B729" s="662" t="s">
        <v>2404</v>
      </c>
      <c r="C729" s="662" t="s">
        <v>2669</v>
      </c>
      <c r="D729" s="743" t="s">
        <v>3931</v>
      </c>
      <c r="E729" s="744" t="s">
        <v>2692</v>
      </c>
      <c r="F729" s="662" t="s">
        <v>2665</v>
      </c>
      <c r="G729" s="662" t="s">
        <v>3299</v>
      </c>
      <c r="H729" s="662" t="s">
        <v>527</v>
      </c>
      <c r="I729" s="662" t="s">
        <v>3308</v>
      </c>
      <c r="J729" s="662" t="s">
        <v>3309</v>
      </c>
      <c r="K729" s="662" t="s">
        <v>3310</v>
      </c>
      <c r="L729" s="663">
        <v>291.85000000000002</v>
      </c>
      <c r="M729" s="663">
        <v>875.55000000000007</v>
      </c>
      <c r="N729" s="662">
        <v>3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7</v>
      </c>
      <c r="B730" s="662" t="s">
        <v>2404</v>
      </c>
      <c r="C730" s="662" t="s">
        <v>2669</v>
      </c>
      <c r="D730" s="743" t="s">
        <v>3931</v>
      </c>
      <c r="E730" s="744" t="s">
        <v>2692</v>
      </c>
      <c r="F730" s="662" t="s">
        <v>2665</v>
      </c>
      <c r="G730" s="662" t="s">
        <v>3299</v>
      </c>
      <c r="H730" s="662" t="s">
        <v>527</v>
      </c>
      <c r="I730" s="662" t="s">
        <v>3311</v>
      </c>
      <c r="J730" s="662" t="s">
        <v>3309</v>
      </c>
      <c r="K730" s="662" t="s">
        <v>3312</v>
      </c>
      <c r="L730" s="663">
        <v>583.70000000000005</v>
      </c>
      <c r="M730" s="663">
        <v>5253.3</v>
      </c>
      <c r="N730" s="662">
        <v>9</v>
      </c>
      <c r="O730" s="745">
        <v>4</v>
      </c>
      <c r="P730" s="663">
        <v>1751.1000000000001</v>
      </c>
      <c r="Q730" s="678">
        <v>0.33333333333333337</v>
      </c>
      <c r="R730" s="662">
        <v>3</v>
      </c>
      <c r="S730" s="678">
        <v>0.33333333333333331</v>
      </c>
      <c r="T730" s="745">
        <v>2</v>
      </c>
      <c r="U730" s="701">
        <v>0.5</v>
      </c>
    </row>
    <row r="731" spans="1:21" ht="14.4" customHeight="1" x14ac:dyDescent="0.3">
      <c r="A731" s="661">
        <v>7</v>
      </c>
      <c r="B731" s="662" t="s">
        <v>2404</v>
      </c>
      <c r="C731" s="662" t="s">
        <v>2669</v>
      </c>
      <c r="D731" s="743" t="s">
        <v>3931</v>
      </c>
      <c r="E731" s="744" t="s">
        <v>2692</v>
      </c>
      <c r="F731" s="662" t="s">
        <v>2665</v>
      </c>
      <c r="G731" s="662" t="s">
        <v>3299</v>
      </c>
      <c r="H731" s="662" t="s">
        <v>527</v>
      </c>
      <c r="I731" s="662" t="s">
        <v>3313</v>
      </c>
      <c r="J731" s="662" t="s">
        <v>3314</v>
      </c>
      <c r="K731" s="662" t="s">
        <v>3315</v>
      </c>
      <c r="L731" s="663">
        <v>838.65</v>
      </c>
      <c r="M731" s="663">
        <v>19288.95</v>
      </c>
      <c r="N731" s="662">
        <v>23</v>
      </c>
      <c r="O731" s="745">
        <v>6</v>
      </c>
      <c r="P731" s="663">
        <v>19288.95</v>
      </c>
      <c r="Q731" s="678">
        <v>1</v>
      </c>
      <c r="R731" s="662">
        <v>23</v>
      </c>
      <c r="S731" s="678">
        <v>1</v>
      </c>
      <c r="T731" s="745">
        <v>6</v>
      </c>
      <c r="U731" s="701">
        <v>1</v>
      </c>
    </row>
    <row r="732" spans="1:21" ht="14.4" customHeight="1" x14ac:dyDescent="0.3">
      <c r="A732" s="661">
        <v>7</v>
      </c>
      <c r="B732" s="662" t="s">
        <v>2404</v>
      </c>
      <c r="C732" s="662" t="s">
        <v>2669</v>
      </c>
      <c r="D732" s="743" t="s">
        <v>3931</v>
      </c>
      <c r="E732" s="744" t="s">
        <v>2692</v>
      </c>
      <c r="F732" s="662" t="s">
        <v>2665</v>
      </c>
      <c r="G732" s="662" t="s">
        <v>3299</v>
      </c>
      <c r="H732" s="662" t="s">
        <v>527</v>
      </c>
      <c r="I732" s="662" t="s">
        <v>3316</v>
      </c>
      <c r="J732" s="662" t="s">
        <v>3314</v>
      </c>
      <c r="K732" s="662" t="s">
        <v>3317</v>
      </c>
      <c r="L732" s="663">
        <v>1677.3</v>
      </c>
      <c r="M732" s="663">
        <v>68769.299999999988</v>
      </c>
      <c r="N732" s="662">
        <v>41</v>
      </c>
      <c r="O732" s="745">
        <v>17</v>
      </c>
      <c r="P732" s="663">
        <v>38577.899999999994</v>
      </c>
      <c r="Q732" s="678">
        <v>0.56097560975609762</v>
      </c>
      <c r="R732" s="662">
        <v>23</v>
      </c>
      <c r="S732" s="678">
        <v>0.56097560975609762</v>
      </c>
      <c r="T732" s="745">
        <v>11</v>
      </c>
      <c r="U732" s="701">
        <v>0.6470588235294118</v>
      </c>
    </row>
    <row r="733" spans="1:21" ht="14.4" customHeight="1" x14ac:dyDescent="0.3">
      <c r="A733" s="661">
        <v>7</v>
      </c>
      <c r="B733" s="662" t="s">
        <v>2404</v>
      </c>
      <c r="C733" s="662" t="s">
        <v>2669</v>
      </c>
      <c r="D733" s="743" t="s">
        <v>3931</v>
      </c>
      <c r="E733" s="744" t="s">
        <v>2692</v>
      </c>
      <c r="F733" s="662" t="s">
        <v>2665</v>
      </c>
      <c r="G733" s="662" t="s">
        <v>3299</v>
      </c>
      <c r="H733" s="662" t="s">
        <v>527</v>
      </c>
      <c r="I733" s="662" t="s">
        <v>3436</v>
      </c>
      <c r="J733" s="662" t="s">
        <v>3437</v>
      </c>
      <c r="K733" s="662" t="s">
        <v>3317</v>
      </c>
      <c r="L733" s="663">
        <v>1677.3</v>
      </c>
      <c r="M733" s="663">
        <v>6709.2</v>
      </c>
      <c r="N733" s="662">
        <v>4</v>
      </c>
      <c r="O733" s="745">
        <v>1</v>
      </c>
      <c r="P733" s="663">
        <v>6709.2</v>
      </c>
      <c r="Q733" s="678">
        <v>1</v>
      </c>
      <c r="R733" s="662">
        <v>4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7</v>
      </c>
      <c r="B734" s="662" t="s">
        <v>2404</v>
      </c>
      <c r="C734" s="662" t="s">
        <v>2669</v>
      </c>
      <c r="D734" s="743" t="s">
        <v>3931</v>
      </c>
      <c r="E734" s="744" t="s">
        <v>2692</v>
      </c>
      <c r="F734" s="662" t="s">
        <v>2665</v>
      </c>
      <c r="G734" s="662" t="s">
        <v>3299</v>
      </c>
      <c r="H734" s="662" t="s">
        <v>527</v>
      </c>
      <c r="I734" s="662" t="s">
        <v>3555</v>
      </c>
      <c r="J734" s="662" t="s">
        <v>3325</v>
      </c>
      <c r="K734" s="662" t="s">
        <v>3307</v>
      </c>
      <c r="L734" s="663">
        <v>908.53</v>
      </c>
      <c r="M734" s="663">
        <v>16353.539999999999</v>
      </c>
      <c r="N734" s="662">
        <v>18</v>
      </c>
      <c r="O734" s="745">
        <v>11</v>
      </c>
      <c r="P734" s="663">
        <v>9085.2999999999993</v>
      </c>
      <c r="Q734" s="678">
        <v>0.55555555555555558</v>
      </c>
      <c r="R734" s="662">
        <v>10</v>
      </c>
      <c r="S734" s="678">
        <v>0.55555555555555558</v>
      </c>
      <c r="T734" s="745">
        <v>7</v>
      </c>
      <c r="U734" s="701">
        <v>0.63636363636363635</v>
      </c>
    </row>
    <row r="735" spans="1:21" ht="14.4" customHeight="1" x14ac:dyDescent="0.3">
      <c r="A735" s="661">
        <v>7</v>
      </c>
      <c r="B735" s="662" t="s">
        <v>2404</v>
      </c>
      <c r="C735" s="662" t="s">
        <v>2669</v>
      </c>
      <c r="D735" s="743" t="s">
        <v>3931</v>
      </c>
      <c r="E735" s="744" t="s">
        <v>2692</v>
      </c>
      <c r="F735" s="662" t="s">
        <v>2665</v>
      </c>
      <c r="G735" s="662" t="s">
        <v>3299</v>
      </c>
      <c r="H735" s="662" t="s">
        <v>527</v>
      </c>
      <c r="I735" s="662" t="s">
        <v>3670</v>
      </c>
      <c r="J735" s="662" t="s">
        <v>3671</v>
      </c>
      <c r="K735" s="662" t="s">
        <v>3672</v>
      </c>
      <c r="L735" s="663">
        <v>0</v>
      </c>
      <c r="M735" s="663">
        <v>0</v>
      </c>
      <c r="N735" s="662">
        <v>4</v>
      </c>
      <c r="O735" s="745">
        <v>2</v>
      </c>
      <c r="P735" s="663">
        <v>0</v>
      </c>
      <c r="Q735" s="678"/>
      <c r="R735" s="662">
        <v>4</v>
      </c>
      <c r="S735" s="678">
        <v>1</v>
      </c>
      <c r="T735" s="745">
        <v>2</v>
      </c>
      <c r="U735" s="701">
        <v>1</v>
      </c>
    </row>
    <row r="736" spans="1:21" ht="14.4" customHeight="1" x14ac:dyDescent="0.3">
      <c r="A736" s="661">
        <v>7</v>
      </c>
      <c r="B736" s="662" t="s">
        <v>2404</v>
      </c>
      <c r="C736" s="662" t="s">
        <v>2669</v>
      </c>
      <c r="D736" s="743" t="s">
        <v>3931</v>
      </c>
      <c r="E736" s="744" t="s">
        <v>2692</v>
      </c>
      <c r="F736" s="662" t="s">
        <v>2665</v>
      </c>
      <c r="G736" s="662" t="s">
        <v>3299</v>
      </c>
      <c r="H736" s="662" t="s">
        <v>527</v>
      </c>
      <c r="I736" s="662" t="s">
        <v>3797</v>
      </c>
      <c r="J736" s="662" t="s">
        <v>3557</v>
      </c>
      <c r="K736" s="662" t="s">
        <v>3798</v>
      </c>
      <c r="L736" s="663">
        <v>0</v>
      </c>
      <c r="M736" s="663">
        <v>0</v>
      </c>
      <c r="N736" s="662">
        <v>7</v>
      </c>
      <c r="O736" s="745">
        <v>3</v>
      </c>
      <c r="P736" s="663">
        <v>0</v>
      </c>
      <c r="Q736" s="678"/>
      <c r="R736" s="662">
        <v>4</v>
      </c>
      <c r="S736" s="678">
        <v>0.5714285714285714</v>
      </c>
      <c r="T736" s="745">
        <v>2</v>
      </c>
      <c r="U736" s="701">
        <v>0.66666666666666663</v>
      </c>
    </row>
    <row r="737" spans="1:21" ht="14.4" customHeight="1" x14ac:dyDescent="0.3">
      <c r="A737" s="661">
        <v>7</v>
      </c>
      <c r="B737" s="662" t="s">
        <v>2404</v>
      </c>
      <c r="C737" s="662" t="s">
        <v>2669</v>
      </c>
      <c r="D737" s="743" t="s">
        <v>3931</v>
      </c>
      <c r="E737" s="744" t="s">
        <v>2692</v>
      </c>
      <c r="F737" s="662" t="s">
        <v>2665</v>
      </c>
      <c r="G737" s="662" t="s">
        <v>3299</v>
      </c>
      <c r="H737" s="662" t="s">
        <v>527</v>
      </c>
      <c r="I737" s="662" t="s">
        <v>3318</v>
      </c>
      <c r="J737" s="662" t="s">
        <v>3319</v>
      </c>
      <c r="K737" s="662" t="s">
        <v>3312</v>
      </c>
      <c r="L737" s="663">
        <v>583.70000000000005</v>
      </c>
      <c r="M737" s="663">
        <v>2918.5</v>
      </c>
      <c r="N737" s="662">
        <v>5</v>
      </c>
      <c r="O737" s="745">
        <v>1</v>
      </c>
      <c r="P737" s="663">
        <v>2918.5</v>
      </c>
      <c r="Q737" s="678">
        <v>1</v>
      </c>
      <c r="R737" s="662">
        <v>5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7</v>
      </c>
      <c r="B738" s="662" t="s">
        <v>2404</v>
      </c>
      <c r="C738" s="662" t="s">
        <v>2669</v>
      </c>
      <c r="D738" s="743" t="s">
        <v>3931</v>
      </c>
      <c r="E738" s="744" t="s">
        <v>2692</v>
      </c>
      <c r="F738" s="662" t="s">
        <v>2665</v>
      </c>
      <c r="G738" s="662" t="s">
        <v>3299</v>
      </c>
      <c r="H738" s="662" t="s">
        <v>527</v>
      </c>
      <c r="I738" s="662" t="s">
        <v>3320</v>
      </c>
      <c r="J738" s="662" t="s">
        <v>3321</v>
      </c>
      <c r="K738" s="662" t="s">
        <v>3307</v>
      </c>
      <c r="L738" s="663">
        <v>908.53</v>
      </c>
      <c r="M738" s="663">
        <v>4542.6499999999996</v>
      </c>
      <c r="N738" s="662">
        <v>5</v>
      </c>
      <c r="O738" s="745">
        <v>1</v>
      </c>
      <c r="P738" s="663">
        <v>4542.6499999999996</v>
      </c>
      <c r="Q738" s="678">
        <v>1</v>
      </c>
      <c r="R738" s="662">
        <v>5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7</v>
      </c>
      <c r="B739" s="662" t="s">
        <v>2404</v>
      </c>
      <c r="C739" s="662" t="s">
        <v>2669</v>
      </c>
      <c r="D739" s="743" t="s">
        <v>3931</v>
      </c>
      <c r="E739" s="744" t="s">
        <v>2692</v>
      </c>
      <c r="F739" s="662" t="s">
        <v>2665</v>
      </c>
      <c r="G739" s="662" t="s">
        <v>3299</v>
      </c>
      <c r="H739" s="662" t="s">
        <v>527</v>
      </c>
      <c r="I739" s="662" t="s">
        <v>3799</v>
      </c>
      <c r="J739" s="662" t="s">
        <v>3671</v>
      </c>
      <c r="K739" s="662" t="s">
        <v>3317</v>
      </c>
      <c r="L739" s="663">
        <v>1677.3</v>
      </c>
      <c r="M739" s="663">
        <v>3354.6</v>
      </c>
      <c r="N739" s="662">
        <v>2</v>
      </c>
      <c r="O739" s="745">
        <v>2</v>
      </c>
      <c r="P739" s="663">
        <v>3354.6</v>
      </c>
      <c r="Q739" s="678">
        <v>1</v>
      </c>
      <c r="R739" s="662">
        <v>2</v>
      </c>
      <c r="S739" s="678">
        <v>1</v>
      </c>
      <c r="T739" s="745">
        <v>2</v>
      </c>
      <c r="U739" s="701">
        <v>1</v>
      </c>
    </row>
    <row r="740" spans="1:21" ht="14.4" customHeight="1" x14ac:dyDescent="0.3">
      <c r="A740" s="661">
        <v>7</v>
      </c>
      <c r="B740" s="662" t="s">
        <v>2404</v>
      </c>
      <c r="C740" s="662" t="s">
        <v>2669</v>
      </c>
      <c r="D740" s="743" t="s">
        <v>3931</v>
      </c>
      <c r="E740" s="744" t="s">
        <v>2692</v>
      </c>
      <c r="F740" s="662" t="s">
        <v>2665</v>
      </c>
      <c r="G740" s="662" t="s">
        <v>3299</v>
      </c>
      <c r="H740" s="662" t="s">
        <v>527</v>
      </c>
      <c r="I740" s="662" t="s">
        <v>3673</v>
      </c>
      <c r="J740" s="662" t="s">
        <v>3321</v>
      </c>
      <c r="K740" s="662" t="s">
        <v>3674</v>
      </c>
      <c r="L740" s="663">
        <v>0</v>
      </c>
      <c r="M740" s="663">
        <v>0</v>
      </c>
      <c r="N740" s="662">
        <v>7</v>
      </c>
      <c r="O740" s="745">
        <v>4</v>
      </c>
      <c r="P740" s="663">
        <v>0</v>
      </c>
      <c r="Q740" s="678"/>
      <c r="R740" s="662">
        <v>7</v>
      </c>
      <c r="S740" s="678">
        <v>1</v>
      </c>
      <c r="T740" s="745">
        <v>4</v>
      </c>
      <c r="U740" s="701">
        <v>1</v>
      </c>
    </row>
    <row r="741" spans="1:21" ht="14.4" customHeight="1" x14ac:dyDescent="0.3">
      <c r="A741" s="661">
        <v>7</v>
      </c>
      <c r="B741" s="662" t="s">
        <v>2404</v>
      </c>
      <c r="C741" s="662" t="s">
        <v>2669</v>
      </c>
      <c r="D741" s="743" t="s">
        <v>3931</v>
      </c>
      <c r="E741" s="744" t="s">
        <v>2692</v>
      </c>
      <c r="F741" s="662" t="s">
        <v>2665</v>
      </c>
      <c r="G741" s="662" t="s">
        <v>3299</v>
      </c>
      <c r="H741" s="662" t="s">
        <v>527</v>
      </c>
      <c r="I741" s="662" t="s">
        <v>3558</v>
      </c>
      <c r="J741" s="662" t="s">
        <v>3559</v>
      </c>
      <c r="K741" s="662" t="s">
        <v>3312</v>
      </c>
      <c r="L741" s="663">
        <v>583.70000000000005</v>
      </c>
      <c r="M741" s="663">
        <v>1167.4000000000001</v>
      </c>
      <c r="N741" s="662">
        <v>2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7</v>
      </c>
      <c r="B742" s="662" t="s">
        <v>2404</v>
      </c>
      <c r="C742" s="662" t="s">
        <v>2669</v>
      </c>
      <c r="D742" s="743" t="s">
        <v>3931</v>
      </c>
      <c r="E742" s="744" t="s">
        <v>2692</v>
      </c>
      <c r="F742" s="662" t="s">
        <v>2665</v>
      </c>
      <c r="G742" s="662" t="s">
        <v>3192</v>
      </c>
      <c r="H742" s="662" t="s">
        <v>527</v>
      </c>
      <c r="I742" s="662" t="s">
        <v>3193</v>
      </c>
      <c r="J742" s="662" t="s">
        <v>3194</v>
      </c>
      <c r="K742" s="662" t="s">
        <v>3195</v>
      </c>
      <c r="L742" s="663">
        <v>2146.12</v>
      </c>
      <c r="M742" s="663">
        <v>30045.68</v>
      </c>
      <c r="N742" s="662">
        <v>14</v>
      </c>
      <c r="O742" s="745">
        <v>4</v>
      </c>
      <c r="P742" s="663">
        <v>30045.68</v>
      </c>
      <c r="Q742" s="678">
        <v>1</v>
      </c>
      <c r="R742" s="662">
        <v>14</v>
      </c>
      <c r="S742" s="678">
        <v>1</v>
      </c>
      <c r="T742" s="745">
        <v>4</v>
      </c>
      <c r="U742" s="701">
        <v>1</v>
      </c>
    </row>
    <row r="743" spans="1:21" ht="14.4" customHeight="1" x14ac:dyDescent="0.3">
      <c r="A743" s="661">
        <v>7</v>
      </c>
      <c r="B743" s="662" t="s">
        <v>2404</v>
      </c>
      <c r="C743" s="662" t="s">
        <v>2669</v>
      </c>
      <c r="D743" s="743" t="s">
        <v>3931</v>
      </c>
      <c r="E743" s="744" t="s">
        <v>2692</v>
      </c>
      <c r="F743" s="662" t="s">
        <v>2665</v>
      </c>
      <c r="G743" s="662" t="s">
        <v>3192</v>
      </c>
      <c r="H743" s="662" t="s">
        <v>527</v>
      </c>
      <c r="I743" s="662" t="s">
        <v>3329</v>
      </c>
      <c r="J743" s="662" t="s">
        <v>3330</v>
      </c>
      <c r="K743" s="662" t="s">
        <v>3331</v>
      </c>
      <c r="L743" s="663">
        <v>3690.52</v>
      </c>
      <c r="M743" s="663">
        <v>92263</v>
      </c>
      <c r="N743" s="662">
        <v>25</v>
      </c>
      <c r="O743" s="745">
        <v>6</v>
      </c>
      <c r="P743" s="663">
        <v>51667.28</v>
      </c>
      <c r="Q743" s="678">
        <v>0.55999999999999994</v>
      </c>
      <c r="R743" s="662">
        <v>14</v>
      </c>
      <c r="S743" s="678">
        <v>0.56000000000000005</v>
      </c>
      <c r="T743" s="745">
        <v>3</v>
      </c>
      <c r="U743" s="701">
        <v>0.5</v>
      </c>
    </row>
    <row r="744" spans="1:21" ht="14.4" customHeight="1" x14ac:dyDescent="0.3">
      <c r="A744" s="661">
        <v>7</v>
      </c>
      <c r="B744" s="662" t="s">
        <v>2404</v>
      </c>
      <c r="C744" s="662" t="s">
        <v>2669</v>
      </c>
      <c r="D744" s="743" t="s">
        <v>3931</v>
      </c>
      <c r="E744" s="744" t="s">
        <v>2692</v>
      </c>
      <c r="F744" s="662" t="s">
        <v>2665</v>
      </c>
      <c r="G744" s="662" t="s">
        <v>3800</v>
      </c>
      <c r="H744" s="662" t="s">
        <v>527</v>
      </c>
      <c r="I744" s="662" t="s">
        <v>3801</v>
      </c>
      <c r="J744" s="662" t="s">
        <v>3802</v>
      </c>
      <c r="K744" s="662" t="s">
        <v>3803</v>
      </c>
      <c r="L744" s="663">
        <v>0</v>
      </c>
      <c r="M744" s="663">
        <v>0</v>
      </c>
      <c r="N744" s="662">
        <v>1</v>
      </c>
      <c r="O744" s="745">
        <v>0.5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7</v>
      </c>
      <c r="B745" s="662" t="s">
        <v>2404</v>
      </c>
      <c r="C745" s="662" t="s">
        <v>2669</v>
      </c>
      <c r="D745" s="743" t="s">
        <v>3931</v>
      </c>
      <c r="E745" s="744" t="s">
        <v>2692</v>
      </c>
      <c r="F745" s="662" t="s">
        <v>2665</v>
      </c>
      <c r="G745" s="662" t="s">
        <v>3800</v>
      </c>
      <c r="H745" s="662" t="s">
        <v>527</v>
      </c>
      <c r="I745" s="662" t="s">
        <v>3804</v>
      </c>
      <c r="J745" s="662" t="s">
        <v>3805</v>
      </c>
      <c r="K745" s="662" t="s">
        <v>3806</v>
      </c>
      <c r="L745" s="663">
        <v>0</v>
      </c>
      <c r="M745" s="663">
        <v>0</v>
      </c>
      <c r="N745" s="662">
        <v>2</v>
      </c>
      <c r="O745" s="745">
        <v>1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7</v>
      </c>
      <c r="B746" s="662" t="s">
        <v>2404</v>
      </c>
      <c r="C746" s="662" t="s">
        <v>2669</v>
      </c>
      <c r="D746" s="743" t="s">
        <v>3931</v>
      </c>
      <c r="E746" s="744" t="s">
        <v>2692</v>
      </c>
      <c r="F746" s="662" t="s">
        <v>2665</v>
      </c>
      <c r="G746" s="662" t="s">
        <v>2970</v>
      </c>
      <c r="H746" s="662" t="s">
        <v>606</v>
      </c>
      <c r="I746" s="662" t="s">
        <v>1755</v>
      </c>
      <c r="J746" s="662" t="s">
        <v>2520</v>
      </c>
      <c r="K746" s="662" t="s">
        <v>2521</v>
      </c>
      <c r="L746" s="663">
        <v>97.26</v>
      </c>
      <c r="M746" s="663">
        <v>97.26</v>
      </c>
      <c r="N746" s="662">
        <v>1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7</v>
      </c>
      <c r="B747" s="662" t="s">
        <v>2404</v>
      </c>
      <c r="C747" s="662" t="s">
        <v>2669</v>
      </c>
      <c r="D747" s="743" t="s">
        <v>3931</v>
      </c>
      <c r="E747" s="744" t="s">
        <v>2692</v>
      </c>
      <c r="F747" s="662" t="s">
        <v>2665</v>
      </c>
      <c r="G747" s="662" t="s">
        <v>3065</v>
      </c>
      <c r="H747" s="662" t="s">
        <v>527</v>
      </c>
      <c r="I747" s="662" t="s">
        <v>1574</v>
      </c>
      <c r="J747" s="662" t="s">
        <v>1575</v>
      </c>
      <c r="K747" s="662" t="s">
        <v>1576</v>
      </c>
      <c r="L747" s="663">
        <v>108.44</v>
      </c>
      <c r="M747" s="663">
        <v>216.88</v>
      </c>
      <c r="N747" s="662">
        <v>2</v>
      </c>
      <c r="O747" s="745">
        <v>1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7</v>
      </c>
      <c r="B748" s="662" t="s">
        <v>2404</v>
      </c>
      <c r="C748" s="662" t="s">
        <v>2669</v>
      </c>
      <c r="D748" s="743" t="s">
        <v>3931</v>
      </c>
      <c r="E748" s="744" t="s">
        <v>2692</v>
      </c>
      <c r="F748" s="662" t="s">
        <v>2665</v>
      </c>
      <c r="G748" s="662" t="s">
        <v>3065</v>
      </c>
      <c r="H748" s="662" t="s">
        <v>527</v>
      </c>
      <c r="I748" s="662" t="s">
        <v>3807</v>
      </c>
      <c r="J748" s="662" t="s">
        <v>1575</v>
      </c>
      <c r="K748" s="662" t="s">
        <v>3808</v>
      </c>
      <c r="L748" s="663">
        <v>54.23</v>
      </c>
      <c r="M748" s="663">
        <v>108.46</v>
      </c>
      <c r="N748" s="662">
        <v>2</v>
      </c>
      <c r="O748" s="745">
        <v>1.5</v>
      </c>
      <c r="P748" s="663">
        <v>108.46</v>
      </c>
      <c r="Q748" s="678">
        <v>1</v>
      </c>
      <c r="R748" s="662">
        <v>2</v>
      </c>
      <c r="S748" s="678">
        <v>1</v>
      </c>
      <c r="T748" s="745">
        <v>1.5</v>
      </c>
      <c r="U748" s="701">
        <v>1</v>
      </c>
    </row>
    <row r="749" spans="1:21" ht="14.4" customHeight="1" x14ac:dyDescent="0.3">
      <c r="A749" s="661">
        <v>7</v>
      </c>
      <c r="B749" s="662" t="s">
        <v>2404</v>
      </c>
      <c r="C749" s="662" t="s">
        <v>2669</v>
      </c>
      <c r="D749" s="743" t="s">
        <v>3931</v>
      </c>
      <c r="E749" s="744" t="s">
        <v>2692</v>
      </c>
      <c r="F749" s="662" t="s">
        <v>2665</v>
      </c>
      <c r="G749" s="662" t="s">
        <v>3332</v>
      </c>
      <c r="H749" s="662" t="s">
        <v>527</v>
      </c>
      <c r="I749" s="662" t="s">
        <v>3441</v>
      </c>
      <c r="J749" s="662" t="s">
        <v>3352</v>
      </c>
      <c r="K749" s="662" t="s">
        <v>3350</v>
      </c>
      <c r="L749" s="663">
        <v>1286.2</v>
      </c>
      <c r="M749" s="663">
        <v>2572.4</v>
      </c>
      <c r="N749" s="662">
        <v>2</v>
      </c>
      <c r="O749" s="745">
        <v>0.5</v>
      </c>
      <c r="P749" s="663">
        <v>2572.4</v>
      </c>
      <c r="Q749" s="678">
        <v>1</v>
      </c>
      <c r="R749" s="662">
        <v>2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7</v>
      </c>
      <c r="B750" s="662" t="s">
        <v>2404</v>
      </c>
      <c r="C750" s="662" t="s">
        <v>2669</v>
      </c>
      <c r="D750" s="743" t="s">
        <v>3931</v>
      </c>
      <c r="E750" s="744" t="s">
        <v>2692</v>
      </c>
      <c r="F750" s="662" t="s">
        <v>2665</v>
      </c>
      <c r="G750" s="662" t="s">
        <v>3332</v>
      </c>
      <c r="H750" s="662" t="s">
        <v>527</v>
      </c>
      <c r="I750" s="662" t="s">
        <v>3441</v>
      </c>
      <c r="J750" s="662" t="s">
        <v>3352</v>
      </c>
      <c r="K750" s="662" t="s">
        <v>3350</v>
      </c>
      <c r="L750" s="663">
        <v>597.88</v>
      </c>
      <c r="M750" s="663">
        <v>2391.52</v>
      </c>
      <c r="N750" s="662">
        <v>4</v>
      </c>
      <c r="O750" s="745">
        <v>1.5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7</v>
      </c>
      <c r="B751" s="662" t="s">
        <v>2404</v>
      </c>
      <c r="C751" s="662" t="s">
        <v>2669</v>
      </c>
      <c r="D751" s="743" t="s">
        <v>3931</v>
      </c>
      <c r="E751" s="744" t="s">
        <v>2692</v>
      </c>
      <c r="F751" s="662" t="s">
        <v>2665</v>
      </c>
      <c r="G751" s="662" t="s">
        <v>3332</v>
      </c>
      <c r="H751" s="662" t="s">
        <v>527</v>
      </c>
      <c r="I751" s="662" t="s">
        <v>3336</v>
      </c>
      <c r="J751" s="662" t="s">
        <v>3334</v>
      </c>
      <c r="K751" s="662" t="s">
        <v>3337</v>
      </c>
      <c r="L751" s="663">
        <v>1715.48</v>
      </c>
      <c r="M751" s="663">
        <v>12008.36</v>
      </c>
      <c r="N751" s="662">
        <v>7</v>
      </c>
      <c r="O751" s="745">
        <v>2</v>
      </c>
      <c r="P751" s="663">
        <v>5146.4400000000005</v>
      </c>
      <c r="Q751" s="678">
        <v>0.4285714285714286</v>
      </c>
      <c r="R751" s="662">
        <v>3</v>
      </c>
      <c r="S751" s="678">
        <v>0.42857142857142855</v>
      </c>
      <c r="T751" s="745">
        <v>0.5</v>
      </c>
      <c r="U751" s="701">
        <v>0.25</v>
      </c>
    </row>
    <row r="752" spans="1:21" ht="14.4" customHeight="1" x14ac:dyDescent="0.3">
      <c r="A752" s="661">
        <v>7</v>
      </c>
      <c r="B752" s="662" t="s">
        <v>2404</v>
      </c>
      <c r="C752" s="662" t="s">
        <v>2669</v>
      </c>
      <c r="D752" s="743" t="s">
        <v>3931</v>
      </c>
      <c r="E752" s="744" t="s">
        <v>2692</v>
      </c>
      <c r="F752" s="662" t="s">
        <v>2665</v>
      </c>
      <c r="G752" s="662" t="s">
        <v>3332</v>
      </c>
      <c r="H752" s="662" t="s">
        <v>527</v>
      </c>
      <c r="I752" s="662" t="s">
        <v>3336</v>
      </c>
      <c r="J752" s="662" t="s">
        <v>3334</v>
      </c>
      <c r="K752" s="662" t="s">
        <v>3337</v>
      </c>
      <c r="L752" s="663">
        <v>1195.75</v>
      </c>
      <c r="M752" s="663">
        <v>33481</v>
      </c>
      <c r="N752" s="662">
        <v>28</v>
      </c>
      <c r="O752" s="745">
        <v>8</v>
      </c>
      <c r="P752" s="663">
        <v>21523.5</v>
      </c>
      <c r="Q752" s="678">
        <v>0.6428571428571429</v>
      </c>
      <c r="R752" s="662">
        <v>18</v>
      </c>
      <c r="S752" s="678">
        <v>0.6428571428571429</v>
      </c>
      <c r="T752" s="745">
        <v>5</v>
      </c>
      <c r="U752" s="701">
        <v>0.625</v>
      </c>
    </row>
    <row r="753" spans="1:21" ht="14.4" customHeight="1" x14ac:dyDescent="0.3">
      <c r="A753" s="661">
        <v>7</v>
      </c>
      <c r="B753" s="662" t="s">
        <v>2404</v>
      </c>
      <c r="C753" s="662" t="s">
        <v>2669</v>
      </c>
      <c r="D753" s="743" t="s">
        <v>3931</v>
      </c>
      <c r="E753" s="744" t="s">
        <v>2692</v>
      </c>
      <c r="F753" s="662" t="s">
        <v>2665</v>
      </c>
      <c r="G753" s="662" t="s">
        <v>3332</v>
      </c>
      <c r="H753" s="662" t="s">
        <v>527</v>
      </c>
      <c r="I753" s="662" t="s">
        <v>3809</v>
      </c>
      <c r="J753" s="662" t="s">
        <v>3566</v>
      </c>
      <c r="K753" s="662" t="s">
        <v>3350</v>
      </c>
      <c r="L753" s="663">
        <v>1286.19</v>
      </c>
      <c r="M753" s="663">
        <v>3858.57</v>
      </c>
      <c r="N753" s="662">
        <v>3</v>
      </c>
      <c r="O753" s="745">
        <v>1.5</v>
      </c>
      <c r="P753" s="663">
        <v>1286.19</v>
      </c>
      <c r="Q753" s="678">
        <v>0.33333333333333331</v>
      </c>
      <c r="R753" s="662">
        <v>1</v>
      </c>
      <c r="S753" s="678">
        <v>0.33333333333333331</v>
      </c>
      <c r="T753" s="745">
        <v>0.5</v>
      </c>
      <c r="U753" s="701">
        <v>0.33333333333333331</v>
      </c>
    </row>
    <row r="754" spans="1:21" ht="14.4" customHeight="1" x14ac:dyDescent="0.3">
      <c r="A754" s="661">
        <v>7</v>
      </c>
      <c r="B754" s="662" t="s">
        <v>2404</v>
      </c>
      <c r="C754" s="662" t="s">
        <v>2669</v>
      </c>
      <c r="D754" s="743" t="s">
        <v>3931</v>
      </c>
      <c r="E754" s="744" t="s">
        <v>2692</v>
      </c>
      <c r="F754" s="662" t="s">
        <v>2665</v>
      </c>
      <c r="G754" s="662" t="s">
        <v>3332</v>
      </c>
      <c r="H754" s="662" t="s">
        <v>527</v>
      </c>
      <c r="I754" s="662" t="s">
        <v>3809</v>
      </c>
      <c r="J754" s="662" t="s">
        <v>3566</v>
      </c>
      <c r="K754" s="662" t="s">
        <v>3350</v>
      </c>
      <c r="L754" s="663">
        <v>597.88</v>
      </c>
      <c r="M754" s="663">
        <v>1195.76</v>
      </c>
      <c r="N754" s="662">
        <v>2</v>
      </c>
      <c r="O754" s="745">
        <v>2</v>
      </c>
      <c r="P754" s="663">
        <v>1195.76</v>
      </c>
      <c r="Q754" s="678">
        <v>1</v>
      </c>
      <c r="R754" s="662">
        <v>2</v>
      </c>
      <c r="S754" s="678">
        <v>1</v>
      </c>
      <c r="T754" s="745">
        <v>2</v>
      </c>
      <c r="U754" s="701">
        <v>1</v>
      </c>
    </row>
    <row r="755" spans="1:21" ht="14.4" customHeight="1" x14ac:dyDescent="0.3">
      <c r="A755" s="661">
        <v>7</v>
      </c>
      <c r="B755" s="662" t="s">
        <v>2404</v>
      </c>
      <c r="C755" s="662" t="s">
        <v>2669</v>
      </c>
      <c r="D755" s="743" t="s">
        <v>3931</v>
      </c>
      <c r="E755" s="744" t="s">
        <v>2692</v>
      </c>
      <c r="F755" s="662" t="s">
        <v>2665</v>
      </c>
      <c r="G755" s="662" t="s">
        <v>3332</v>
      </c>
      <c r="H755" s="662" t="s">
        <v>527</v>
      </c>
      <c r="I755" s="662" t="s">
        <v>3809</v>
      </c>
      <c r="J755" s="662" t="s">
        <v>3566</v>
      </c>
      <c r="K755" s="662" t="s">
        <v>3350</v>
      </c>
      <c r="L755" s="663">
        <v>857.75</v>
      </c>
      <c r="M755" s="663">
        <v>3431</v>
      </c>
      <c r="N755" s="662">
        <v>4</v>
      </c>
      <c r="O755" s="745">
        <v>1</v>
      </c>
      <c r="P755" s="663">
        <v>2573.25</v>
      </c>
      <c r="Q755" s="678">
        <v>0.75</v>
      </c>
      <c r="R755" s="662">
        <v>3</v>
      </c>
      <c r="S755" s="678">
        <v>0.75</v>
      </c>
      <c r="T755" s="745">
        <v>0.5</v>
      </c>
      <c r="U755" s="701">
        <v>0.5</v>
      </c>
    </row>
    <row r="756" spans="1:21" ht="14.4" customHeight="1" x14ac:dyDescent="0.3">
      <c r="A756" s="661">
        <v>7</v>
      </c>
      <c r="B756" s="662" t="s">
        <v>2404</v>
      </c>
      <c r="C756" s="662" t="s">
        <v>2669</v>
      </c>
      <c r="D756" s="743" t="s">
        <v>3931</v>
      </c>
      <c r="E756" s="744" t="s">
        <v>2692</v>
      </c>
      <c r="F756" s="662" t="s">
        <v>2665</v>
      </c>
      <c r="G756" s="662" t="s">
        <v>3332</v>
      </c>
      <c r="H756" s="662" t="s">
        <v>527</v>
      </c>
      <c r="I756" s="662" t="s">
        <v>3810</v>
      </c>
      <c r="J756" s="662" t="s">
        <v>3355</v>
      </c>
      <c r="K756" s="662" t="s">
        <v>3337</v>
      </c>
      <c r="L756" s="663">
        <v>1195.75</v>
      </c>
      <c r="M756" s="663">
        <v>2391.5</v>
      </c>
      <c r="N756" s="662">
        <v>2</v>
      </c>
      <c r="O756" s="745">
        <v>0.5</v>
      </c>
      <c r="P756" s="663">
        <v>2391.5</v>
      </c>
      <c r="Q756" s="678">
        <v>1</v>
      </c>
      <c r="R756" s="662">
        <v>2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7</v>
      </c>
      <c r="B757" s="662" t="s">
        <v>2404</v>
      </c>
      <c r="C757" s="662" t="s">
        <v>2669</v>
      </c>
      <c r="D757" s="743" t="s">
        <v>3931</v>
      </c>
      <c r="E757" s="744" t="s">
        <v>2692</v>
      </c>
      <c r="F757" s="662" t="s">
        <v>2665</v>
      </c>
      <c r="G757" s="662" t="s">
        <v>3332</v>
      </c>
      <c r="H757" s="662" t="s">
        <v>527</v>
      </c>
      <c r="I757" s="662" t="s">
        <v>3810</v>
      </c>
      <c r="J757" s="662" t="s">
        <v>3355</v>
      </c>
      <c r="K757" s="662" t="s">
        <v>3337</v>
      </c>
      <c r="L757" s="663">
        <v>1715.4</v>
      </c>
      <c r="M757" s="663">
        <v>18869.400000000001</v>
      </c>
      <c r="N757" s="662">
        <v>11</v>
      </c>
      <c r="O757" s="745">
        <v>6.5</v>
      </c>
      <c r="P757" s="663">
        <v>18869.400000000001</v>
      </c>
      <c r="Q757" s="678">
        <v>1</v>
      </c>
      <c r="R757" s="662">
        <v>11</v>
      </c>
      <c r="S757" s="678">
        <v>1</v>
      </c>
      <c r="T757" s="745">
        <v>6.5</v>
      </c>
      <c r="U757" s="701">
        <v>1</v>
      </c>
    </row>
    <row r="758" spans="1:21" ht="14.4" customHeight="1" x14ac:dyDescent="0.3">
      <c r="A758" s="661">
        <v>7</v>
      </c>
      <c r="B758" s="662" t="s">
        <v>2404</v>
      </c>
      <c r="C758" s="662" t="s">
        <v>2669</v>
      </c>
      <c r="D758" s="743" t="s">
        <v>3931</v>
      </c>
      <c r="E758" s="744" t="s">
        <v>2692</v>
      </c>
      <c r="F758" s="662" t="s">
        <v>2665</v>
      </c>
      <c r="G758" s="662" t="s">
        <v>3150</v>
      </c>
      <c r="H758" s="662" t="s">
        <v>527</v>
      </c>
      <c r="I758" s="662" t="s">
        <v>792</v>
      </c>
      <c r="J758" s="662" t="s">
        <v>3151</v>
      </c>
      <c r="K758" s="662" t="s">
        <v>3152</v>
      </c>
      <c r="L758" s="663">
        <v>0</v>
      </c>
      <c r="M758" s="663">
        <v>0</v>
      </c>
      <c r="N758" s="662">
        <v>43</v>
      </c>
      <c r="O758" s="745">
        <v>12.5</v>
      </c>
      <c r="P758" s="663">
        <v>0</v>
      </c>
      <c r="Q758" s="678"/>
      <c r="R758" s="662">
        <v>37</v>
      </c>
      <c r="S758" s="678">
        <v>0.86046511627906974</v>
      </c>
      <c r="T758" s="745">
        <v>10</v>
      </c>
      <c r="U758" s="701">
        <v>0.8</v>
      </c>
    </row>
    <row r="759" spans="1:21" ht="14.4" customHeight="1" x14ac:dyDescent="0.3">
      <c r="A759" s="661">
        <v>7</v>
      </c>
      <c r="B759" s="662" t="s">
        <v>2404</v>
      </c>
      <c r="C759" s="662" t="s">
        <v>2669</v>
      </c>
      <c r="D759" s="743" t="s">
        <v>3931</v>
      </c>
      <c r="E759" s="744" t="s">
        <v>2692</v>
      </c>
      <c r="F759" s="662" t="s">
        <v>2665</v>
      </c>
      <c r="G759" s="662" t="s">
        <v>3150</v>
      </c>
      <c r="H759" s="662" t="s">
        <v>527</v>
      </c>
      <c r="I759" s="662" t="s">
        <v>3811</v>
      </c>
      <c r="J759" s="662" t="s">
        <v>3812</v>
      </c>
      <c r="K759" s="662" t="s">
        <v>3813</v>
      </c>
      <c r="L759" s="663">
        <v>16.440000000000001</v>
      </c>
      <c r="M759" s="663">
        <v>131.52000000000004</v>
      </c>
      <c r="N759" s="662">
        <v>8</v>
      </c>
      <c r="O759" s="745">
        <v>3.5</v>
      </c>
      <c r="P759" s="663">
        <v>49.320000000000007</v>
      </c>
      <c r="Q759" s="678">
        <v>0.37499999999999994</v>
      </c>
      <c r="R759" s="662">
        <v>3</v>
      </c>
      <c r="S759" s="678">
        <v>0.375</v>
      </c>
      <c r="T759" s="745">
        <v>2</v>
      </c>
      <c r="U759" s="701">
        <v>0.5714285714285714</v>
      </c>
    </row>
    <row r="760" spans="1:21" ht="14.4" customHeight="1" x14ac:dyDescent="0.3">
      <c r="A760" s="661">
        <v>7</v>
      </c>
      <c r="B760" s="662" t="s">
        <v>2404</v>
      </c>
      <c r="C760" s="662" t="s">
        <v>2669</v>
      </c>
      <c r="D760" s="743" t="s">
        <v>3931</v>
      </c>
      <c r="E760" s="744" t="s">
        <v>2692</v>
      </c>
      <c r="F760" s="662" t="s">
        <v>2665</v>
      </c>
      <c r="G760" s="662" t="s">
        <v>3150</v>
      </c>
      <c r="H760" s="662" t="s">
        <v>527</v>
      </c>
      <c r="I760" s="662" t="s">
        <v>3814</v>
      </c>
      <c r="J760" s="662" t="s">
        <v>3812</v>
      </c>
      <c r="K760" s="662" t="s">
        <v>3815</v>
      </c>
      <c r="L760" s="663">
        <v>82.18</v>
      </c>
      <c r="M760" s="663">
        <v>328.72</v>
      </c>
      <c r="N760" s="662">
        <v>4</v>
      </c>
      <c r="O760" s="745">
        <v>3</v>
      </c>
      <c r="P760" s="663">
        <v>82.18</v>
      </c>
      <c r="Q760" s="678">
        <v>0.25</v>
      </c>
      <c r="R760" s="662">
        <v>1</v>
      </c>
      <c r="S760" s="678">
        <v>0.25</v>
      </c>
      <c r="T760" s="745">
        <v>1</v>
      </c>
      <c r="U760" s="701">
        <v>0.33333333333333331</v>
      </c>
    </row>
    <row r="761" spans="1:21" ht="14.4" customHeight="1" x14ac:dyDescent="0.3">
      <c r="A761" s="661">
        <v>7</v>
      </c>
      <c r="B761" s="662" t="s">
        <v>2404</v>
      </c>
      <c r="C761" s="662" t="s">
        <v>2669</v>
      </c>
      <c r="D761" s="743" t="s">
        <v>3931</v>
      </c>
      <c r="E761" s="744" t="s">
        <v>2692</v>
      </c>
      <c r="F761" s="662" t="s">
        <v>2665</v>
      </c>
      <c r="G761" s="662" t="s">
        <v>3359</v>
      </c>
      <c r="H761" s="662" t="s">
        <v>527</v>
      </c>
      <c r="I761" s="662" t="s">
        <v>3816</v>
      </c>
      <c r="J761" s="662" t="s">
        <v>3361</v>
      </c>
      <c r="K761" s="662" t="s">
        <v>3817</v>
      </c>
      <c r="L761" s="663">
        <v>120.77</v>
      </c>
      <c r="M761" s="663">
        <v>1328.47</v>
      </c>
      <c r="N761" s="662">
        <v>11</v>
      </c>
      <c r="O761" s="745">
        <v>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7</v>
      </c>
      <c r="B762" s="662" t="s">
        <v>2404</v>
      </c>
      <c r="C762" s="662" t="s">
        <v>2669</v>
      </c>
      <c r="D762" s="743" t="s">
        <v>3931</v>
      </c>
      <c r="E762" s="744" t="s">
        <v>2692</v>
      </c>
      <c r="F762" s="662" t="s">
        <v>2665</v>
      </c>
      <c r="G762" s="662" t="s">
        <v>3196</v>
      </c>
      <c r="H762" s="662" t="s">
        <v>527</v>
      </c>
      <c r="I762" s="662" t="s">
        <v>3579</v>
      </c>
      <c r="J762" s="662" t="s">
        <v>3580</v>
      </c>
      <c r="K762" s="662" t="s">
        <v>3581</v>
      </c>
      <c r="L762" s="663">
        <v>583.70000000000005</v>
      </c>
      <c r="M762" s="663">
        <v>6420.7000000000007</v>
      </c>
      <c r="N762" s="662">
        <v>11</v>
      </c>
      <c r="O762" s="745">
        <v>4</v>
      </c>
      <c r="P762" s="663">
        <v>6420.7000000000007</v>
      </c>
      <c r="Q762" s="678">
        <v>1</v>
      </c>
      <c r="R762" s="662">
        <v>11</v>
      </c>
      <c r="S762" s="678">
        <v>1</v>
      </c>
      <c r="T762" s="745">
        <v>4</v>
      </c>
      <c r="U762" s="701">
        <v>1</v>
      </c>
    </row>
    <row r="763" spans="1:21" ht="14.4" customHeight="1" x14ac:dyDescent="0.3">
      <c r="A763" s="661">
        <v>7</v>
      </c>
      <c r="B763" s="662" t="s">
        <v>2404</v>
      </c>
      <c r="C763" s="662" t="s">
        <v>2669</v>
      </c>
      <c r="D763" s="743" t="s">
        <v>3931</v>
      </c>
      <c r="E763" s="744" t="s">
        <v>2692</v>
      </c>
      <c r="F763" s="662" t="s">
        <v>2665</v>
      </c>
      <c r="G763" s="662" t="s">
        <v>3196</v>
      </c>
      <c r="H763" s="662" t="s">
        <v>527</v>
      </c>
      <c r="I763" s="662" t="s">
        <v>3582</v>
      </c>
      <c r="J763" s="662" t="s">
        <v>3364</v>
      </c>
      <c r="K763" s="662" t="s">
        <v>3583</v>
      </c>
      <c r="L763" s="663">
        <v>908.53</v>
      </c>
      <c r="M763" s="663">
        <v>9993.83</v>
      </c>
      <c r="N763" s="662">
        <v>11</v>
      </c>
      <c r="O763" s="745">
        <v>7</v>
      </c>
      <c r="P763" s="663">
        <v>9993.83</v>
      </c>
      <c r="Q763" s="678">
        <v>1</v>
      </c>
      <c r="R763" s="662">
        <v>11</v>
      </c>
      <c r="S763" s="678">
        <v>1</v>
      </c>
      <c r="T763" s="745">
        <v>7</v>
      </c>
      <c r="U763" s="701">
        <v>1</v>
      </c>
    </row>
    <row r="764" spans="1:21" ht="14.4" customHeight="1" x14ac:dyDescent="0.3">
      <c r="A764" s="661">
        <v>7</v>
      </c>
      <c r="B764" s="662" t="s">
        <v>2404</v>
      </c>
      <c r="C764" s="662" t="s">
        <v>2669</v>
      </c>
      <c r="D764" s="743" t="s">
        <v>3931</v>
      </c>
      <c r="E764" s="744" t="s">
        <v>2692</v>
      </c>
      <c r="F764" s="662" t="s">
        <v>2665</v>
      </c>
      <c r="G764" s="662" t="s">
        <v>3196</v>
      </c>
      <c r="H764" s="662" t="s">
        <v>527</v>
      </c>
      <c r="I764" s="662" t="s">
        <v>3584</v>
      </c>
      <c r="J764" s="662" t="s">
        <v>3198</v>
      </c>
      <c r="K764" s="662" t="s">
        <v>3585</v>
      </c>
      <c r="L764" s="663">
        <v>1257.97</v>
      </c>
      <c r="M764" s="663">
        <v>13837.67</v>
      </c>
      <c r="N764" s="662">
        <v>11</v>
      </c>
      <c r="O764" s="745">
        <v>5</v>
      </c>
      <c r="P764" s="663">
        <v>6289.85</v>
      </c>
      <c r="Q764" s="678">
        <v>0.45454545454545459</v>
      </c>
      <c r="R764" s="662">
        <v>5</v>
      </c>
      <c r="S764" s="678">
        <v>0.45454545454545453</v>
      </c>
      <c r="T764" s="745">
        <v>3</v>
      </c>
      <c r="U764" s="701">
        <v>0.6</v>
      </c>
    </row>
    <row r="765" spans="1:21" ht="14.4" customHeight="1" x14ac:dyDescent="0.3">
      <c r="A765" s="661">
        <v>7</v>
      </c>
      <c r="B765" s="662" t="s">
        <v>2404</v>
      </c>
      <c r="C765" s="662" t="s">
        <v>2669</v>
      </c>
      <c r="D765" s="743" t="s">
        <v>3931</v>
      </c>
      <c r="E765" s="744" t="s">
        <v>2692</v>
      </c>
      <c r="F765" s="662" t="s">
        <v>2665</v>
      </c>
      <c r="G765" s="662" t="s">
        <v>3196</v>
      </c>
      <c r="H765" s="662" t="s">
        <v>527</v>
      </c>
      <c r="I765" s="662" t="s">
        <v>3818</v>
      </c>
      <c r="J765" s="662" t="s">
        <v>3369</v>
      </c>
      <c r="K765" s="662" t="s">
        <v>3819</v>
      </c>
      <c r="L765" s="663">
        <v>0</v>
      </c>
      <c r="M765" s="663">
        <v>0</v>
      </c>
      <c r="N765" s="662">
        <v>2</v>
      </c>
      <c r="O765" s="745">
        <v>2</v>
      </c>
      <c r="P765" s="663">
        <v>0</v>
      </c>
      <c r="Q765" s="678"/>
      <c r="R765" s="662">
        <v>2</v>
      </c>
      <c r="S765" s="678">
        <v>1</v>
      </c>
      <c r="T765" s="745">
        <v>2</v>
      </c>
      <c r="U765" s="701">
        <v>1</v>
      </c>
    </row>
    <row r="766" spans="1:21" ht="14.4" customHeight="1" x14ac:dyDescent="0.3">
      <c r="A766" s="661">
        <v>7</v>
      </c>
      <c r="B766" s="662" t="s">
        <v>2404</v>
      </c>
      <c r="C766" s="662" t="s">
        <v>2669</v>
      </c>
      <c r="D766" s="743" t="s">
        <v>3931</v>
      </c>
      <c r="E766" s="744" t="s">
        <v>2692</v>
      </c>
      <c r="F766" s="662" t="s">
        <v>2665</v>
      </c>
      <c r="G766" s="662" t="s">
        <v>3196</v>
      </c>
      <c r="H766" s="662" t="s">
        <v>527</v>
      </c>
      <c r="I766" s="662" t="s">
        <v>3820</v>
      </c>
      <c r="J766" s="662" t="s">
        <v>3587</v>
      </c>
      <c r="K766" s="662" t="s">
        <v>3821</v>
      </c>
      <c r="L766" s="663">
        <v>0</v>
      </c>
      <c r="M766" s="663">
        <v>0</v>
      </c>
      <c r="N766" s="662">
        <v>22</v>
      </c>
      <c r="O766" s="745">
        <v>4</v>
      </c>
      <c r="P766" s="663">
        <v>0</v>
      </c>
      <c r="Q766" s="678"/>
      <c r="R766" s="662">
        <v>21</v>
      </c>
      <c r="S766" s="678">
        <v>0.95454545454545459</v>
      </c>
      <c r="T766" s="745">
        <v>3</v>
      </c>
      <c r="U766" s="701">
        <v>0.75</v>
      </c>
    </row>
    <row r="767" spans="1:21" ht="14.4" customHeight="1" x14ac:dyDescent="0.3">
      <c r="A767" s="661">
        <v>7</v>
      </c>
      <c r="B767" s="662" t="s">
        <v>2404</v>
      </c>
      <c r="C767" s="662" t="s">
        <v>2669</v>
      </c>
      <c r="D767" s="743" t="s">
        <v>3931</v>
      </c>
      <c r="E767" s="744" t="s">
        <v>2692</v>
      </c>
      <c r="F767" s="662" t="s">
        <v>2665</v>
      </c>
      <c r="G767" s="662" t="s">
        <v>3196</v>
      </c>
      <c r="H767" s="662" t="s">
        <v>527</v>
      </c>
      <c r="I767" s="662" t="s">
        <v>3197</v>
      </c>
      <c r="J767" s="662" t="s">
        <v>3198</v>
      </c>
      <c r="K767" s="662" t="s">
        <v>3199</v>
      </c>
      <c r="L767" s="663">
        <v>0</v>
      </c>
      <c r="M767" s="663">
        <v>0</v>
      </c>
      <c r="N767" s="662">
        <v>5</v>
      </c>
      <c r="O767" s="745">
        <v>4</v>
      </c>
      <c r="P767" s="663">
        <v>0</v>
      </c>
      <c r="Q767" s="678"/>
      <c r="R767" s="662">
        <v>4</v>
      </c>
      <c r="S767" s="678">
        <v>0.8</v>
      </c>
      <c r="T767" s="745">
        <v>3</v>
      </c>
      <c r="U767" s="701">
        <v>0.75</v>
      </c>
    </row>
    <row r="768" spans="1:21" ht="14.4" customHeight="1" x14ac:dyDescent="0.3">
      <c r="A768" s="661">
        <v>7</v>
      </c>
      <c r="B768" s="662" t="s">
        <v>2404</v>
      </c>
      <c r="C768" s="662" t="s">
        <v>2669</v>
      </c>
      <c r="D768" s="743" t="s">
        <v>3931</v>
      </c>
      <c r="E768" s="744" t="s">
        <v>2692</v>
      </c>
      <c r="F768" s="662" t="s">
        <v>2665</v>
      </c>
      <c r="G768" s="662" t="s">
        <v>3196</v>
      </c>
      <c r="H768" s="662" t="s">
        <v>527</v>
      </c>
      <c r="I768" s="662" t="s">
        <v>3822</v>
      </c>
      <c r="J768" s="662" t="s">
        <v>3364</v>
      </c>
      <c r="K768" s="662" t="s">
        <v>3823</v>
      </c>
      <c r="L768" s="663">
        <v>0</v>
      </c>
      <c r="M768" s="663">
        <v>0</v>
      </c>
      <c r="N768" s="662">
        <v>6</v>
      </c>
      <c r="O768" s="745">
        <v>2</v>
      </c>
      <c r="P768" s="663">
        <v>0</v>
      </c>
      <c r="Q768" s="678"/>
      <c r="R768" s="662">
        <v>6</v>
      </c>
      <c r="S768" s="678">
        <v>1</v>
      </c>
      <c r="T768" s="745">
        <v>2</v>
      </c>
      <c r="U768" s="701">
        <v>1</v>
      </c>
    </row>
    <row r="769" spans="1:21" ht="14.4" customHeight="1" x14ac:dyDescent="0.3">
      <c r="A769" s="661">
        <v>7</v>
      </c>
      <c r="B769" s="662" t="s">
        <v>2404</v>
      </c>
      <c r="C769" s="662" t="s">
        <v>2669</v>
      </c>
      <c r="D769" s="743" t="s">
        <v>3931</v>
      </c>
      <c r="E769" s="744" t="s">
        <v>2692</v>
      </c>
      <c r="F769" s="662" t="s">
        <v>2665</v>
      </c>
      <c r="G769" s="662" t="s">
        <v>3196</v>
      </c>
      <c r="H769" s="662" t="s">
        <v>527</v>
      </c>
      <c r="I769" s="662" t="s">
        <v>3589</v>
      </c>
      <c r="J769" s="662" t="s">
        <v>3587</v>
      </c>
      <c r="K769" s="662" t="s">
        <v>3590</v>
      </c>
      <c r="L769" s="663">
        <v>151.43</v>
      </c>
      <c r="M769" s="663">
        <v>1060.0100000000002</v>
      </c>
      <c r="N769" s="662">
        <v>7</v>
      </c>
      <c r="O769" s="745">
        <v>2</v>
      </c>
      <c r="P769" s="663">
        <v>1060.0100000000002</v>
      </c>
      <c r="Q769" s="678">
        <v>1</v>
      </c>
      <c r="R769" s="662">
        <v>7</v>
      </c>
      <c r="S769" s="678">
        <v>1</v>
      </c>
      <c r="T769" s="745">
        <v>2</v>
      </c>
      <c r="U769" s="701">
        <v>1</v>
      </c>
    </row>
    <row r="770" spans="1:21" ht="14.4" customHeight="1" x14ac:dyDescent="0.3">
      <c r="A770" s="661">
        <v>7</v>
      </c>
      <c r="B770" s="662" t="s">
        <v>2404</v>
      </c>
      <c r="C770" s="662" t="s">
        <v>2669</v>
      </c>
      <c r="D770" s="743" t="s">
        <v>3931</v>
      </c>
      <c r="E770" s="744" t="s">
        <v>2692</v>
      </c>
      <c r="F770" s="662" t="s">
        <v>2665</v>
      </c>
      <c r="G770" s="662" t="s">
        <v>3196</v>
      </c>
      <c r="H770" s="662" t="s">
        <v>527</v>
      </c>
      <c r="I770" s="662" t="s">
        <v>3678</v>
      </c>
      <c r="J770" s="662" t="s">
        <v>3580</v>
      </c>
      <c r="K770" s="662" t="s">
        <v>3679</v>
      </c>
      <c r="L770" s="663">
        <v>0</v>
      </c>
      <c r="M770" s="663">
        <v>0</v>
      </c>
      <c r="N770" s="662">
        <v>8</v>
      </c>
      <c r="O770" s="745">
        <v>2</v>
      </c>
      <c r="P770" s="663">
        <v>0</v>
      </c>
      <c r="Q770" s="678"/>
      <c r="R770" s="662">
        <v>8</v>
      </c>
      <c r="S770" s="678">
        <v>1</v>
      </c>
      <c r="T770" s="745">
        <v>2</v>
      </c>
      <c r="U770" s="701">
        <v>1</v>
      </c>
    </row>
    <row r="771" spans="1:21" ht="14.4" customHeight="1" x14ac:dyDescent="0.3">
      <c r="A771" s="661">
        <v>7</v>
      </c>
      <c r="B771" s="662" t="s">
        <v>2404</v>
      </c>
      <c r="C771" s="662" t="s">
        <v>2669</v>
      </c>
      <c r="D771" s="743" t="s">
        <v>3931</v>
      </c>
      <c r="E771" s="744" t="s">
        <v>2692</v>
      </c>
      <c r="F771" s="662" t="s">
        <v>2665</v>
      </c>
      <c r="G771" s="662" t="s">
        <v>3196</v>
      </c>
      <c r="H771" s="662" t="s">
        <v>527</v>
      </c>
      <c r="I771" s="662" t="s">
        <v>3680</v>
      </c>
      <c r="J771" s="662" t="s">
        <v>3681</v>
      </c>
      <c r="K771" s="662" t="s">
        <v>3075</v>
      </c>
      <c r="L771" s="663">
        <v>0</v>
      </c>
      <c r="M771" s="663">
        <v>0</v>
      </c>
      <c r="N771" s="662">
        <v>6</v>
      </c>
      <c r="O771" s="745">
        <v>2</v>
      </c>
      <c r="P771" s="663">
        <v>0</v>
      </c>
      <c r="Q771" s="678"/>
      <c r="R771" s="662">
        <v>6</v>
      </c>
      <c r="S771" s="678">
        <v>1</v>
      </c>
      <c r="T771" s="745">
        <v>2</v>
      </c>
      <c r="U771" s="701">
        <v>1</v>
      </c>
    </row>
    <row r="772" spans="1:21" ht="14.4" customHeight="1" x14ac:dyDescent="0.3">
      <c r="A772" s="661">
        <v>7</v>
      </c>
      <c r="B772" s="662" t="s">
        <v>2404</v>
      </c>
      <c r="C772" s="662" t="s">
        <v>2669</v>
      </c>
      <c r="D772" s="743" t="s">
        <v>3931</v>
      </c>
      <c r="E772" s="744" t="s">
        <v>2692</v>
      </c>
      <c r="F772" s="662" t="s">
        <v>2665</v>
      </c>
      <c r="G772" s="662" t="s">
        <v>3824</v>
      </c>
      <c r="H772" s="662" t="s">
        <v>527</v>
      </c>
      <c r="I772" s="662" t="s">
        <v>3825</v>
      </c>
      <c r="J772" s="662" t="s">
        <v>3826</v>
      </c>
      <c r="K772" s="662" t="s">
        <v>3827</v>
      </c>
      <c r="L772" s="663">
        <v>85.76</v>
      </c>
      <c r="M772" s="663">
        <v>85.76</v>
      </c>
      <c r="N772" s="662">
        <v>1</v>
      </c>
      <c r="O772" s="745">
        <v>0.5</v>
      </c>
      <c r="P772" s="663">
        <v>85.76</v>
      </c>
      <c r="Q772" s="678">
        <v>1</v>
      </c>
      <c r="R772" s="662">
        <v>1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7</v>
      </c>
      <c r="B773" s="662" t="s">
        <v>2404</v>
      </c>
      <c r="C773" s="662" t="s">
        <v>2669</v>
      </c>
      <c r="D773" s="743" t="s">
        <v>3931</v>
      </c>
      <c r="E773" s="744" t="s">
        <v>2692</v>
      </c>
      <c r="F773" s="662" t="s">
        <v>2665</v>
      </c>
      <c r="G773" s="662" t="s">
        <v>3828</v>
      </c>
      <c r="H773" s="662" t="s">
        <v>527</v>
      </c>
      <c r="I773" s="662" t="s">
        <v>811</v>
      </c>
      <c r="J773" s="662" t="s">
        <v>3829</v>
      </c>
      <c r="K773" s="662" t="s">
        <v>3830</v>
      </c>
      <c r="L773" s="663">
        <v>77.13</v>
      </c>
      <c r="M773" s="663">
        <v>154.26</v>
      </c>
      <c r="N773" s="662">
        <v>2</v>
      </c>
      <c r="O773" s="745">
        <v>1.5</v>
      </c>
      <c r="P773" s="663">
        <v>154.26</v>
      </c>
      <c r="Q773" s="678">
        <v>1</v>
      </c>
      <c r="R773" s="662">
        <v>2</v>
      </c>
      <c r="S773" s="678">
        <v>1</v>
      </c>
      <c r="T773" s="745">
        <v>1.5</v>
      </c>
      <c r="U773" s="701">
        <v>1</v>
      </c>
    </row>
    <row r="774" spans="1:21" ht="14.4" customHeight="1" x14ac:dyDescent="0.3">
      <c r="A774" s="661">
        <v>7</v>
      </c>
      <c r="B774" s="662" t="s">
        <v>2404</v>
      </c>
      <c r="C774" s="662" t="s">
        <v>2669</v>
      </c>
      <c r="D774" s="743" t="s">
        <v>3931</v>
      </c>
      <c r="E774" s="744" t="s">
        <v>2692</v>
      </c>
      <c r="F774" s="662" t="s">
        <v>2665</v>
      </c>
      <c r="G774" s="662" t="s">
        <v>2877</v>
      </c>
      <c r="H774" s="662" t="s">
        <v>527</v>
      </c>
      <c r="I774" s="662" t="s">
        <v>3831</v>
      </c>
      <c r="J774" s="662" t="s">
        <v>3832</v>
      </c>
      <c r="K774" s="662" t="s">
        <v>3833</v>
      </c>
      <c r="L774" s="663">
        <v>109.54</v>
      </c>
      <c r="M774" s="663">
        <v>328.62</v>
      </c>
      <c r="N774" s="662">
        <v>3</v>
      </c>
      <c r="O774" s="745">
        <v>1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7</v>
      </c>
      <c r="B775" s="662" t="s">
        <v>2404</v>
      </c>
      <c r="C775" s="662" t="s">
        <v>2669</v>
      </c>
      <c r="D775" s="743" t="s">
        <v>3931</v>
      </c>
      <c r="E775" s="744" t="s">
        <v>2692</v>
      </c>
      <c r="F775" s="662" t="s">
        <v>2665</v>
      </c>
      <c r="G775" s="662" t="s">
        <v>2877</v>
      </c>
      <c r="H775" s="662" t="s">
        <v>527</v>
      </c>
      <c r="I775" s="662" t="s">
        <v>3834</v>
      </c>
      <c r="J775" s="662" t="s">
        <v>3695</v>
      </c>
      <c r="K775" s="662" t="s">
        <v>2880</v>
      </c>
      <c r="L775" s="663">
        <v>187.92</v>
      </c>
      <c r="M775" s="663">
        <v>563.76</v>
      </c>
      <c r="N775" s="662">
        <v>3</v>
      </c>
      <c r="O775" s="745">
        <v>0.5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7</v>
      </c>
      <c r="B776" s="662" t="s">
        <v>2404</v>
      </c>
      <c r="C776" s="662" t="s">
        <v>2669</v>
      </c>
      <c r="D776" s="743" t="s">
        <v>3931</v>
      </c>
      <c r="E776" s="744" t="s">
        <v>2692</v>
      </c>
      <c r="F776" s="662" t="s">
        <v>2665</v>
      </c>
      <c r="G776" s="662" t="s">
        <v>2877</v>
      </c>
      <c r="H776" s="662" t="s">
        <v>606</v>
      </c>
      <c r="I776" s="662" t="s">
        <v>3835</v>
      </c>
      <c r="J776" s="662" t="s">
        <v>3592</v>
      </c>
      <c r="K776" s="662" t="s">
        <v>3836</v>
      </c>
      <c r="L776" s="663">
        <v>31.32</v>
      </c>
      <c r="M776" s="663">
        <v>93.960000000000008</v>
      </c>
      <c r="N776" s="662">
        <v>3</v>
      </c>
      <c r="O776" s="745">
        <v>2</v>
      </c>
      <c r="P776" s="663">
        <v>31.32</v>
      </c>
      <c r="Q776" s="678">
        <v>0.33333333333333331</v>
      </c>
      <c r="R776" s="662">
        <v>1</v>
      </c>
      <c r="S776" s="678">
        <v>0.33333333333333331</v>
      </c>
      <c r="T776" s="745">
        <v>1</v>
      </c>
      <c r="U776" s="701">
        <v>0.5</v>
      </c>
    </row>
    <row r="777" spans="1:21" ht="14.4" customHeight="1" x14ac:dyDescent="0.3">
      <c r="A777" s="661">
        <v>7</v>
      </c>
      <c r="B777" s="662" t="s">
        <v>2404</v>
      </c>
      <c r="C777" s="662" t="s">
        <v>2669</v>
      </c>
      <c r="D777" s="743" t="s">
        <v>3931</v>
      </c>
      <c r="E777" s="744" t="s">
        <v>2692</v>
      </c>
      <c r="F777" s="662" t="s">
        <v>2665</v>
      </c>
      <c r="G777" s="662" t="s">
        <v>2877</v>
      </c>
      <c r="H777" s="662" t="s">
        <v>606</v>
      </c>
      <c r="I777" s="662" t="s">
        <v>3103</v>
      </c>
      <c r="J777" s="662" t="s">
        <v>3104</v>
      </c>
      <c r="K777" s="662" t="s">
        <v>3105</v>
      </c>
      <c r="L777" s="663">
        <v>140.94999999999999</v>
      </c>
      <c r="M777" s="663">
        <v>2537.1</v>
      </c>
      <c r="N777" s="662">
        <v>18</v>
      </c>
      <c r="O777" s="745">
        <v>2.5</v>
      </c>
      <c r="P777" s="663">
        <v>1832.35</v>
      </c>
      <c r="Q777" s="678">
        <v>0.72222222222222221</v>
      </c>
      <c r="R777" s="662">
        <v>13</v>
      </c>
      <c r="S777" s="678">
        <v>0.72222222222222221</v>
      </c>
      <c r="T777" s="745">
        <v>1.5</v>
      </c>
      <c r="U777" s="701">
        <v>0.6</v>
      </c>
    </row>
    <row r="778" spans="1:21" ht="14.4" customHeight="1" x14ac:dyDescent="0.3">
      <c r="A778" s="661">
        <v>7</v>
      </c>
      <c r="B778" s="662" t="s">
        <v>2404</v>
      </c>
      <c r="C778" s="662" t="s">
        <v>2669</v>
      </c>
      <c r="D778" s="743" t="s">
        <v>3931</v>
      </c>
      <c r="E778" s="744" t="s">
        <v>2692</v>
      </c>
      <c r="F778" s="662" t="s">
        <v>2665</v>
      </c>
      <c r="G778" s="662" t="s">
        <v>2877</v>
      </c>
      <c r="H778" s="662" t="s">
        <v>606</v>
      </c>
      <c r="I778" s="662" t="s">
        <v>2878</v>
      </c>
      <c r="J778" s="662" t="s">
        <v>2879</v>
      </c>
      <c r="K778" s="662" t="s">
        <v>2880</v>
      </c>
      <c r="L778" s="663">
        <v>187.92</v>
      </c>
      <c r="M778" s="663">
        <v>7704.7199999999993</v>
      </c>
      <c r="N778" s="662">
        <v>41</v>
      </c>
      <c r="O778" s="745">
        <v>6</v>
      </c>
      <c r="P778" s="663">
        <v>3946.3199999999997</v>
      </c>
      <c r="Q778" s="678">
        <v>0.51219512195121952</v>
      </c>
      <c r="R778" s="662">
        <v>21</v>
      </c>
      <c r="S778" s="678">
        <v>0.51219512195121952</v>
      </c>
      <c r="T778" s="745">
        <v>3.5</v>
      </c>
      <c r="U778" s="701">
        <v>0.58333333333333337</v>
      </c>
    </row>
    <row r="779" spans="1:21" ht="14.4" customHeight="1" x14ac:dyDescent="0.3">
      <c r="A779" s="661">
        <v>7</v>
      </c>
      <c r="B779" s="662" t="s">
        <v>2404</v>
      </c>
      <c r="C779" s="662" t="s">
        <v>2669</v>
      </c>
      <c r="D779" s="743" t="s">
        <v>3931</v>
      </c>
      <c r="E779" s="744" t="s">
        <v>2692</v>
      </c>
      <c r="F779" s="662" t="s">
        <v>2665</v>
      </c>
      <c r="G779" s="662" t="s">
        <v>2877</v>
      </c>
      <c r="H779" s="662" t="s">
        <v>606</v>
      </c>
      <c r="I779" s="662" t="s">
        <v>3106</v>
      </c>
      <c r="J779" s="662" t="s">
        <v>3107</v>
      </c>
      <c r="K779" s="662" t="s">
        <v>3108</v>
      </c>
      <c r="L779" s="663">
        <v>93.96</v>
      </c>
      <c r="M779" s="663">
        <v>751.68</v>
      </c>
      <c r="N779" s="662">
        <v>8</v>
      </c>
      <c r="O779" s="745">
        <v>2</v>
      </c>
      <c r="P779" s="663">
        <v>375.84</v>
      </c>
      <c r="Q779" s="678">
        <v>0.5</v>
      </c>
      <c r="R779" s="662">
        <v>4</v>
      </c>
      <c r="S779" s="678">
        <v>0.5</v>
      </c>
      <c r="T779" s="745">
        <v>1</v>
      </c>
      <c r="U779" s="701">
        <v>0.5</v>
      </c>
    </row>
    <row r="780" spans="1:21" ht="14.4" customHeight="1" x14ac:dyDescent="0.3">
      <c r="A780" s="661">
        <v>7</v>
      </c>
      <c r="B780" s="662" t="s">
        <v>2404</v>
      </c>
      <c r="C780" s="662" t="s">
        <v>2669</v>
      </c>
      <c r="D780" s="743" t="s">
        <v>3931</v>
      </c>
      <c r="E780" s="744" t="s">
        <v>2692</v>
      </c>
      <c r="F780" s="662" t="s">
        <v>2665</v>
      </c>
      <c r="G780" s="662" t="s">
        <v>2877</v>
      </c>
      <c r="H780" s="662" t="s">
        <v>606</v>
      </c>
      <c r="I780" s="662" t="s">
        <v>3373</v>
      </c>
      <c r="J780" s="662" t="s">
        <v>3107</v>
      </c>
      <c r="K780" s="662" t="s">
        <v>3374</v>
      </c>
      <c r="L780" s="663">
        <v>156.61000000000001</v>
      </c>
      <c r="M780" s="663">
        <v>313.22000000000003</v>
      </c>
      <c r="N780" s="662">
        <v>2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7</v>
      </c>
      <c r="B781" s="662" t="s">
        <v>2404</v>
      </c>
      <c r="C781" s="662" t="s">
        <v>2669</v>
      </c>
      <c r="D781" s="743" t="s">
        <v>3931</v>
      </c>
      <c r="E781" s="744" t="s">
        <v>2692</v>
      </c>
      <c r="F781" s="662" t="s">
        <v>2665</v>
      </c>
      <c r="G781" s="662" t="s">
        <v>2877</v>
      </c>
      <c r="H781" s="662" t="s">
        <v>606</v>
      </c>
      <c r="I781" s="662" t="s">
        <v>3591</v>
      </c>
      <c r="J781" s="662" t="s">
        <v>3592</v>
      </c>
      <c r="K781" s="662" t="s">
        <v>3593</v>
      </c>
      <c r="L781" s="663">
        <v>300.68</v>
      </c>
      <c r="M781" s="663">
        <v>1202.72</v>
      </c>
      <c r="N781" s="662">
        <v>4</v>
      </c>
      <c r="O781" s="745">
        <v>1</v>
      </c>
      <c r="P781" s="663">
        <v>1202.72</v>
      </c>
      <c r="Q781" s="678">
        <v>1</v>
      </c>
      <c r="R781" s="662">
        <v>4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7</v>
      </c>
      <c r="B782" s="662" t="s">
        <v>2404</v>
      </c>
      <c r="C782" s="662" t="s">
        <v>2669</v>
      </c>
      <c r="D782" s="743" t="s">
        <v>3931</v>
      </c>
      <c r="E782" s="744" t="s">
        <v>2692</v>
      </c>
      <c r="F782" s="662" t="s">
        <v>2665</v>
      </c>
      <c r="G782" s="662" t="s">
        <v>2877</v>
      </c>
      <c r="H782" s="662" t="s">
        <v>527</v>
      </c>
      <c r="I782" s="662" t="s">
        <v>3594</v>
      </c>
      <c r="J782" s="662" t="s">
        <v>3447</v>
      </c>
      <c r="K782" s="662" t="s">
        <v>3108</v>
      </c>
      <c r="L782" s="663">
        <v>0</v>
      </c>
      <c r="M782" s="663">
        <v>0</v>
      </c>
      <c r="N782" s="662">
        <v>12</v>
      </c>
      <c r="O782" s="745">
        <v>2.5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7</v>
      </c>
      <c r="B783" s="662" t="s">
        <v>2404</v>
      </c>
      <c r="C783" s="662" t="s">
        <v>2669</v>
      </c>
      <c r="D783" s="743" t="s">
        <v>3931</v>
      </c>
      <c r="E783" s="744" t="s">
        <v>2692</v>
      </c>
      <c r="F783" s="662" t="s">
        <v>2665</v>
      </c>
      <c r="G783" s="662" t="s">
        <v>2877</v>
      </c>
      <c r="H783" s="662" t="s">
        <v>527</v>
      </c>
      <c r="I783" s="662" t="s">
        <v>3690</v>
      </c>
      <c r="J783" s="662" t="s">
        <v>3691</v>
      </c>
      <c r="K783" s="662" t="s">
        <v>3583</v>
      </c>
      <c r="L783" s="663">
        <v>187.92</v>
      </c>
      <c r="M783" s="663">
        <v>187.92</v>
      </c>
      <c r="N783" s="662">
        <v>1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7</v>
      </c>
      <c r="B784" s="662" t="s">
        <v>2404</v>
      </c>
      <c r="C784" s="662" t="s">
        <v>2669</v>
      </c>
      <c r="D784" s="743" t="s">
        <v>3931</v>
      </c>
      <c r="E784" s="744" t="s">
        <v>2692</v>
      </c>
      <c r="F784" s="662" t="s">
        <v>2665</v>
      </c>
      <c r="G784" s="662" t="s">
        <v>2877</v>
      </c>
      <c r="H784" s="662" t="s">
        <v>527</v>
      </c>
      <c r="I784" s="662" t="s">
        <v>3446</v>
      </c>
      <c r="J784" s="662" t="s">
        <v>3447</v>
      </c>
      <c r="K784" s="662" t="s">
        <v>3374</v>
      </c>
      <c r="L784" s="663">
        <v>156.61000000000001</v>
      </c>
      <c r="M784" s="663">
        <v>626.44000000000005</v>
      </c>
      <c r="N784" s="662">
        <v>4</v>
      </c>
      <c r="O784" s="745">
        <v>0.5</v>
      </c>
      <c r="P784" s="663">
        <v>626.44000000000005</v>
      </c>
      <c r="Q784" s="678">
        <v>1</v>
      </c>
      <c r="R784" s="662">
        <v>4</v>
      </c>
      <c r="S784" s="678">
        <v>1</v>
      </c>
      <c r="T784" s="745">
        <v>0.5</v>
      </c>
      <c r="U784" s="701">
        <v>1</v>
      </c>
    </row>
    <row r="785" spans="1:21" ht="14.4" customHeight="1" x14ac:dyDescent="0.3">
      <c r="A785" s="661">
        <v>7</v>
      </c>
      <c r="B785" s="662" t="s">
        <v>2404</v>
      </c>
      <c r="C785" s="662" t="s">
        <v>2669</v>
      </c>
      <c r="D785" s="743" t="s">
        <v>3931</v>
      </c>
      <c r="E785" s="744" t="s">
        <v>2692</v>
      </c>
      <c r="F785" s="662" t="s">
        <v>2665</v>
      </c>
      <c r="G785" s="662" t="s">
        <v>2784</v>
      </c>
      <c r="H785" s="662" t="s">
        <v>527</v>
      </c>
      <c r="I785" s="662" t="s">
        <v>3837</v>
      </c>
      <c r="J785" s="662" t="s">
        <v>3698</v>
      </c>
      <c r="K785" s="662" t="s">
        <v>3838</v>
      </c>
      <c r="L785" s="663">
        <v>50.32</v>
      </c>
      <c r="M785" s="663">
        <v>100.64</v>
      </c>
      <c r="N785" s="662">
        <v>2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7</v>
      </c>
      <c r="B786" s="662" t="s">
        <v>2404</v>
      </c>
      <c r="C786" s="662" t="s">
        <v>2669</v>
      </c>
      <c r="D786" s="743" t="s">
        <v>3931</v>
      </c>
      <c r="E786" s="744" t="s">
        <v>2692</v>
      </c>
      <c r="F786" s="662" t="s">
        <v>2665</v>
      </c>
      <c r="G786" s="662" t="s">
        <v>2784</v>
      </c>
      <c r="H786" s="662" t="s">
        <v>527</v>
      </c>
      <c r="I786" s="662" t="s">
        <v>2785</v>
      </c>
      <c r="J786" s="662" t="s">
        <v>2786</v>
      </c>
      <c r="K786" s="662" t="s">
        <v>2787</v>
      </c>
      <c r="L786" s="663">
        <v>50.32</v>
      </c>
      <c r="M786" s="663">
        <v>5484.88</v>
      </c>
      <c r="N786" s="662">
        <v>109</v>
      </c>
      <c r="O786" s="745">
        <v>25.5</v>
      </c>
      <c r="P786" s="663">
        <v>3623.0400000000004</v>
      </c>
      <c r="Q786" s="678">
        <v>0.66055045871559637</v>
      </c>
      <c r="R786" s="662">
        <v>72</v>
      </c>
      <c r="S786" s="678">
        <v>0.66055045871559637</v>
      </c>
      <c r="T786" s="745">
        <v>17.5</v>
      </c>
      <c r="U786" s="701">
        <v>0.68627450980392157</v>
      </c>
    </row>
    <row r="787" spans="1:21" ht="14.4" customHeight="1" x14ac:dyDescent="0.3">
      <c r="A787" s="661">
        <v>7</v>
      </c>
      <c r="B787" s="662" t="s">
        <v>2404</v>
      </c>
      <c r="C787" s="662" t="s">
        <v>2669</v>
      </c>
      <c r="D787" s="743" t="s">
        <v>3931</v>
      </c>
      <c r="E787" s="744" t="s">
        <v>2692</v>
      </c>
      <c r="F787" s="662" t="s">
        <v>2665</v>
      </c>
      <c r="G787" s="662" t="s">
        <v>2784</v>
      </c>
      <c r="H787" s="662" t="s">
        <v>527</v>
      </c>
      <c r="I787" s="662" t="s">
        <v>3203</v>
      </c>
      <c r="J787" s="662" t="s">
        <v>3204</v>
      </c>
      <c r="K787" s="662" t="s">
        <v>2787</v>
      </c>
      <c r="L787" s="663">
        <v>50.32</v>
      </c>
      <c r="M787" s="663">
        <v>1006.4</v>
      </c>
      <c r="N787" s="662">
        <v>20</v>
      </c>
      <c r="O787" s="745">
        <v>3</v>
      </c>
      <c r="P787" s="663">
        <v>452.88</v>
      </c>
      <c r="Q787" s="678">
        <v>0.45</v>
      </c>
      <c r="R787" s="662">
        <v>9</v>
      </c>
      <c r="S787" s="678">
        <v>0.45</v>
      </c>
      <c r="T787" s="745">
        <v>1</v>
      </c>
      <c r="U787" s="701">
        <v>0.33333333333333331</v>
      </c>
    </row>
    <row r="788" spans="1:21" ht="14.4" customHeight="1" x14ac:dyDescent="0.3">
      <c r="A788" s="661">
        <v>7</v>
      </c>
      <c r="B788" s="662" t="s">
        <v>2404</v>
      </c>
      <c r="C788" s="662" t="s">
        <v>2669</v>
      </c>
      <c r="D788" s="743" t="s">
        <v>3931</v>
      </c>
      <c r="E788" s="744" t="s">
        <v>2692</v>
      </c>
      <c r="F788" s="662" t="s">
        <v>2665</v>
      </c>
      <c r="G788" s="662" t="s">
        <v>2784</v>
      </c>
      <c r="H788" s="662" t="s">
        <v>527</v>
      </c>
      <c r="I788" s="662" t="s">
        <v>3700</v>
      </c>
      <c r="J788" s="662" t="s">
        <v>3204</v>
      </c>
      <c r="K788" s="662" t="s">
        <v>3701</v>
      </c>
      <c r="L788" s="663">
        <v>0</v>
      </c>
      <c r="M788" s="663">
        <v>0</v>
      </c>
      <c r="N788" s="662">
        <v>1</v>
      </c>
      <c r="O788" s="745">
        <v>0.5</v>
      </c>
      <c r="P788" s="663">
        <v>0</v>
      </c>
      <c r="Q788" s="678"/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7</v>
      </c>
      <c r="B789" s="662" t="s">
        <v>2404</v>
      </c>
      <c r="C789" s="662" t="s">
        <v>2669</v>
      </c>
      <c r="D789" s="743" t="s">
        <v>3931</v>
      </c>
      <c r="E789" s="744" t="s">
        <v>2692</v>
      </c>
      <c r="F789" s="662" t="s">
        <v>2665</v>
      </c>
      <c r="G789" s="662" t="s">
        <v>2784</v>
      </c>
      <c r="H789" s="662" t="s">
        <v>527</v>
      </c>
      <c r="I789" s="662" t="s">
        <v>3707</v>
      </c>
      <c r="J789" s="662" t="s">
        <v>3596</v>
      </c>
      <c r="K789" s="662" t="s">
        <v>3376</v>
      </c>
      <c r="L789" s="663">
        <v>0</v>
      </c>
      <c r="M789" s="663">
        <v>0</v>
      </c>
      <c r="N789" s="662">
        <v>1</v>
      </c>
      <c r="O789" s="745">
        <v>1</v>
      </c>
      <c r="P789" s="663">
        <v>0</v>
      </c>
      <c r="Q789" s="678"/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7</v>
      </c>
      <c r="B790" s="662" t="s">
        <v>2404</v>
      </c>
      <c r="C790" s="662" t="s">
        <v>2669</v>
      </c>
      <c r="D790" s="743" t="s">
        <v>3931</v>
      </c>
      <c r="E790" s="744" t="s">
        <v>2692</v>
      </c>
      <c r="F790" s="662" t="s">
        <v>2665</v>
      </c>
      <c r="G790" s="662" t="s">
        <v>2784</v>
      </c>
      <c r="H790" s="662" t="s">
        <v>527</v>
      </c>
      <c r="I790" s="662" t="s">
        <v>3379</v>
      </c>
      <c r="J790" s="662" t="s">
        <v>3380</v>
      </c>
      <c r="K790" s="662" t="s">
        <v>3381</v>
      </c>
      <c r="L790" s="663">
        <v>99.94</v>
      </c>
      <c r="M790" s="663">
        <v>3397.9600000000005</v>
      </c>
      <c r="N790" s="662">
        <v>34</v>
      </c>
      <c r="O790" s="745">
        <v>10.5</v>
      </c>
      <c r="P790" s="663">
        <v>2498.5000000000005</v>
      </c>
      <c r="Q790" s="678">
        <v>0.73529411764705888</v>
      </c>
      <c r="R790" s="662">
        <v>25</v>
      </c>
      <c r="S790" s="678">
        <v>0.73529411764705888</v>
      </c>
      <c r="T790" s="745">
        <v>8.5</v>
      </c>
      <c r="U790" s="701">
        <v>0.80952380952380953</v>
      </c>
    </row>
    <row r="791" spans="1:21" ht="14.4" customHeight="1" x14ac:dyDescent="0.3">
      <c r="A791" s="661">
        <v>7</v>
      </c>
      <c r="B791" s="662" t="s">
        <v>2404</v>
      </c>
      <c r="C791" s="662" t="s">
        <v>2669</v>
      </c>
      <c r="D791" s="743" t="s">
        <v>3931</v>
      </c>
      <c r="E791" s="744" t="s">
        <v>2692</v>
      </c>
      <c r="F791" s="662" t="s">
        <v>2665</v>
      </c>
      <c r="G791" s="662" t="s">
        <v>3452</v>
      </c>
      <c r="H791" s="662" t="s">
        <v>527</v>
      </c>
      <c r="I791" s="662" t="s">
        <v>3597</v>
      </c>
      <c r="J791" s="662" t="s">
        <v>3598</v>
      </c>
      <c r="K791" s="662" t="s">
        <v>3599</v>
      </c>
      <c r="L791" s="663">
        <v>65.989999999999995</v>
      </c>
      <c r="M791" s="663">
        <v>131.97999999999999</v>
      </c>
      <c r="N791" s="662">
        <v>2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7</v>
      </c>
      <c r="B792" s="662" t="s">
        <v>2404</v>
      </c>
      <c r="C792" s="662" t="s">
        <v>2669</v>
      </c>
      <c r="D792" s="743" t="s">
        <v>3931</v>
      </c>
      <c r="E792" s="744" t="s">
        <v>2692</v>
      </c>
      <c r="F792" s="662" t="s">
        <v>2665</v>
      </c>
      <c r="G792" s="662" t="s">
        <v>3205</v>
      </c>
      <c r="H792" s="662" t="s">
        <v>527</v>
      </c>
      <c r="I792" s="662" t="s">
        <v>3456</v>
      </c>
      <c r="J792" s="662" t="s">
        <v>3457</v>
      </c>
      <c r="K792" s="662" t="s">
        <v>3458</v>
      </c>
      <c r="L792" s="663">
        <v>133.38999999999999</v>
      </c>
      <c r="M792" s="663">
        <v>266.77999999999997</v>
      </c>
      <c r="N792" s="662">
        <v>2</v>
      </c>
      <c r="O792" s="745">
        <v>1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7</v>
      </c>
      <c r="B793" s="662" t="s">
        <v>2404</v>
      </c>
      <c r="C793" s="662" t="s">
        <v>2669</v>
      </c>
      <c r="D793" s="743" t="s">
        <v>3931</v>
      </c>
      <c r="E793" s="744" t="s">
        <v>2692</v>
      </c>
      <c r="F793" s="662" t="s">
        <v>2665</v>
      </c>
      <c r="G793" s="662" t="s">
        <v>3205</v>
      </c>
      <c r="H793" s="662" t="s">
        <v>527</v>
      </c>
      <c r="I793" s="662" t="s">
        <v>3206</v>
      </c>
      <c r="J793" s="662" t="s">
        <v>3207</v>
      </c>
      <c r="K793" s="662" t="s">
        <v>3208</v>
      </c>
      <c r="L793" s="663">
        <v>177.82</v>
      </c>
      <c r="M793" s="663">
        <v>533.46</v>
      </c>
      <c r="N793" s="662">
        <v>3</v>
      </c>
      <c r="O793" s="745">
        <v>0.5</v>
      </c>
      <c r="P793" s="663">
        <v>533.46</v>
      </c>
      <c r="Q793" s="678">
        <v>1</v>
      </c>
      <c r="R793" s="662">
        <v>3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7</v>
      </c>
      <c r="B794" s="662" t="s">
        <v>2404</v>
      </c>
      <c r="C794" s="662" t="s">
        <v>2669</v>
      </c>
      <c r="D794" s="743" t="s">
        <v>3931</v>
      </c>
      <c r="E794" s="744" t="s">
        <v>2692</v>
      </c>
      <c r="F794" s="662" t="s">
        <v>2665</v>
      </c>
      <c r="G794" s="662" t="s">
        <v>3205</v>
      </c>
      <c r="H794" s="662" t="s">
        <v>527</v>
      </c>
      <c r="I794" s="662" t="s">
        <v>3206</v>
      </c>
      <c r="J794" s="662" t="s">
        <v>3207</v>
      </c>
      <c r="K794" s="662" t="s">
        <v>3208</v>
      </c>
      <c r="L794" s="663">
        <v>161.06</v>
      </c>
      <c r="M794" s="663">
        <v>966.36</v>
      </c>
      <c r="N794" s="662">
        <v>6</v>
      </c>
      <c r="O794" s="745">
        <v>0.5</v>
      </c>
      <c r="P794" s="663">
        <v>966.36</v>
      </c>
      <c r="Q794" s="678">
        <v>1</v>
      </c>
      <c r="R794" s="662">
        <v>6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7</v>
      </c>
      <c r="B795" s="662" t="s">
        <v>2404</v>
      </c>
      <c r="C795" s="662" t="s">
        <v>2669</v>
      </c>
      <c r="D795" s="743" t="s">
        <v>3931</v>
      </c>
      <c r="E795" s="744" t="s">
        <v>2692</v>
      </c>
      <c r="F795" s="662" t="s">
        <v>2665</v>
      </c>
      <c r="G795" s="662" t="s">
        <v>3205</v>
      </c>
      <c r="H795" s="662" t="s">
        <v>527</v>
      </c>
      <c r="I795" s="662" t="s">
        <v>3839</v>
      </c>
      <c r="J795" s="662" t="s">
        <v>3840</v>
      </c>
      <c r="K795" s="662" t="s">
        <v>3208</v>
      </c>
      <c r="L795" s="663">
        <v>0</v>
      </c>
      <c r="M795" s="663">
        <v>0</v>
      </c>
      <c r="N795" s="662">
        <v>1</v>
      </c>
      <c r="O795" s="745">
        <v>0.5</v>
      </c>
      <c r="P795" s="663">
        <v>0</v>
      </c>
      <c r="Q795" s="678"/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7</v>
      </c>
      <c r="B796" s="662" t="s">
        <v>2404</v>
      </c>
      <c r="C796" s="662" t="s">
        <v>2669</v>
      </c>
      <c r="D796" s="743" t="s">
        <v>3931</v>
      </c>
      <c r="E796" s="744" t="s">
        <v>2692</v>
      </c>
      <c r="F796" s="662" t="s">
        <v>2665</v>
      </c>
      <c r="G796" s="662" t="s">
        <v>3205</v>
      </c>
      <c r="H796" s="662" t="s">
        <v>527</v>
      </c>
      <c r="I796" s="662" t="s">
        <v>3841</v>
      </c>
      <c r="J796" s="662" t="s">
        <v>3207</v>
      </c>
      <c r="K796" s="662" t="s">
        <v>3842</v>
      </c>
      <c r="L796" s="663">
        <v>533.42999999999995</v>
      </c>
      <c r="M796" s="663">
        <v>1066.8599999999999</v>
      </c>
      <c r="N796" s="662">
        <v>2</v>
      </c>
      <c r="O796" s="745">
        <v>0.5</v>
      </c>
      <c r="P796" s="663">
        <v>1066.8599999999999</v>
      </c>
      <c r="Q796" s="678">
        <v>1</v>
      </c>
      <c r="R796" s="662">
        <v>2</v>
      </c>
      <c r="S796" s="678">
        <v>1</v>
      </c>
      <c r="T796" s="745">
        <v>0.5</v>
      </c>
      <c r="U796" s="701">
        <v>1</v>
      </c>
    </row>
    <row r="797" spans="1:21" ht="14.4" customHeight="1" x14ac:dyDescent="0.3">
      <c r="A797" s="661">
        <v>7</v>
      </c>
      <c r="B797" s="662" t="s">
        <v>2404</v>
      </c>
      <c r="C797" s="662" t="s">
        <v>2669</v>
      </c>
      <c r="D797" s="743" t="s">
        <v>3931</v>
      </c>
      <c r="E797" s="744" t="s">
        <v>2692</v>
      </c>
      <c r="F797" s="662" t="s">
        <v>2665</v>
      </c>
      <c r="G797" s="662" t="s">
        <v>2745</v>
      </c>
      <c r="H797" s="662" t="s">
        <v>527</v>
      </c>
      <c r="I797" s="662" t="s">
        <v>3708</v>
      </c>
      <c r="J797" s="662" t="s">
        <v>3709</v>
      </c>
      <c r="K797" s="662" t="s">
        <v>2832</v>
      </c>
      <c r="L797" s="663">
        <v>0</v>
      </c>
      <c r="M797" s="663">
        <v>0</v>
      </c>
      <c r="N797" s="662">
        <v>1</v>
      </c>
      <c r="O797" s="745">
        <v>0.5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7</v>
      </c>
      <c r="B798" s="662" t="s">
        <v>2404</v>
      </c>
      <c r="C798" s="662" t="s">
        <v>2669</v>
      </c>
      <c r="D798" s="743" t="s">
        <v>3931</v>
      </c>
      <c r="E798" s="744" t="s">
        <v>2692</v>
      </c>
      <c r="F798" s="662" t="s">
        <v>2665</v>
      </c>
      <c r="G798" s="662" t="s">
        <v>2745</v>
      </c>
      <c r="H798" s="662" t="s">
        <v>527</v>
      </c>
      <c r="I798" s="662" t="s">
        <v>2831</v>
      </c>
      <c r="J798" s="662" t="s">
        <v>1591</v>
      </c>
      <c r="K798" s="662" t="s">
        <v>2832</v>
      </c>
      <c r="L798" s="663">
        <v>0</v>
      </c>
      <c r="M798" s="663">
        <v>0</v>
      </c>
      <c r="N798" s="662">
        <v>2</v>
      </c>
      <c r="O798" s="745">
        <v>1</v>
      </c>
      <c r="P798" s="663">
        <v>0</v>
      </c>
      <c r="Q798" s="678"/>
      <c r="R798" s="662">
        <v>2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7</v>
      </c>
      <c r="B799" s="662" t="s">
        <v>2404</v>
      </c>
      <c r="C799" s="662" t="s">
        <v>2669</v>
      </c>
      <c r="D799" s="743" t="s">
        <v>3931</v>
      </c>
      <c r="E799" s="744" t="s">
        <v>2692</v>
      </c>
      <c r="F799" s="662" t="s">
        <v>2665</v>
      </c>
      <c r="G799" s="662" t="s">
        <v>2745</v>
      </c>
      <c r="H799" s="662" t="s">
        <v>527</v>
      </c>
      <c r="I799" s="662" t="s">
        <v>1590</v>
      </c>
      <c r="J799" s="662" t="s">
        <v>1591</v>
      </c>
      <c r="K799" s="662" t="s">
        <v>2748</v>
      </c>
      <c r="L799" s="663">
        <v>0</v>
      </c>
      <c r="M799" s="663">
        <v>0</v>
      </c>
      <c r="N799" s="662">
        <v>1</v>
      </c>
      <c r="O799" s="745">
        <v>0.5</v>
      </c>
      <c r="P799" s="663"/>
      <c r="Q799" s="678"/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7</v>
      </c>
      <c r="B800" s="662" t="s">
        <v>2404</v>
      </c>
      <c r="C800" s="662" t="s">
        <v>2669</v>
      </c>
      <c r="D800" s="743" t="s">
        <v>3931</v>
      </c>
      <c r="E800" s="744" t="s">
        <v>2694</v>
      </c>
      <c r="F800" s="662" t="s">
        <v>2665</v>
      </c>
      <c r="G800" s="662" t="s">
        <v>2877</v>
      </c>
      <c r="H800" s="662" t="s">
        <v>606</v>
      </c>
      <c r="I800" s="662" t="s">
        <v>3843</v>
      </c>
      <c r="J800" s="662" t="s">
        <v>3844</v>
      </c>
      <c r="K800" s="662" t="s">
        <v>3845</v>
      </c>
      <c r="L800" s="663">
        <v>31.32</v>
      </c>
      <c r="M800" s="663">
        <v>62.64</v>
      </c>
      <c r="N800" s="662">
        <v>2</v>
      </c>
      <c r="O800" s="745">
        <v>1</v>
      </c>
      <c r="P800" s="663">
        <v>62.64</v>
      </c>
      <c r="Q800" s="678">
        <v>1</v>
      </c>
      <c r="R800" s="662">
        <v>2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7</v>
      </c>
      <c r="B801" s="662" t="s">
        <v>2404</v>
      </c>
      <c r="C801" s="662" t="s">
        <v>2669</v>
      </c>
      <c r="D801" s="743" t="s">
        <v>3931</v>
      </c>
      <c r="E801" s="744" t="s">
        <v>2698</v>
      </c>
      <c r="F801" s="662" t="s">
        <v>2665</v>
      </c>
      <c r="G801" s="662" t="s">
        <v>2715</v>
      </c>
      <c r="H801" s="662" t="s">
        <v>527</v>
      </c>
      <c r="I801" s="662" t="s">
        <v>3846</v>
      </c>
      <c r="J801" s="662" t="s">
        <v>2717</v>
      </c>
      <c r="K801" s="662" t="s">
        <v>3847</v>
      </c>
      <c r="L801" s="663">
        <v>0</v>
      </c>
      <c r="M801" s="663">
        <v>0</v>
      </c>
      <c r="N801" s="662">
        <v>1</v>
      </c>
      <c r="O801" s="745">
        <v>0.5</v>
      </c>
      <c r="P801" s="663">
        <v>0</v>
      </c>
      <c r="Q801" s="678"/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7</v>
      </c>
      <c r="B802" s="662" t="s">
        <v>2404</v>
      </c>
      <c r="C802" s="662" t="s">
        <v>2669</v>
      </c>
      <c r="D802" s="743" t="s">
        <v>3931</v>
      </c>
      <c r="E802" s="744" t="s">
        <v>2698</v>
      </c>
      <c r="F802" s="662" t="s">
        <v>2665</v>
      </c>
      <c r="G802" s="662" t="s">
        <v>2870</v>
      </c>
      <c r="H802" s="662" t="s">
        <v>606</v>
      </c>
      <c r="I802" s="662" t="s">
        <v>3848</v>
      </c>
      <c r="J802" s="662" t="s">
        <v>2872</v>
      </c>
      <c r="K802" s="662" t="s">
        <v>3849</v>
      </c>
      <c r="L802" s="663">
        <v>543.36</v>
      </c>
      <c r="M802" s="663">
        <v>543.36</v>
      </c>
      <c r="N802" s="662">
        <v>1</v>
      </c>
      <c r="O802" s="745">
        <v>0.5</v>
      </c>
      <c r="P802" s="663">
        <v>543.36</v>
      </c>
      <c r="Q802" s="678">
        <v>1</v>
      </c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7</v>
      </c>
      <c r="B803" s="662" t="s">
        <v>2404</v>
      </c>
      <c r="C803" s="662" t="s">
        <v>2669</v>
      </c>
      <c r="D803" s="743" t="s">
        <v>3931</v>
      </c>
      <c r="E803" s="744" t="s">
        <v>2702</v>
      </c>
      <c r="F803" s="662" t="s">
        <v>2665</v>
      </c>
      <c r="G803" s="662" t="s">
        <v>3072</v>
      </c>
      <c r="H803" s="662" t="s">
        <v>527</v>
      </c>
      <c r="I803" s="662" t="s">
        <v>3213</v>
      </c>
      <c r="J803" s="662" t="s">
        <v>3074</v>
      </c>
      <c r="K803" s="662" t="s">
        <v>3214</v>
      </c>
      <c r="L803" s="663">
        <v>24.35</v>
      </c>
      <c r="M803" s="663">
        <v>73.050000000000011</v>
      </c>
      <c r="N803" s="662">
        <v>3</v>
      </c>
      <c r="O803" s="745">
        <v>2</v>
      </c>
      <c r="P803" s="663">
        <v>73.050000000000011</v>
      </c>
      <c r="Q803" s="678">
        <v>1</v>
      </c>
      <c r="R803" s="662">
        <v>3</v>
      </c>
      <c r="S803" s="678">
        <v>1</v>
      </c>
      <c r="T803" s="745">
        <v>2</v>
      </c>
      <c r="U803" s="701">
        <v>1</v>
      </c>
    </row>
    <row r="804" spans="1:21" ht="14.4" customHeight="1" x14ac:dyDescent="0.3">
      <c r="A804" s="661">
        <v>7</v>
      </c>
      <c r="B804" s="662" t="s">
        <v>2404</v>
      </c>
      <c r="C804" s="662" t="s">
        <v>2669</v>
      </c>
      <c r="D804" s="743" t="s">
        <v>3931</v>
      </c>
      <c r="E804" s="744" t="s">
        <v>2702</v>
      </c>
      <c r="F804" s="662" t="s">
        <v>2665</v>
      </c>
      <c r="G804" s="662" t="s">
        <v>3072</v>
      </c>
      <c r="H804" s="662" t="s">
        <v>527</v>
      </c>
      <c r="I804" s="662" t="s">
        <v>3073</v>
      </c>
      <c r="J804" s="662" t="s">
        <v>3074</v>
      </c>
      <c r="K804" s="662" t="s">
        <v>3075</v>
      </c>
      <c r="L804" s="663">
        <v>73.069999999999993</v>
      </c>
      <c r="M804" s="663">
        <v>292.27999999999997</v>
      </c>
      <c r="N804" s="662">
        <v>4</v>
      </c>
      <c r="O804" s="745">
        <v>1.5</v>
      </c>
      <c r="P804" s="663">
        <v>292.27999999999997</v>
      </c>
      <c r="Q804" s="678">
        <v>1</v>
      </c>
      <c r="R804" s="662">
        <v>4</v>
      </c>
      <c r="S804" s="678">
        <v>1</v>
      </c>
      <c r="T804" s="745">
        <v>1.5</v>
      </c>
      <c r="U804" s="701">
        <v>1</v>
      </c>
    </row>
    <row r="805" spans="1:21" ht="14.4" customHeight="1" x14ac:dyDescent="0.3">
      <c r="A805" s="661">
        <v>7</v>
      </c>
      <c r="B805" s="662" t="s">
        <v>2404</v>
      </c>
      <c r="C805" s="662" t="s">
        <v>2669</v>
      </c>
      <c r="D805" s="743" t="s">
        <v>3931</v>
      </c>
      <c r="E805" s="744" t="s">
        <v>2702</v>
      </c>
      <c r="F805" s="662" t="s">
        <v>2665</v>
      </c>
      <c r="G805" s="662" t="s">
        <v>3072</v>
      </c>
      <c r="H805" s="662" t="s">
        <v>527</v>
      </c>
      <c r="I805" s="662" t="s">
        <v>3215</v>
      </c>
      <c r="J805" s="662" t="s">
        <v>3216</v>
      </c>
      <c r="K805" s="662" t="s">
        <v>3217</v>
      </c>
      <c r="L805" s="663">
        <v>0</v>
      </c>
      <c r="M805" s="663">
        <v>0</v>
      </c>
      <c r="N805" s="662">
        <v>2</v>
      </c>
      <c r="O805" s="745">
        <v>0.5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7</v>
      </c>
      <c r="B806" s="662" t="s">
        <v>2404</v>
      </c>
      <c r="C806" s="662" t="s">
        <v>2669</v>
      </c>
      <c r="D806" s="743" t="s">
        <v>3931</v>
      </c>
      <c r="E806" s="744" t="s">
        <v>2702</v>
      </c>
      <c r="F806" s="662" t="s">
        <v>2665</v>
      </c>
      <c r="G806" s="662" t="s">
        <v>3076</v>
      </c>
      <c r="H806" s="662" t="s">
        <v>527</v>
      </c>
      <c r="I806" s="662" t="s">
        <v>3850</v>
      </c>
      <c r="J806" s="662" t="s">
        <v>3851</v>
      </c>
      <c r="K806" s="662" t="s">
        <v>3852</v>
      </c>
      <c r="L806" s="663">
        <v>62.69</v>
      </c>
      <c r="M806" s="663">
        <v>62.69</v>
      </c>
      <c r="N806" s="662">
        <v>1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7</v>
      </c>
      <c r="B807" s="662" t="s">
        <v>2404</v>
      </c>
      <c r="C807" s="662" t="s">
        <v>2669</v>
      </c>
      <c r="D807" s="743" t="s">
        <v>3931</v>
      </c>
      <c r="E807" s="744" t="s">
        <v>2702</v>
      </c>
      <c r="F807" s="662" t="s">
        <v>2665</v>
      </c>
      <c r="G807" s="662" t="s">
        <v>3076</v>
      </c>
      <c r="H807" s="662" t="s">
        <v>606</v>
      </c>
      <c r="I807" s="662" t="s">
        <v>3713</v>
      </c>
      <c r="J807" s="662" t="s">
        <v>3714</v>
      </c>
      <c r="K807" s="662" t="s">
        <v>3715</v>
      </c>
      <c r="L807" s="663">
        <v>9.4</v>
      </c>
      <c r="M807" s="663">
        <v>18.8</v>
      </c>
      <c r="N807" s="662">
        <v>2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7</v>
      </c>
      <c r="B808" s="662" t="s">
        <v>2404</v>
      </c>
      <c r="C808" s="662" t="s">
        <v>2669</v>
      </c>
      <c r="D808" s="743" t="s">
        <v>3931</v>
      </c>
      <c r="E808" s="744" t="s">
        <v>2702</v>
      </c>
      <c r="F808" s="662" t="s">
        <v>2665</v>
      </c>
      <c r="G808" s="662" t="s">
        <v>3385</v>
      </c>
      <c r="H808" s="662" t="s">
        <v>527</v>
      </c>
      <c r="I808" s="662" t="s">
        <v>3386</v>
      </c>
      <c r="J808" s="662" t="s">
        <v>3387</v>
      </c>
      <c r="K808" s="662" t="s">
        <v>3388</v>
      </c>
      <c r="L808" s="663">
        <v>51.43</v>
      </c>
      <c r="M808" s="663">
        <v>2622.9299999999994</v>
      </c>
      <c r="N808" s="662">
        <v>51</v>
      </c>
      <c r="O808" s="745">
        <v>21</v>
      </c>
      <c r="P808" s="663">
        <v>1954.3399999999997</v>
      </c>
      <c r="Q808" s="678">
        <v>0.74509803921568629</v>
      </c>
      <c r="R808" s="662">
        <v>38</v>
      </c>
      <c r="S808" s="678">
        <v>0.74509803921568629</v>
      </c>
      <c r="T808" s="745">
        <v>14.5</v>
      </c>
      <c r="U808" s="701">
        <v>0.69047619047619047</v>
      </c>
    </row>
    <row r="809" spans="1:21" ht="14.4" customHeight="1" x14ac:dyDescent="0.3">
      <c r="A809" s="661">
        <v>7</v>
      </c>
      <c r="B809" s="662" t="s">
        <v>2404</v>
      </c>
      <c r="C809" s="662" t="s">
        <v>2669</v>
      </c>
      <c r="D809" s="743" t="s">
        <v>3931</v>
      </c>
      <c r="E809" s="744" t="s">
        <v>2702</v>
      </c>
      <c r="F809" s="662" t="s">
        <v>2665</v>
      </c>
      <c r="G809" s="662" t="s">
        <v>3611</v>
      </c>
      <c r="H809" s="662" t="s">
        <v>527</v>
      </c>
      <c r="I809" s="662" t="s">
        <v>3853</v>
      </c>
      <c r="J809" s="662" t="s">
        <v>3613</v>
      </c>
      <c r="K809" s="662" t="s">
        <v>3854</v>
      </c>
      <c r="L809" s="663">
        <v>0</v>
      </c>
      <c r="M809" s="663">
        <v>0</v>
      </c>
      <c r="N809" s="662">
        <v>3</v>
      </c>
      <c r="O809" s="745">
        <v>1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7</v>
      </c>
      <c r="B810" s="662" t="s">
        <v>2404</v>
      </c>
      <c r="C810" s="662" t="s">
        <v>2669</v>
      </c>
      <c r="D810" s="743" t="s">
        <v>3931</v>
      </c>
      <c r="E810" s="744" t="s">
        <v>2702</v>
      </c>
      <c r="F810" s="662" t="s">
        <v>2665</v>
      </c>
      <c r="G810" s="662" t="s">
        <v>3611</v>
      </c>
      <c r="H810" s="662" t="s">
        <v>527</v>
      </c>
      <c r="I810" s="662" t="s">
        <v>3612</v>
      </c>
      <c r="J810" s="662" t="s">
        <v>3613</v>
      </c>
      <c r="K810" s="662" t="s">
        <v>3614</v>
      </c>
      <c r="L810" s="663">
        <v>0</v>
      </c>
      <c r="M810" s="663">
        <v>0</v>
      </c>
      <c r="N810" s="662">
        <v>1</v>
      </c>
      <c r="O810" s="745">
        <v>1</v>
      </c>
      <c r="P810" s="663">
        <v>0</v>
      </c>
      <c r="Q810" s="678"/>
      <c r="R810" s="662">
        <v>1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7</v>
      </c>
      <c r="B811" s="662" t="s">
        <v>2404</v>
      </c>
      <c r="C811" s="662" t="s">
        <v>2669</v>
      </c>
      <c r="D811" s="743" t="s">
        <v>3931</v>
      </c>
      <c r="E811" s="744" t="s">
        <v>2702</v>
      </c>
      <c r="F811" s="662" t="s">
        <v>2665</v>
      </c>
      <c r="G811" s="662" t="s">
        <v>2860</v>
      </c>
      <c r="H811" s="662" t="s">
        <v>527</v>
      </c>
      <c r="I811" s="662" t="s">
        <v>3615</v>
      </c>
      <c r="J811" s="662" t="s">
        <v>879</v>
      </c>
      <c r="K811" s="662" t="s">
        <v>2861</v>
      </c>
      <c r="L811" s="663">
        <v>0</v>
      </c>
      <c r="M811" s="663">
        <v>0</v>
      </c>
      <c r="N811" s="662">
        <v>5</v>
      </c>
      <c r="O811" s="745">
        <v>0.5</v>
      </c>
      <c r="P811" s="663">
        <v>0</v>
      </c>
      <c r="Q811" s="678"/>
      <c r="R811" s="662">
        <v>5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7</v>
      </c>
      <c r="B812" s="662" t="s">
        <v>2404</v>
      </c>
      <c r="C812" s="662" t="s">
        <v>2669</v>
      </c>
      <c r="D812" s="743" t="s">
        <v>3931</v>
      </c>
      <c r="E812" s="744" t="s">
        <v>2702</v>
      </c>
      <c r="F812" s="662" t="s">
        <v>2665</v>
      </c>
      <c r="G812" s="662" t="s">
        <v>3178</v>
      </c>
      <c r="H812" s="662" t="s">
        <v>606</v>
      </c>
      <c r="I812" s="662" t="s">
        <v>3218</v>
      </c>
      <c r="J812" s="662" t="s">
        <v>3219</v>
      </c>
      <c r="K812" s="662" t="s">
        <v>3184</v>
      </c>
      <c r="L812" s="663">
        <v>754.04</v>
      </c>
      <c r="M812" s="663">
        <v>9802.52</v>
      </c>
      <c r="N812" s="662">
        <v>13</v>
      </c>
      <c r="O812" s="745">
        <v>3</v>
      </c>
      <c r="P812" s="663">
        <v>6786.36</v>
      </c>
      <c r="Q812" s="678">
        <v>0.69230769230769229</v>
      </c>
      <c r="R812" s="662">
        <v>9</v>
      </c>
      <c r="S812" s="678">
        <v>0.69230769230769229</v>
      </c>
      <c r="T812" s="745">
        <v>2</v>
      </c>
      <c r="U812" s="701">
        <v>0.66666666666666663</v>
      </c>
    </row>
    <row r="813" spans="1:21" ht="14.4" customHeight="1" x14ac:dyDescent="0.3">
      <c r="A813" s="661">
        <v>7</v>
      </c>
      <c r="B813" s="662" t="s">
        <v>2404</v>
      </c>
      <c r="C813" s="662" t="s">
        <v>2669</v>
      </c>
      <c r="D813" s="743" t="s">
        <v>3931</v>
      </c>
      <c r="E813" s="744" t="s">
        <v>2702</v>
      </c>
      <c r="F813" s="662" t="s">
        <v>2665</v>
      </c>
      <c r="G813" s="662" t="s">
        <v>3178</v>
      </c>
      <c r="H813" s="662" t="s">
        <v>606</v>
      </c>
      <c r="I813" s="662" t="s">
        <v>3220</v>
      </c>
      <c r="J813" s="662" t="s">
        <v>3221</v>
      </c>
      <c r="K813" s="662" t="s">
        <v>3222</v>
      </c>
      <c r="L813" s="663">
        <v>1131.06</v>
      </c>
      <c r="M813" s="663">
        <v>6786.36</v>
      </c>
      <c r="N813" s="662">
        <v>6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7</v>
      </c>
      <c r="B814" s="662" t="s">
        <v>2404</v>
      </c>
      <c r="C814" s="662" t="s">
        <v>2669</v>
      </c>
      <c r="D814" s="743" t="s">
        <v>3931</v>
      </c>
      <c r="E814" s="744" t="s">
        <v>2702</v>
      </c>
      <c r="F814" s="662" t="s">
        <v>2665</v>
      </c>
      <c r="G814" s="662" t="s">
        <v>3178</v>
      </c>
      <c r="H814" s="662" t="s">
        <v>606</v>
      </c>
      <c r="I814" s="662" t="s">
        <v>3179</v>
      </c>
      <c r="J814" s="662" t="s">
        <v>3180</v>
      </c>
      <c r="K814" s="662" t="s">
        <v>3181</v>
      </c>
      <c r="L814" s="663">
        <v>1508.08</v>
      </c>
      <c r="M814" s="663">
        <v>22621.199999999997</v>
      </c>
      <c r="N814" s="662">
        <v>15</v>
      </c>
      <c r="O814" s="745">
        <v>3</v>
      </c>
      <c r="P814" s="663">
        <v>22621.199999999997</v>
      </c>
      <c r="Q814" s="678">
        <v>1</v>
      </c>
      <c r="R814" s="662">
        <v>15</v>
      </c>
      <c r="S814" s="678">
        <v>1</v>
      </c>
      <c r="T814" s="745">
        <v>3</v>
      </c>
      <c r="U814" s="701">
        <v>1</v>
      </c>
    </row>
    <row r="815" spans="1:21" ht="14.4" customHeight="1" x14ac:dyDescent="0.3">
      <c r="A815" s="661">
        <v>7</v>
      </c>
      <c r="B815" s="662" t="s">
        <v>2404</v>
      </c>
      <c r="C815" s="662" t="s">
        <v>2669</v>
      </c>
      <c r="D815" s="743" t="s">
        <v>3931</v>
      </c>
      <c r="E815" s="744" t="s">
        <v>2702</v>
      </c>
      <c r="F815" s="662" t="s">
        <v>2665</v>
      </c>
      <c r="G815" s="662" t="s">
        <v>3178</v>
      </c>
      <c r="H815" s="662" t="s">
        <v>527</v>
      </c>
      <c r="I815" s="662" t="s">
        <v>3470</v>
      </c>
      <c r="J815" s="662" t="s">
        <v>3471</v>
      </c>
      <c r="K815" s="662" t="s">
        <v>3181</v>
      </c>
      <c r="L815" s="663">
        <v>1292.6500000000001</v>
      </c>
      <c r="M815" s="663">
        <v>15511.800000000001</v>
      </c>
      <c r="N815" s="662">
        <v>12</v>
      </c>
      <c r="O815" s="745">
        <v>2</v>
      </c>
      <c r="P815" s="663">
        <v>7755.9000000000005</v>
      </c>
      <c r="Q815" s="678">
        <v>0.5</v>
      </c>
      <c r="R815" s="662">
        <v>6</v>
      </c>
      <c r="S815" s="678">
        <v>0.5</v>
      </c>
      <c r="T815" s="745">
        <v>1</v>
      </c>
      <c r="U815" s="701">
        <v>0.5</v>
      </c>
    </row>
    <row r="816" spans="1:21" ht="14.4" customHeight="1" x14ac:dyDescent="0.3">
      <c r="A816" s="661">
        <v>7</v>
      </c>
      <c r="B816" s="662" t="s">
        <v>2404</v>
      </c>
      <c r="C816" s="662" t="s">
        <v>2669</v>
      </c>
      <c r="D816" s="743" t="s">
        <v>3931</v>
      </c>
      <c r="E816" s="744" t="s">
        <v>2702</v>
      </c>
      <c r="F816" s="662" t="s">
        <v>2665</v>
      </c>
      <c r="G816" s="662" t="s">
        <v>3178</v>
      </c>
      <c r="H816" s="662" t="s">
        <v>527</v>
      </c>
      <c r="I816" s="662" t="s">
        <v>3182</v>
      </c>
      <c r="J816" s="662" t="s">
        <v>3183</v>
      </c>
      <c r="K816" s="662" t="s">
        <v>3184</v>
      </c>
      <c r="L816" s="663">
        <v>646.32000000000005</v>
      </c>
      <c r="M816" s="663">
        <v>9694.8000000000011</v>
      </c>
      <c r="N816" s="662">
        <v>15</v>
      </c>
      <c r="O816" s="745">
        <v>3</v>
      </c>
      <c r="P816" s="663">
        <v>9694.8000000000011</v>
      </c>
      <c r="Q816" s="678">
        <v>1</v>
      </c>
      <c r="R816" s="662">
        <v>15</v>
      </c>
      <c r="S816" s="678">
        <v>1</v>
      </c>
      <c r="T816" s="745">
        <v>3</v>
      </c>
      <c r="U816" s="701">
        <v>1</v>
      </c>
    </row>
    <row r="817" spans="1:21" ht="14.4" customHeight="1" x14ac:dyDescent="0.3">
      <c r="A817" s="661">
        <v>7</v>
      </c>
      <c r="B817" s="662" t="s">
        <v>2404</v>
      </c>
      <c r="C817" s="662" t="s">
        <v>2669</v>
      </c>
      <c r="D817" s="743" t="s">
        <v>3931</v>
      </c>
      <c r="E817" s="744" t="s">
        <v>2702</v>
      </c>
      <c r="F817" s="662" t="s">
        <v>2665</v>
      </c>
      <c r="G817" s="662" t="s">
        <v>2749</v>
      </c>
      <c r="H817" s="662" t="s">
        <v>606</v>
      </c>
      <c r="I817" s="662" t="s">
        <v>3720</v>
      </c>
      <c r="J817" s="662" t="s">
        <v>1827</v>
      </c>
      <c r="K817" s="662" t="s">
        <v>2528</v>
      </c>
      <c r="L817" s="663">
        <v>132</v>
      </c>
      <c r="M817" s="663">
        <v>396</v>
      </c>
      <c r="N817" s="662">
        <v>3</v>
      </c>
      <c r="O817" s="745">
        <v>0.5</v>
      </c>
      <c r="P817" s="663">
        <v>396</v>
      </c>
      <c r="Q817" s="678">
        <v>1</v>
      </c>
      <c r="R817" s="662">
        <v>3</v>
      </c>
      <c r="S817" s="678">
        <v>1</v>
      </c>
      <c r="T817" s="745">
        <v>0.5</v>
      </c>
      <c r="U817" s="701">
        <v>1</v>
      </c>
    </row>
    <row r="818" spans="1:21" ht="14.4" customHeight="1" x14ac:dyDescent="0.3">
      <c r="A818" s="661">
        <v>7</v>
      </c>
      <c r="B818" s="662" t="s">
        <v>2404</v>
      </c>
      <c r="C818" s="662" t="s">
        <v>2669</v>
      </c>
      <c r="D818" s="743" t="s">
        <v>3931</v>
      </c>
      <c r="E818" s="744" t="s">
        <v>2702</v>
      </c>
      <c r="F818" s="662" t="s">
        <v>2665</v>
      </c>
      <c r="G818" s="662" t="s">
        <v>2749</v>
      </c>
      <c r="H818" s="662" t="s">
        <v>606</v>
      </c>
      <c r="I818" s="662" t="s">
        <v>3223</v>
      </c>
      <c r="J818" s="662" t="s">
        <v>3224</v>
      </c>
      <c r="K818" s="662" t="s">
        <v>2515</v>
      </c>
      <c r="L818" s="663">
        <v>65.989999999999995</v>
      </c>
      <c r="M818" s="663">
        <v>857.86999999999989</v>
      </c>
      <c r="N818" s="662">
        <v>13</v>
      </c>
      <c r="O818" s="745">
        <v>2.5</v>
      </c>
      <c r="P818" s="663">
        <v>395.93999999999994</v>
      </c>
      <c r="Q818" s="678">
        <v>0.46153846153846151</v>
      </c>
      <c r="R818" s="662">
        <v>6</v>
      </c>
      <c r="S818" s="678">
        <v>0.46153846153846156</v>
      </c>
      <c r="T818" s="745">
        <v>1</v>
      </c>
      <c r="U818" s="701">
        <v>0.4</v>
      </c>
    </row>
    <row r="819" spans="1:21" ht="14.4" customHeight="1" x14ac:dyDescent="0.3">
      <c r="A819" s="661">
        <v>7</v>
      </c>
      <c r="B819" s="662" t="s">
        <v>2404</v>
      </c>
      <c r="C819" s="662" t="s">
        <v>2669</v>
      </c>
      <c r="D819" s="743" t="s">
        <v>3931</v>
      </c>
      <c r="E819" s="744" t="s">
        <v>2702</v>
      </c>
      <c r="F819" s="662" t="s">
        <v>2665</v>
      </c>
      <c r="G819" s="662" t="s">
        <v>2749</v>
      </c>
      <c r="H819" s="662" t="s">
        <v>606</v>
      </c>
      <c r="I819" s="662" t="s">
        <v>3223</v>
      </c>
      <c r="J819" s="662" t="s">
        <v>3224</v>
      </c>
      <c r="K819" s="662" t="s">
        <v>2515</v>
      </c>
      <c r="L819" s="663">
        <v>42.57</v>
      </c>
      <c r="M819" s="663">
        <v>212.85000000000002</v>
      </c>
      <c r="N819" s="662">
        <v>5</v>
      </c>
      <c r="O819" s="745">
        <v>1.5</v>
      </c>
      <c r="P819" s="663">
        <v>212.85000000000002</v>
      </c>
      <c r="Q819" s="678">
        <v>1</v>
      </c>
      <c r="R819" s="662">
        <v>5</v>
      </c>
      <c r="S819" s="678">
        <v>1</v>
      </c>
      <c r="T819" s="745">
        <v>1.5</v>
      </c>
      <c r="U819" s="701">
        <v>1</v>
      </c>
    </row>
    <row r="820" spans="1:21" ht="14.4" customHeight="1" x14ac:dyDescent="0.3">
      <c r="A820" s="661">
        <v>7</v>
      </c>
      <c r="B820" s="662" t="s">
        <v>2404</v>
      </c>
      <c r="C820" s="662" t="s">
        <v>2669</v>
      </c>
      <c r="D820" s="743" t="s">
        <v>3931</v>
      </c>
      <c r="E820" s="744" t="s">
        <v>2702</v>
      </c>
      <c r="F820" s="662" t="s">
        <v>2665</v>
      </c>
      <c r="G820" s="662" t="s">
        <v>3132</v>
      </c>
      <c r="H820" s="662" t="s">
        <v>606</v>
      </c>
      <c r="I820" s="662" t="s">
        <v>3472</v>
      </c>
      <c r="J820" s="662" t="s">
        <v>3473</v>
      </c>
      <c r="K820" s="662" t="s">
        <v>3474</v>
      </c>
      <c r="L820" s="663">
        <v>207.45</v>
      </c>
      <c r="M820" s="663">
        <v>207.45</v>
      </c>
      <c r="N820" s="662">
        <v>1</v>
      </c>
      <c r="O820" s="745">
        <v>0.5</v>
      </c>
      <c r="P820" s="663">
        <v>207.45</v>
      </c>
      <c r="Q820" s="678">
        <v>1</v>
      </c>
      <c r="R820" s="662">
        <v>1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7</v>
      </c>
      <c r="B821" s="662" t="s">
        <v>2404</v>
      </c>
      <c r="C821" s="662" t="s">
        <v>2669</v>
      </c>
      <c r="D821" s="743" t="s">
        <v>3931</v>
      </c>
      <c r="E821" s="744" t="s">
        <v>2702</v>
      </c>
      <c r="F821" s="662" t="s">
        <v>2665</v>
      </c>
      <c r="G821" s="662" t="s">
        <v>3392</v>
      </c>
      <c r="H821" s="662" t="s">
        <v>527</v>
      </c>
      <c r="I821" s="662" t="s">
        <v>3855</v>
      </c>
      <c r="J821" s="662" t="s">
        <v>1586</v>
      </c>
      <c r="K821" s="662" t="s">
        <v>3394</v>
      </c>
      <c r="L821" s="663">
        <v>0</v>
      </c>
      <c r="M821" s="663">
        <v>0</v>
      </c>
      <c r="N821" s="662">
        <v>1</v>
      </c>
      <c r="O821" s="745">
        <v>0.5</v>
      </c>
      <c r="P821" s="663">
        <v>0</v>
      </c>
      <c r="Q821" s="678"/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7</v>
      </c>
      <c r="B822" s="662" t="s">
        <v>2404</v>
      </c>
      <c r="C822" s="662" t="s">
        <v>2669</v>
      </c>
      <c r="D822" s="743" t="s">
        <v>3931</v>
      </c>
      <c r="E822" s="744" t="s">
        <v>2702</v>
      </c>
      <c r="F822" s="662" t="s">
        <v>2665</v>
      </c>
      <c r="G822" s="662" t="s">
        <v>2753</v>
      </c>
      <c r="H822" s="662" t="s">
        <v>527</v>
      </c>
      <c r="I822" s="662" t="s">
        <v>2754</v>
      </c>
      <c r="J822" s="662" t="s">
        <v>2755</v>
      </c>
      <c r="K822" s="662" t="s">
        <v>2756</v>
      </c>
      <c r="L822" s="663">
        <v>24.68</v>
      </c>
      <c r="M822" s="663">
        <v>345.52</v>
      </c>
      <c r="N822" s="662">
        <v>14</v>
      </c>
      <c r="O822" s="745">
        <v>4.5</v>
      </c>
      <c r="P822" s="663">
        <v>74.039999999999992</v>
      </c>
      <c r="Q822" s="678">
        <v>0.21428571428571427</v>
      </c>
      <c r="R822" s="662">
        <v>3</v>
      </c>
      <c r="S822" s="678">
        <v>0.21428571428571427</v>
      </c>
      <c r="T822" s="745">
        <v>2</v>
      </c>
      <c r="U822" s="701">
        <v>0.44444444444444442</v>
      </c>
    </row>
    <row r="823" spans="1:21" ht="14.4" customHeight="1" x14ac:dyDescent="0.3">
      <c r="A823" s="661">
        <v>7</v>
      </c>
      <c r="B823" s="662" t="s">
        <v>2404</v>
      </c>
      <c r="C823" s="662" t="s">
        <v>2669</v>
      </c>
      <c r="D823" s="743" t="s">
        <v>3931</v>
      </c>
      <c r="E823" s="744" t="s">
        <v>2702</v>
      </c>
      <c r="F823" s="662" t="s">
        <v>2665</v>
      </c>
      <c r="G823" s="662" t="s">
        <v>2753</v>
      </c>
      <c r="H823" s="662" t="s">
        <v>527</v>
      </c>
      <c r="I823" s="662" t="s">
        <v>3395</v>
      </c>
      <c r="J823" s="662" t="s">
        <v>3396</v>
      </c>
      <c r="K823" s="662" t="s">
        <v>3397</v>
      </c>
      <c r="L823" s="663">
        <v>74.06</v>
      </c>
      <c r="M823" s="663">
        <v>2666.16</v>
      </c>
      <c r="N823" s="662">
        <v>36</v>
      </c>
      <c r="O823" s="745">
        <v>3.5</v>
      </c>
      <c r="P823" s="663">
        <v>666.54</v>
      </c>
      <c r="Q823" s="678">
        <v>0.25</v>
      </c>
      <c r="R823" s="662">
        <v>9</v>
      </c>
      <c r="S823" s="678">
        <v>0.25</v>
      </c>
      <c r="T823" s="745">
        <v>2</v>
      </c>
      <c r="U823" s="701">
        <v>0.5714285714285714</v>
      </c>
    </row>
    <row r="824" spans="1:21" ht="14.4" customHeight="1" x14ac:dyDescent="0.3">
      <c r="A824" s="661">
        <v>7</v>
      </c>
      <c r="B824" s="662" t="s">
        <v>2404</v>
      </c>
      <c r="C824" s="662" t="s">
        <v>2669</v>
      </c>
      <c r="D824" s="743" t="s">
        <v>3931</v>
      </c>
      <c r="E824" s="744" t="s">
        <v>2702</v>
      </c>
      <c r="F824" s="662" t="s">
        <v>2665</v>
      </c>
      <c r="G824" s="662" t="s">
        <v>2948</v>
      </c>
      <c r="H824" s="662" t="s">
        <v>527</v>
      </c>
      <c r="I824" s="662" t="s">
        <v>2949</v>
      </c>
      <c r="J824" s="662" t="s">
        <v>2950</v>
      </c>
      <c r="K824" s="662" t="s">
        <v>2951</v>
      </c>
      <c r="L824" s="663">
        <v>44.28</v>
      </c>
      <c r="M824" s="663">
        <v>177.12</v>
      </c>
      <c r="N824" s="662">
        <v>4</v>
      </c>
      <c r="O824" s="745">
        <v>1.5</v>
      </c>
      <c r="P824" s="663">
        <v>177.12</v>
      </c>
      <c r="Q824" s="678">
        <v>1</v>
      </c>
      <c r="R824" s="662">
        <v>4</v>
      </c>
      <c r="S824" s="678">
        <v>1</v>
      </c>
      <c r="T824" s="745">
        <v>1.5</v>
      </c>
      <c r="U824" s="701">
        <v>1</v>
      </c>
    </row>
    <row r="825" spans="1:21" ht="14.4" customHeight="1" x14ac:dyDescent="0.3">
      <c r="A825" s="661">
        <v>7</v>
      </c>
      <c r="B825" s="662" t="s">
        <v>2404</v>
      </c>
      <c r="C825" s="662" t="s">
        <v>2669</v>
      </c>
      <c r="D825" s="743" t="s">
        <v>3931</v>
      </c>
      <c r="E825" s="744" t="s">
        <v>2702</v>
      </c>
      <c r="F825" s="662" t="s">
        <v>2665</v>
      </c>
      <c r="G825" s="662" t="s">
        <v>3856</v>
      </c>
      <c r="H825" s="662" t="s">
        <v>527</v>
      </c>
      <c r="I825" s="662" t="s">
        <v>3857</v>
      </c>
      <c r="J825" s="662" t="s">
        <v>3858</v>
      </c>
      <c r="K825" s="662" t="s">
        <v>3859</v>
      </c>
      <c r="L825" s="663">
        <v>0</v>
      </c>
      <c r="M825" s="663">
        <v>0</v>
      </c>
      <c r="N825" s="662">
        <v>2</v>
      </c>
      <c r="O825" s="745">
        <v>0.5</v>
      </c>
      <c r="P825" s="663">
        <v>0</v>
      </c>
      <c r="Q825" s="678"/>
      <c r="R825" s="662">
        <v>2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7</v>
      </c>
      <c r="B826" s="662" t="s">
        <v>2404</v>
      </c>
      <c r="C826" s="662" t="s">
        <v>2669</v>
      </c>
      <c r="D826" s="743" t="s">
        <v>3931</v>
      </c>
      <c r="E826" s="744" t="s">
        <v>2702</v>
      </c>
      <c r="F826" s="662" t="s">
        <v>2665</v>
      </c>
      <c r="G826" s="662" t="s">
        <v>3230</v>
      </c>
      <c r="H826" s="662" t="s">
        <v>527</v>
      </c>
      <c r="I826" s="662" t="s">
        <v>3231</v>
      </c>
      <c r="J826" s="662" t="s">
        <v>3232</v>
      </c>
      <c r="K826" s="662" t="s">
        <v>3233</v>
      </c>
      <c r="L826" s="663">
        <v>232.68</v>
      </c>
      <c r="M826" s="663">
        <v>1396.08</v>
      </c>
      <c r="N826" s="662">
        <v>6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7</v>
      </c>
      <c r="B827" s="662" t="s">
        <v>2404</v>
      </c>
      <c r="C827" s="662" t="s">
        <v>2669</v>
      </c>
      <c r="D827" s="743" t="s">
        <v>3931</v>
      </c>
      <c r="E827" s="744" t="s">
        <v>2702</v>
      </c>
      <c r="F827" s="662" t="s">
        <v>2665</v>
      </c>
      <c r="G827" s="662" t="s">
        <v>3230</v>
      </c>
      <c r="H827" s="662" t="s">
        <v>527</v>
      </c>
      <c r="I827" s="662" t="s">
        <v>3234</v>
      </c>
      <c r="J827" s="662" t="s">
        <v>3235</v>
      </c>
      <c r="K827" s="662" t="s">
        <v>3236</v>
      </c>
      <c r="L827" s="663">
        <v>969.48</v>
      </c>
      <c r="M827" s="663">
        <v>11633.76</v>
      </c>
      <c r="N827" s="662">
        <v>12</v>
      </c>
      <c r="O827" s="745">
        <v>2</v>
      </c>
      <c r="P827" s="663">
        <v>11633.76</v>
      </c>
      <c r="Q827" s="678">
        <v>1</v>
      </c>
      <c r="R827" s="662">
        <v>12</v>
      </c>
      <c r="S827" s="678">
        <v>1</v>
      </c>
      <c r="T827" s="745">
        <v>2</v>
      </c>
      <c r="U827" s="701">
        <v>1</v>
      </c>
    </row>
    <row r="828" spans="1:21" ht="14.4" customHeight="1" x14ac:dyDescent="0.3">
      <c r="A828" s="661">
        <v>7</v>
      </c>
      <c r="B828" s="662" t="s">
        <v>2404</v>
      </c>
      <c r="C828" s="662" t="s">
        <v>2669</v>
      </c>
      <c r="D828" s="743" t="s">
        <v>3931</v>
      </c>
      <c r="E828" s="744" t="s">
        <v>2702</v>
      </c>
      <c r="F828" s="662" t="s">
        <v>2665</v>
      </c>
      <c r="G828" s="662" t="s">
        <v>3230</v>
      </c>
      <c r="H828" s="662" t="s">
        <v>527</v>
      </c>
      <c r="I828" s="662" t="s">
        <v>3487</v>
      </c>
      <c r="J828" s="662" t="s">
        <v>3488</v>
      </c>
      <c r="K828" s="662" t="s">
        <v>3489</v>
      </c>
      <c r="L828" s="663">
        <v>1454.23</v>
      </c>
      <c r="M828" s="663">
        <v>8725.380000000001</v>
      </c>
      <c r="N828" s="662">
        <v>6</v>
      </c>
      <c r="O828" s="745">
        <v>1</v>
      </c>
      <c r="P828" s="663">
        <v>8725.380000000001</v>
      </c>
      <c r="Q828" s="678">
        <v>1</v>
      </c>
      <c r="R828" s="662">
        <v>6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7</v>
      </c>
      <c r="B829" s="662" t="s">
        <v>2404</v>
      </c>
      <c r="C829" s="662" t="s">
        <v>2669</v>
      </c>
      <c r="D829" s="743" t="s">
        <v>3931</v>
      </c>
      <c r="E829" s="744" t="s">
        <v>2702</v>
      </c>
      <c r="F829" s="662" t="s">
        <v>2665</v>
      </c>
      <c r="G829" s="662" t="s">
        <v>3230</v>
      </c>
      <c r="H829" s="662" t="s">
        <v>527</v>
      </c>
      <c r="I829" s="662" t="s">
        <v>3490</v>
      </c>
      <c r="J829" s="662" t="s">
        <v>3491</v>
      </c>
      <c r="K829" s="662" t="s">
        <v>3492</v>
      </c>
      <c r="L829" s="663">
        <v>1938.97</v>
      </c>
      <c r="M829" s="663">
        <v>23267.64</v>
      </c>
      <c r="N829" s="662">
        <v>12</v>
      </c>
      <c r="O829" s="745">
        <v>2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7</v>
      </c>
      <c r="B830" s="662" t="s">
        <v>2404</v>
      </c>
      <c r="C830" s="662" t="s">
        <v>2669</v>
      </c>
      <c r="D830" s="743" t="s">
        <v>3931</v>
      </c>
      <c r="E830" s="744" t="s">
        <v>2702</v>
      </c>
      <c r="F830" s="662" t="s">
        <v>2665</v>
      </c>
      <c r="G830" s="662" t="s">
        <v>3230</v>
      </c>
      <c r="H830" s="662" t="s">
        <v>527</v>
      </c>
      <c r="I830" s="662" t="s">
        <v>3237</v>
      </c>
      <c r="J830" s="662" t="s">
        <v>3238</v>
      </c>
      <c r="K830" s="662" t="s">
        <v>3239</v>
      </c>
      <c r="L830" s="663">
        <v>5322.08</v>
      </c>
      <c r="M830" s="663">
        <v>47898.720000000001</v>
      </c>
      <c r="N830" s="662">
        <v>9</v>
      </c>
      <c r="O830" s="745">
        <v>4</v>
      </c>
      <c r="P830" s="663">
        <v>47898.720000000001</v>
      </c>
      <c r="Q830" s="678">
        <v>1</v>
      </c>
      <c r="R830" s="662">
        <v>9</v>
      </c>
      <c r="S830" s="678">
        <v>1</v>
      </c>
      <c r="T830" s="745">
        <v>4</v>
      </c>
      <c r="U830" s="701">
        <v>1</v>
      </c>
    </row>
    <row r="831" spans="1:21" ht="14.4" customHeight="1" x14ac:dyDescent="0.3">
      <c r="A831" s="661">
        <v>7</v>
      </c>
      <c r="B831" s="662" t="s">
        <v>2404</v>
      </c>
      <c r="C831" s="662" t="s">
        <v>2669</v>
      </c>
      <c r="D831" s="743" t="s">
        <v>3931</v>
      </c>
      <c r="E831" s="744" t="s">
        <v>2702</v>
      </c>
      <c r="F831" s="662" t="s">
        <v>2665</v>
      </c>
      <c r="G831" s="662" t="s">
        <v>3230</v>
      </c>
      <c r="H831" s="662" t="s">
        <v>527</v>
      </c>
      <c r="I831" s="662" t="s">
        <v>3493</v>
      </c>
      <c r="J831" s="662" t="s">
        <v>3494</v>
      </c>
      <c r="K831" s="662" t="s">
        <v>3495</v>
      </c>
      <c r="L831" s="663">
        <v>5322.08</v>
      </c>
      <c r="M831" s="663">
        <v>37254.559999999998</v>
      </c>
      <c r="N831" s="662">
        <v>7</v>
      </c>
      <c r="O831" s="745">
        <v>3</v>
      </c>
      <c r="P831" s="663">
        <v>37254.559999999998</v>
      </c>
      <c r="Q831" s="678">
        <v>1</v>
      </c>
      <c r="R831" s="662">
        <v>7</v>
      </c>
      <c r="S831" s="678">
        <v>1</v>
      </c>
      <c r="T831" s="745">
        <v>3</v>
      </c>
      <c r="U831" s="701">
        <v>1</v>
      </c>
    </row>
    <row r="832" spans="1:21" ht="14.4" customHeight="1" x14ac:dyDescent="0.3">
      <c r="A832" s="661">
        <v>7</v>
      </c>
      <c r="B832" s="662" t="s">
        <v>2404</v>
      </c>
      <c r="C832" s="662" t="s">
        <v>2669</v>
      </c>
      <c r="D832" s="743" t="s">
        <v>3931</v>
      </c>
      <c r="E832" s="744" t="s">
        <v>2702</v>
      </c>
      <c r="F832" s="662" t="s">
        <v>2665</v>
      </c>
      <c r="G832" s="662" t="s">
        <v>3230</v>
      </c>
      <c r="H832" s="662" t="s">
        <v>527</v>
      </c>
      <c r="I832" s="662" t="s">
        <v>3634</v>
      </c>
      <c r="J832" s="662" t="s">
        <v>3635</v>
      </c>
      <c r="K832" s="662" t="s">
        <v>3636</v>
      </c>
      <c r="L832" s="663">
        <v>0</v>
      </c>
      <c r="M832" s="663">
        <v>0</v>
      </c>
      <c r="N832" s="662">
        <v>18</v>
      </c>
      <c r="O832" s="745">
        <v>4</v>
      </c>
      <c r="P832" s="663">
        <v>0</v>
      </c>
      <c r="Q832" s="678"/>
      <c r="R832" s="662">
        <v>14</v>
      </c>
      <c r="S832" s="678">
        <v>0.77777777777777779</v>
      </c>
      <c r="T832" s="745">
        <v>3</v>
      </c>
      <c r="U832" s="701">
        <v>0.75</v>
      </c>
    </row>
    <row r="833" spans="1:21" ht="14.4" customHeight="1" x14ac:dyDescent="0.3">
      <c r="A833" s="661">
        <v>7</v>
      </c>
      <c r="B833" s="662" t="s">
        <v>2404</v>
      </c>
      <c r="C833" s="662" t="s">
        <v>2669</v>
      </c>
      <c r="D833" s="743" t="s">
        <v>3931</v>
      </c>
      <c r="E833" s="744" t="s">
        <v>2702</v>
      </c>
      <c r="F833" s="662" t="s">
        <v>2665</v>
      </c>
      <c r="G833" s="662" t="s">
        <v>3230</v>
      </c>
      <c r="H833" s="662" t="s">
        <v>527</v>
      </c>
      <c r="I833" s="662" t="s">
        <v>3240</v>
      </c>
      <c r="J833" s="662" t="s">
        <v>3241</v>
      </c>
      <c r="K833" s="662" t="s">
        <v>3242</v>
      </c>
      <c r="L833" s="663">
        <v>1938.97</v>
      </c>
      <c r="M833" s="663">
        <v>69802.92</v>
      </c>
      <c r="N833" s="662">
        <v>36</v>
      </c>
      <c r="O833" s="745">
        <v>5</v>
      </c>
      <c r="P833" s="663">
        <v>69802.92</v>
      </c>
      <c r="Q833" s="678">
        <v>1</v>
      </c>
      <c r="R833" s="662">
        <v>36</v>
      </c>
      <c r="S833" s="678">
        <v>1</v>
      </c>
      <c r="T833" s="745">
        <v>5</v>
      </c>
      <c r="U833" s="701">
        <v>1</v>
      </c>
    </row>
    <row r="834" spans="1:21" ht="14.4" customHeight="1" x14ac:dyDescent="0.3">
      <c r="A834" s="661">
        <v>7</v>
      </c>
      <c r="B834" s="662" t="s">
        <v>2404</v>
      </c>
      <c r="C834" s="662" t="s">
        <v>2669</v>
      </c>
      <c r="D834" s="743" t="s">
        <v>3931</v>
      </c>
      <c r="E834" s="744" t="s">
        <v>2702</v>
      </c>
      <c r="F834" s="662" t="s">
        <v>2665</v>
      </c>
      <c r="G834" s="662" t="s">
        <v>3230</v>
      </c>
      <c r="H834" s="662" t="s">
        <v>527</v>
      </c>
      <c r="I834" s="662" t="s">
        <v>3243</v>
      </c>
      <c r="J834" s="662" t="s">
        <v>3244</v>
      </c>
      <c r="K834" s="662" t="s">
        <v>3245</v>
      </c>
      <c r="L834" s="663">
        <v>1454.23</v>
      </c>
      <c r="M834" s="663">
        <v>40718.44</v>
      </c>
      <c r="N834" s="662">
        <v>28</v>
      </c>
      <c r="O834" s="745">
        <v>5</v>
      </c>
      <c r="P834" s="663">
        <v>34901.520000000004</v>
      </c>
      <c r="Q834" s="678">
        <v>0.85714285714285721</v>
      </c>
      <c r="R834" s="662">
        <v>24</v>
      </c>
      <c r="S834" s="678">
        <v>0.8571428571428571</v>
      </c>
      <c r="T834" s="745">
        <v>4</v>
      </c>
      <c r="U834" s="701">
        <v>0.8</v>
      </c>
    </row>
    <row r="835" spans="1:21" ht="14.4" customHeight="1" x14ac:dyDescent="0.3">
      <c r="A835" s="661">
        <v>7</v>
      </c>
      <c r="B835" s="662" t="s">
        <v>2404</v>
      </c>
      <c r="C835" s="662" t="s">
        <v>2669</v>
      </c>
      <c r="D835" s="743" t="s">
        <v>3931</v>
      </c>
      <c r="E835" s="744" t="s">
        <v>2702</v>
      </c>
      <c r="F835" s="662" t="s">
        <v>2665</v>
      </c>
      <c r="G835" s="662" t="s">
        <v>3230</v>
      </c>
      <c r="H835" s="662" t="s">
        <v>527</v>
      </c>
      <c r="I835" s="662" t="s">
        <v>3246</v>
      </c>
      <c r="J835" s="662" t="s">
        <v>3247</v>
      </c>
      <c r="K835" s="662" t="s">
        <v>3248</v>
      </c>
      <c r="L835" s="663">
        <v>484.75</v>
      </c>
      <c r="M835" s="663">
        <v>17451</v>
      </c>
      <c r="N835" s="662">
        <v>36</v>
      </c>
      <c r="O835" s="745">
        <v>6.5</v>
      </c>
      <c r="P835" s="663">
        <v>17451</v>
      </c>
      <c r="Q835" s="678">
        <v>1</v>
      </c>
      <c r="R835" s="662">
        <v>36</v>
      </c>
      <c r="S835" s="678">
        <v>1</v>
      </c>
      <c r="T835" s="745">
        <v>6.5</v>
      </c>
      <c r="U835" s="701">
        <v>1</v>
      </c>
    </row>
    <row r="836" spans="1:21" ht="14.4" customHeight="1" x14ac:dyDescent="0.3">
      <c r="A836" s="661">
        <v>7</v>
      </c>
      <c r="B836" s="662" t="s">
        <v>2404</v>
      </c>
      <c r="C836" s="662" t="s">
        <v>2669</v>
      </c>
      <c r="D836" s="743" t="s">
        <v>3931</v>
      </c>
      <c r="E836" s="744" t="s">
        <v>2702</v>
      </c>
      <c r="F836" s="662" t="s">
        <v>2665</v>
      </c>
      <c r="G836" s="662" t="s">
        <v>3230</v>
      </c>
      <c r="H836" s="662" t="s">
        <v>527</v>
      </c>
      <c r="I836" s="662" t="s">
        <v>3249</v>
      </c>
      <c r="J836" s="662" t="s">
        <v>3250</v>
      </c>
      <c r="K836" s="662" t="s">
        <v>3251</v>
      </c>
      <c r="L836" s="663">
        <v>969.48</v>
      </c>
      <c r="M836" s="663">
        <v>21328.560000000001</v>
      </c>
      <c r="N836" s="662">
        <v>22</v>
      </c>
      <c r="O836" s="745">
        <v>4</v>
      </c>
      <c r="P836" s="663">
        <v>21328.560000000001</v>
      </c>
      <c r="Q836" s="678">
        <v>1</v>
      </c>
      <c r="R836" s="662">
        <v>22</v>
      </c>
      <c r="S836" s="678">
        <v>1</v>
      </c>
      <c r="T836" s="745">
        <v>4</v>
      </c>
      <c r="U836" s="701">
        <v>1</v>
      </c>
    </row>
    <row r="837" spans="1:21" ht="14.4" customHeight="1" x14ac:dyDescent="0.3">
      <c r="A837" s="661">
        <v>7</v>
      </c>
      <c r="B837" s="662" t="s">
        <v>2404</v>
      </c>
      <c r="C837" s="662" t="s">
        <v>2669</v>
      </c>
      <c r="D837" s="743" t="s">
        <v>3931</v>
      </c>
      <c r="E837" s="744" t="s">
        <v>2702</v>
      </c>
      <c r="F837" s="662" t="s">
        <v>2665</v>
      </c>
      <c r="G837" s="662" t="s">
        <v>3230</v>
      </c>
      <c r="H837" s="662" t="s">
        <v>527</v>
      </c>
      <c r="I837" s="662" t="s">
        <v>3496</v>
      </c>
      <c r="J837" s="662" t="s">
        <v>3497</v>
      </c>
      <c r="K837" s="662" t="s">
        <v>3498</v>
      </c>
      <c r="L837" s="663">
        <v>1938.97</v>
      </c>
      <c r="M837" s="663">
        <v>11633.82</v>
      </c>
      <c r="N837" s="662">
        <v>6</v>
      </c>
      <c r="O837" s="745">
        <v>1</v>
      </c>
      <c r="P837" s="663">
        <v>11633.82</v>
      </c>
      <c r="Q837" s="678">
        <v>1</v>
      </c>
      <c r="R837" s="662">
        <v>6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7</v>
      </c>
      <c r="B838" s="662" t="s">
        <v>2404</v>
      </c>
      <c r="C838" s="662" t="s">
        <v>2669</v>
      </c>
      <c r="D838" s="743" t="s">
        <v>3931</v>
      </c>
      <c r="E838" s="744" t="s">
        <v>2702</v>
      </c>
      <c r="F838" s="662" t="s">
        <v>2665</v>
      </c>
      <c r="G838" s="662" t="s">
        <v>3230</v>
      </c>
      <c r="H838" s="662" t="s">
        <v>527</v>
      </c>
      <c r="I838" s="662" t="s">
        <v>3860</v>
      </c>
      <c r="J838" s="662" t="s">
        <v>3861</v>
      </c>
      <c r="K838" s="662" t="s">
        <v>3862</v>
      </c>
      <c r="L838" s="663">
        <v>5322.08</v>
      </c>
      <c r="M838" s="663">
        <v>31932.48</v>
      </c>
      <c r="N838" s="662">
        <v>6</v>
      </c>
      <c r="O838" s="745">
        <v>3</v>
      </c>
      <c r="P838" s="663">
        <v>31932.48</v>
      </c>
      <c r="Q838" s="678">
        <v>1</v>
      </c>
      <c r="R838" s="662">
        <v>6</v>
      </c>
      <c r="S838" s="678">
        <v>1</v>
      </c>
      <c r="T838" s="745">
        <v>3</v>
      </c>
      <c r="U838" s="701">
        <v>1</v>
      </c>
    </row>
    <row r="839" spans="1:21" ht="14.4" customHeight="1" x14ac:dyDescent="0.3">
      <c r="A839" s="661">
        <v>7</v>
      </c>
      <c r="B839" s="662" t="s">
        <v>2404</v>
      </c>
      <c r="C839" s="662" t="s">
        <v>2669</v>
      </c>
      <c r="D839" s="743" t="s">
        <v>3931</v>
      </c>
      <c r="E839" s="744" t="s">
        <v>2702</v>
      </c>
      <c r="F839" s="662" t="s">
        <v>2665</v>
      </c>
      <c r="G839" s="662" t="s">
        <v>3230</v>
      </c>
      <c r="H839" s="662" t="s">
        <v>527</v>
      </c>
      <c r="I839" s="662" t="s">
        <v>3730</v>
      </c>
      <c r="J839" s="662" t="s">
        <v>3731</v>
      </c>
      <c r="K839" s="662" t="s">
        <v>3732</v>
      </c>
      <c r="L839" s="663">
        <v>484.75</v>
      </c>
      <c r="M839" s="663">
        <v>2908.5</v>
      </c>
      <c r="N839" s="662">
        <v>6</v>
      </c>
      <c r="O839" s="745">
        <v>1</v>
      </c>
      <c r="P839" s="663">
        <v>2908.5</v>
      </c>
      <c r="Q839" s="678">
        <v>1</v>
      </c>
      <c r="R839" s="662">
        <v>6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7</v>
      </c>
      <c r="B840" s="662" t="s">
        <v>2404</v>
      </c>
      <c r="C840" s="662" t="s">
        <v>2669</v>
      </c>
      <c r="D840" s="743" t="s">
        <v>3931</v>
      </c>
      <c r="E840" s="744" t="s">
        <v>2702</v>
      </c>
      <c r="F840" s="662" t="s">
        <v>2665</v>
      </c>
      <c r="G840" s="662" t="s">
        <v>3230</v>
      </c>
      <c r="H840" s="662" t="s">
        <v>527</v>
      </c>
      <c r="I840" s="662" t="s">
        <v>3733</v>
      </c>
      <c r="J840" s="662" t="s">
        <v>3635</v>
      </c>
      <c r="K840" s="662" t="s">
        <v>3734</v>
      </c>
      <c r="L840" s="663">
        <v>484.75</v>
      </c>
      <c r="M840" s="663">
        <v>7756</v>
      </c>
      <c r="N840" s="662">
        <v>16</v>
      </c>
      <c r="O840" s="745">
        <v>3</v>
      </c>
      <c r="P840" s="663">
        <v>4847.5</v>
      </c>
      <c r="Q840" s="678">
        <v>0.625</v>
      </c>
      <c r="R840" s="662">
        <v>10</v>
      </c>
      <c r="S840" s="678">
        <v>0.625</v>
      </c>
      <c r="T840" s="745">
        <v>2</v>
      </c>
      <c r="U840" s="701">
        <v>0.66666666666666663</v>
      </c>
    </row>
    <row r="841" spans="1:21" ht="14.4" customHeight="1" x14ac:dyDescent="0.3">
      <c r="A841" s="661">
        <v>7</v>
      </c>
      <c r="B841" s="662" t="s">
        <v>2404</v>
      </c>
      <c r="C841" s="662" t="s">
        <v>2669</v>
      </c>
      <c r="D841" s="743" t="s">
        <v>3931</v>
      </c>
      <c r="E841" s="744" t="s">
        <v>2702</v>
      </c>
      <c r="F841" s="662" t="s">
        <v>2665</v>
      </c>
      <c r="G841" s="662" t="s">
        <v>3230</v>
      </c>
      <c r="H841" s="662" t="s">
        <v>527</v>
      </c>
      <c r="I841" s="662" t="s">
        <v>3252</v>
      </c>
      <c r="J841" s="662" t="s">
        <v>3253</v>
      </c>
      <c r="K841" s="662" t="s">
        <v>3254</v>
      </c>
      <c r="L841" s="663">
        <v>969.48</v>
      </c>
      <c r="M841" s="663">
        <v>34901.279999999999</v>
      </c>
      <c r="N841" s="662">
        <v>36</v>
      </c>
      <c r="O841" s="745">
        <v>7</v>
      </c>
      <c r="P841" s="663">
        <v>34901.279999999999</v>
      </c>
      <c r="Q841" s="678">
        <v>1</v>
      </c>
      <c r="R841" s="662">
        <v>36</v>
      </c>
      <c r="S841" s="678">
        <v>1</v>
      </c>
      <c r="T841" s="745">
        <v>7</v>
      </c>
      <c r="U841" s="701">
        <v>1</v>
      </c>
    </row>
    <row r="842" spans="1:21" ht="14.4" customHeight="1" x14ac:dyDescent="0.3">
      <c r="A842" s="661">
        <v>7</v>
      </c>
      <c r="B842" s="662" t="s">
        <v>2404</v>
      </c>
      <c r="C842" s="662" t="s">
        <v>2669</v>
      </c>
      <c r="D842" s="743" t="s">
        <v>3931</v>
      </c>
      <c r="E842" s="744" t="s">
        <v>2702</v>
      </c>
      <c r="F842" s="662" t="s">
        <v>2665</v>
      </c>
      <c r="G842" s="662" t="s">
        <v>3230</v>
      </c>
      <c r="H842" s="662" t="s">
        <v>527</v>
      </c>
      <c r="I842" s="662" t="s">
        <v>3863</v>
      </c>
      <c r="J842" s="662" t="s">
        <v>3864</v>
      </c>
      <c r="K842" s="662" t="s">
        <v>3865</v>
      </c>
      <c r="L842" s="663">
        <v>0</v>
      </c>
      <c r="M842" s="663">
        <v>0</v>
      </c>
      <c r="N842" s="662">
        <v>1</v>
      </c>
      <c r="O842" s="745">
        <v>1</v>
      </c>
      <c r="P842" s="663">
        <v>0</v>
      </c>
      <c r="Q842" s="678"/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7</v>
      </c>
      <c r="B843" s="662" t="s">
        <v>2404</v>
      </c>
      <c r="C843" s="662" t="s">
        <v>2669</v>
      </c>
      <c r="D843" s="743" t="s">
        <v>3931</v>
      </c>
      <c r="E843" s="744" t="s">
        <v>2702</v>
      </c>
      <c r="F843" s="662" t="s">
        <v>2665</v>
      </c>
      <c r="G843" s="662" t="s">
        <v>3005</v>
      </c>
      <c r="H843" s="662" t="s">
        <v>527</v>
      </c>
      <c r="I843" s="662" t="s">
        <v>915</v>
      </c>
      <c r="J843" s="662" t="s">
        <v>3866</v>
      </c>
      <c r="K843" s="662" t="s">
        <v>3006</v>
      </c>
      <c r="L843" s="663">
        <v>63.7</v>
      </c>
      <c r="M843" s="663">
        <v>382.20000000000005</v>
      </c>
      <c r="N843" s="662">
        <v>6</v>
      </c>
      <c r="O843" s="745">
        <v>2</v>
      </c>
      <c r="P843" s="663">
        <v>382.20000000000005</v>
      </c>
      <c r="Q843" s="678">
        <v>1</v>
      </c>
      <c r="R843" s="662">
        <v>6</v>
      </c>
      <c r="S843" s="678">
        <v>1</v>
      </c>
      <c r="T843" s="745">
        <v>2</v>
      </c>
      <c r="U843" s="701">
        <v>1</v>
      </c>
    </row>
    <row r="844" spans="1:21" ht="14.4" customHeight="1" x14ac:dyDescent="0.3">
      <c r="A844" s="661">
        <v>7</v>
      </c>
      <c r="B844" s="662" t="s">
        <v>2404</v>
      </c>
      <c r="C844" s="662" t="s">
        <v>2669</v>
      </c>
      <c r="D844" s="743" t="s">
        <v>3931</v>
      </c>
      <c r="E844" s="744" t="s">
        <v>2702</v>
      </c>
      <c r="F844" s="662" t="s">
        <v>2665</v>
      </c>
      <c r="G844" s="662" t="s">
        <v>3185</v>
      </c>
      <c r="H844" s="662" t="s">
        <v>606</v>
      </c>
      <c r="I844" s="662" t="s">
        <v>3258</v>
      </c>
      <c r="J844" s="662" t="s">
        <v>2611</v>
      </c>
      <c r="K844" s="662" t="s">
        <v>3259</v>
      </c>
      <c r="L844" s="663">
        <v>537.12</v>
      </c>
      <c r="M844" s="663">
        <v>15576.48</v>
      </c>
      <c r="N844" s="662">
        <v>29</v>
      </c>
      <c r="O844" s="745">
        <v>8</v>
      </c>
      <c r="P844" s="663">
        <v>10205.280000000001</v>
      </c>
      <c r="Q844" s="678">
        <v>0.65517241379310354</v>
      </c>
      <c r="R844" s="662">
        <v>19</v>
      </c>
      <c r="S844" s="678">
        <v>0.65517241379310343</v>
      </c>
      <c r="T844" s="745">
        <v>5.5</v>
      </c>
      <c r="U844" s="701">
        <v>0.6875</v>
      </c>
    </row>
    <row r="845" spans="1:21" ht="14.4" customHeight="1" x14ac:dyDescent="0.3">
      <c r="A845" s="661">
        <v>7</v>
      </c>
      <c r="B845" s="662" t="s">
        <v>2404</v>
      </c>
      <c r="C845" s="662" t="s">
        <v>2669</v>
      </c>
      <c r="D845" s="743" t="s">
        <v>3931</v>
      </c>
      <c r="E845" s="744" t="s">
        <v>2702</v>
      </c>
      <c r="F845" s="662" t="s">
        <v>2665</v>
      </c>
      <c r="G845" s="662" t="s">
        <v>3185</v>
      </c>
      <c r="H845" s="662" t="s">
        <v>606</v>
      </c>
      <c r="I845" s="662" t="s">
        <v>3186</v>
      </c>
      <c r="J845" s="662" t="s">
        <v>2613</v>
      </c>
      <c r="K845" s="662" t="s">
        <v>3187</v>
      </c>
      <c r="L845" s="663">
        <v>848.49</v>
      </c>
      <c r="M845" s="663">
        <v>74667.120000000024</v>
      </c>
      <c r="N845" s="662">
        <v>88</v>
      </c>
      <c r="O845" s="745">
        <v>30.5</v>
      </c>
      <c r="P845" s="663">
        <v>67030.710000000021</v>
      </c>
      <c r="Q845" s="678">
        <v>0.89772727272727271</v>
      </c>
      <c r="R845" s="662">
        <v>79</v>
      </c>
      <c r="S845" s="678">
        <v>0.89772727272727271</v>
      </c>
      <c r="T845" s="745">
        <v>27</v>
      </c>
      <c r="U845" s="701">
        <v>0.88524590163934425</v>
      </c>
    </row>
    <row r="846" spans="1:21" ht="14.4" customHeight="1" x14ac:dyDescent="0.3">
      <c r="A846" s="661">
        <v>7</v>
      </c>
      <c r="B846" s="662" t="s">
        <v>2404</v>
      </c>
      <c r="C846" s="662" t="s">
        <v>2669</v>
      </c>
      <c r="D846" s="743" t="s">
        <v>3931</v>
      </c>
      <c r="E846" s="744" t="s">
        <v>2702</v>
      </c>
      <c r="F846" s="662" t="s">
        <v>2665</v>
      </c>
      <c r="G846" s="662" t="s">
        <v>3185</v>
      </c>
      <c r="H846" s="662" t="s">
        <v>606</v>
      </c>
      <c r="I846" s="662" t="s">
        <v>3646</v>
      </c>
      <c r="J846" s="662" t="s">
        <v>3647</v>
      </c>
      <c r="K846" s="662" t="s">
        <v>3648</v>
      </c>
      <c r="L846" s="663">
        <v>478.07</v>
      </c>
      <c r="M846" s="663">
        <v>2390.35</v>
      </c>
      <c r="N846" s="662">
        <v>5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7</v>
      </c>
      <c r="B847" s="662" t="s">
        <v>2404</v>
      </c>
      <c r="C847" s="662" t="s">
        <v>2669</v>
      </c>
      <c r="D847" s="743" t="s">
        <v>3931</v>
      </c>
      <c r="E847" s="744" t="s">
        <v>2702</v>
      </c>
      <c r="F847" s="662" t="s">
        <v>2665</v>
      </c>
      <c r="G847" s="662" t="s">
        <v>2822</v>
      </c>
      <c r="H847" s="662" t="s">
        <v>527</v>
      </c>
      <c r="I847" s="662" t="s">
        <v>839</v>
      </c>
      <c r="J847" s="662" t="s">
        <v>840</v>
      </c>
      <c r="K847" s="662" t="s">
        <v>2823</v>
      </c>
      <c r="L847" s="663">
        <v>107.27</v>
      </c>
      <c r="M847" s="663">
        <v>536.35</v>
      </c>
      <c r="N847" s="662">
        <v>5</v>
      </c>
      <c r="O847" s="745">
        <v>1.5</v>
      </c>
      <c r="P847" s="663">
        <v>107.27</v>
      </c>
      <c r="Q847" s="678">
        <v>0.19999999999999998</v>
      </c>
      <c r="R847" s="662">
        <v>1</v>
      </c>
      <c r="S847" s="678">
        <v>0.2</v>
      </c>
      <c r="T847" s="745">
        <v>0.5</v>
      </c>
      <c r="U847" s="701">
        <v>0.33333333333333331</v>
      </c>
    </row>
    <row r="848" spans="1:21" ht="14.4" customHeight="1" x14ac:dyDescent="0.3">
      <c r="A848" s="661">
        <v>7</v>
      </c>
      <c r="B848" s="662" t="s">
        <v>2404</v>
      </c>
      <c r="C848" s="662" t="s">
        <v>2669</v>
      </c>
      <c r="D848" s="743" t="s">
        <v>3931</v>
      </c>
      <c r="E848" s="744" t="s">
        <v>2702</v>
      </c>
      <c r="F848" s="662" t="s">
        <v>2665</v>
      </c>
      <c r="G848" s="662" t="s">
        <v>3054</v>
      </c>
      <c r="H848" s="662" t="s">
        <v>527</v>
      </c>
      <c r="I848" s="662" t="s">
        <v>3055</v>
      </c>
      <c r="J848" s="662" t="s">
        <v>3056</v>
      </c>
      <c r="K848" s="662" t="s">
        <v>3057</v>
      </c>
      <c r="L848" s="663">
        <v>0</v>
      </c>
      <c r="M848" s="663">
        <v>0</v>
      </c>
      <c r="N848" s="662">
        <v>6</v>
      </c>
      <c r="O848" s="745">
        <v>2.5</v>
      </c>
      <c r="P848" s="663">
        <v>0</v>
      </c>
      <c r="Q848" s="678"/>
      <c r="R848" s="662">
        <v>6</v>
      </c>
      <c r="S848" s="678">
        <v>1</v>
      </c>
      <c r="T848" s="745">
        <v>2.5</v>
      </c>
      <c r="U848" s="701">
        <v>1</v>
      </c>
    </row>
    <row r="849" spans="1:21" ht="14.4" customHeight="1" x14ac:dyDescent="0.3">
      <c r="A849" s="661">
        <v>7</v>
      </c>
      <c r="B849" s="662" t="s">
        <v>2404</v>
      </c>
      <c r="C849" s="662" t="s">
        <v>2669</v>
      </c>
      <c r="D849" s="743" t="s">
        <v>3931</v>
      </c>
      <c r="E849" s="744" t="s">
        <v>2702</v>
      </c>
      <c r="F849" s="662" t="s">
        <v>2665</v>
      </c>
      <c r="G849" s="662" t="s">
        <v>3867</v>
      </c>
      <c r="H849" s="662" t="s">
        <v>527</v>
      </c>
      <c r="I849" s="662" t="s">
        <v>3868</v>
      </c>
      <c r="J849" s="662" t="s">
        <v>3869</v>
      </c>
      <c r="K849" s="662" t="s">
        <v>3870</v>
      </c>
      <c r="L849" s="663">
        <v>140.72</v>
      </c>
      <c r="M849" s="663">
        <v>281.44</v>
      </c>
      <c r="N849" s="662">
        <v>2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7</v>
      </c>
      <c r="B850" s="662" t="s">
        <v>2404</v>
      </c>
      <c r="C850" s="662" t="s">
        <v>2669</v>
      </c>
      <c r="D850" s="743" t="s">
        <v>3931</v>
      </c>
      <c r="E850" s="744" t="s">
        <v>2702</v>
      </c>
      <c r="F850" s="662" t="s">
        <v>2665</v>
      </c>
      <c r="G850" s="662" t="s">
        <v>2803</v>
      </c>
      <c r="H850" s="662" t="s">
        <v>527</v>
      </c>
      <c r="I850" s="662" t="s">
        <v>2804</v>
      </c>
      <c r="J850" s="662" t="s">
        <v>2805</v>
      </c>
      <c r="K850" s="662" t="s">
        <v>2806</v>
      </c>
      <c r="L850" s="663">
        <v>79.64</v>
      </c>
      <c r="M850" s="663">
        <v>159.28</v>
      </c>
      <c r="N850" s="662">
        <v>2</v>
      </c>
      <c r="O850" s="745">
        <v>0.5</v>
      </c>
      <c r="P850" s="663">
        <v>159.28</v>
      </c>
      <c r="Q850" s="678">
        <v>1</v>
      </c>
      <c r="R850" s="662">
        <v>2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7</v>
      </c>
      <c r="B851" s="662" t="s">
        <v>2404</v>
      </c>
      <c r="C851" s="662" t="s">
        <v>2669</v>
      </c>
      <c r="D851" s="743" t="s">
        <v>3931</v>
      </c>
      <c r="E851" s="744" t="s">
        <v>2702</v>
      </c>
      <c r="F851" s="662" t="s">
        <v>2665</v>
      </c>
      <c r="G851" s="662" t="s">
        <v>2803</v>
      </c>
      <c r="H851" s="662" t="s">
        <v>527</v>
      </c>
      <c r="I851" s="662" t="s">
        <v>3757</v>
      </c>
      <c r="J851" s="662" t="s">
        <v>2805</v>
      </c>
      <c r="K851" s="662" t="s">
        <v>3758</v>
      </c>
      <c r="L851" s="663">
        <v>0</v>
      </c>
      <c r="M851" s="663">
        <v>0</v>
      </c>
      <c r="N851" s="662">
        <v>1</v>
      </c>
      <c r="O851" s="745">
        <v>0.5</v>
      </c>
      <c r="P851" s="663"/>
      <c r="Q851" s="678"/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7</v>
      </c>
      <c r="B852" s="662" t="s">
        <v>2404</v>
      </c>
      <c r="C852" s="662" t="s">
        <v>2669</v>
      </c>
      <c r="D852" s="743" t="s">
        <v>3931</v>
      </c>
      <c r="E852" s="744" t="s">
        <v>2702</v>
      </c>
      <c r="F852" s="662" t="s">
        <v>2665</v>
      </c>
      <c r="G852" s="662" t="s">
        <v>3264</v>
      </c>
      <c r="H852" s="662" t="s">
        <v>527</v>
      </c>
      <c r="I852" s="662" t="s">
        <v>3265</v>
      </c>
      <c r="J852" s="662" t="s">
        <v>3266</v>
      </c>
      <c r="K852" s="662" t="s">
        <v>3267</v>
      </c>
      <c r="L852" s="663">
        <v>838.65</v>
      </c>
      <c r="M852" s="663">
        <v>10902.449999999999</v>
      </c>
      <c r="N852" s="662">
        <v>13</v>
      </c>
      <c r="O852" s="745">
        <v>4</v>
      </c>
      <c r="P852" s="663">
        <v>3354.6</v>
      </c>
      <c r="Q852" s="678">
        <v>0.30769230769230771</v>
      </c>
      <c r="R852" s="662">
        <v>4</v>
      </c>
      <c r="S852" s="678">
        <v>0.30769230769230771</v>
      </c>
      <c r="T852" s="745">
        <v>3</v>
      </c>
      <c r="U852" s="701">
        <v>0.75</v>
      </c>
    </row>
    <row r="853" spans="1:21" ht="14.4" customHeight="1" x14ac:dyDescent="0.3">
      <c r="A853" s="661">
        <v>7</v>
      </c>
      <c r="B853" s="662" t="s">
        <v>2404</v>
      </c>
      <c r="C853" s="662" t="s">
        <v>2669</v>
      </c>
      <c r="D853" s="743" t="s">
        <v>3931</v>
      </c>
      <c r="E853" s="744" t="s">
        <v>2702</v>
      </c>
      <c r="F853" s="662" t="s">
        <v>2665</v>
      </c>
      <c r="G853" s="662" t="s">
        <v>3264</v>
      </c>
      <c r="H853" s="662" t="s">
        <v>527</v>
      </c>
      <c r="I853" s="662" t="s">
        <v>3412</v>
      </c>
      <c r="J853" s="662" t="s">
        <v>3269</v>
      </c>
      <c r="K853" s="662" t="s">
        <v>3413</v>
      </c>
      <c r="L853" s="663">
        <v>908.53</v>
      </c>
      <c r="M853" s="663">
        <v>5451.18</v>
      </c>
      <c r="N853" s="662">
        <v>6</v>
      </c>
      <c r="O853" s="745">
        <v>2</v>
      </c>
      <c r="P853" s="663">
        <v>5451.18</v>
      </c>
      <c r="Q853" s="678">
        <v>1</v>
      </c>
      <c r="R853" s="662">
        <v>6</v>
      </c>
      <c r="S853" s="678">
        <v>1</v>
      </c>
      <c r="T853" s="745">
        <v>2</v>
      </c>
      <c r="U853" s="701">
        <v>1</v>
      </c>
    </row>
    <row r="854" spans="1:21" ht="14.4" customHeight="1" x14ac:dyDescent="0.3">
      <c r="A854" s="661">
        <v>7</v>
      </c>
      <c r="B854" s="662" t="s">
        <v>2404</v>
      </c>
      <c r="C854" s="662" t="s">
        <v>2669</v>
      </c>
      <c r="D854" s="743" t="s">
        <v>3931</v>
      </c>
      <c r="E854" s="744" t="s">
        <v>2702</v>
      </c>
      <c r="F854" s="662" t="s">
        <v>2665</v>
      </c>
      <c r="G854" s="662" t="s">
        <v>3264</v>
      </c>
      <c r="H854" s="662" t="s">
        <v>527</v>
      </c>
      <c r="I854" s="662" t="s">
        <v>3268</v>
      </c>
      <c r="J854" s="662" t="s">
        <v>3269</v>
      </c>
      <c r="K854" s="662" t="s">
        <v>3270</v>
      </c>
      <c r="L854" s="663">
        <v>454.27</v>
      </c>
      <c r="M854" s="663">
        <v>3179.89</v>
      </c>
      <c r="N854" s="662">
        <v>7</v>
      </c>
      <c r="O854" s="745">
        <v>4</v>
      </c>
      <c r="P854" s="663">
        <v>1817.08</v>
      </c>
      <c r="Q854" s="678">
        <v>0.5714285714285714</v>
      </c>
      <c r="R854" s="662">
        <v>4</v>
      </c>
      <c r="S854" s="678">
        <v>0.5714285714285714</v>
      </c>
      <c r="T854" s="745">
        <v>3</v>
      </c>
      <c r="U854" s="701">
        <v>0.75</v>
      </c>
    </row>
    <row r="855" spans="1:21" ht="14.4" customHeight="1" x14ac:dyDescent="0.3">
      <c r="A855" s="661">
        <v>7</v>
      </c>
      <c r="B855" s="662" t="s">
        <v>2404</v>
      </c>
      <c r="C855" s="662" t="s">
        <v>2669</v>
      </c>
      <c r="D855" s="743" t="s">
        <v>3931</v>
      </c>
      <c r="E855" s="744" t="s">
        <v>2702</v>
      </c>
      <c r="F855" s="662" t="s">
        <v>2665</v>
      </c>
      <c r="G855" s="662" t="s">
        <v>3264</v>
      </c>
      <c r="H855" s="662" t="s">
        <v>527</v>
      </c>
      <c r="I855" s="662" t="s">
        <v>3504</v>
      </c>
      <c r="J855" s="662" t="s">
        <v>3266</v>
      </c>
      <c r="K855" s="662" t="s">
        <v>3505</v>
      </c>
      <c r="L855" s="663">
        <v>1677.3</v>
      </c>
      <c r="M855" s="663">
        <v>11741.099999999999</v>
      </c>
      <c r="N855" s="662">
        <v>7</v>
      </c>
      <c r="O855" s="745">
        <v>2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7</v>
      </c>
      <c r="B856" s="662" t="s">
        <v>2404</v>
      </c>
      <c r="C856" s="662" t="s">
        <v>2669</v>
      </c>
      <c r="D856" s="743" t="s">
        <v>3931</v>
      </c>
      <c r="E856" s="744" t="s">
        <v>2702</v>
      </c>
      <c r="F856" s="662" t="s">
        <v>2665</v>
      </c>
      <c r="G856" s="662" t="s">
        <v>3264</v>
      </c>
      <c r="H856" s="662" t="s">
        <v>527</v>
      </c>
      <c r="I856" s="662" t="s">
        <v>3271</v>
      </c>
      <c r="J856" s="662" t="s">
        <v>3272</v>
      </c>
      <c r="K856" s="662" t="s">
        <v>3273</v>
      </c>
      <c r="L856" s="663">
        <v>4714.62</v>
      </c>
      <c r="M856" s="663">
        <v>14143.86</v>
      </c>
      <c r="N856" s="662">
        <v>3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7</v>
      </c>
      <c r="B857" s="662" t="s">
        <v>2404</v>
      </c>
      <c r="C857" s="662" t="s">
        <v>2669</v>
      </c>
      <c r="D857" s="743" t="s">
        <v>3931</v>
      </c>
      <c r="E857" s="744" t="s">
        <v>2702</v>
      </c>
      <c r="F857" s="662" t="s">
        <v>2665</v>
      </c>
      <c r="G857" s="662" t="s">
        <v>3264</v>
      </c>
      <c r="H857" s="662" t="s">
        <v>527</v>
      </c>
      <c r="I857" s="662" t="s">
        <v>3414</v>
      </c>
      <c r="J857" s="662" t="s">
        <v>3410</v>
      </c>
      <c r="K857" s="662" t="s">
        <v>3415</v>
      </c>
      <c r="L857" s="663">
        <v>3354.59</v>
      </c>
      <c r="M857" s="663">
        <v>10063.77</v>
      </c>
      <c r="N857" s="662">
        <v>3</v>
      </c>
      <c r="O857" s="745">
        <v>1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7</v>
      </c>
      <c r="B858" s="662" t="s">
        <v>2404</v>
      </c>
      <c r="C858" s="662" t="s">
        <v>2669</v>
      </c>
      <c r="D858" s="743" t="s">
        <v>3931</v>
      </c>
      <c r="E858" s="744" t="s">
        <v>2702</v>
      </c>
      <c r="F858" s="662" t="s">
        <v>2665</v>
      </c>
      <c r="G858" s="662" t="s">
        <v>2765</v>
      </c>
      <c r="H858" s="662" t="s">
        <v>527</v>
      </c>
      <c r="I858" s="662" t="s">
        <v>1357</v>
      </c>
      <c r="J858" s="662" t="s">
        <v>1358</v>
      </c>
      <c r="K858" s="662" t="s">
        <v>2766</v>
      </c>
      <c r="L858" s="663">
        <v>34.6</v>
      </c>
      <c r="M858" s="663">
        <v>69.2</v>
      </c>
      <c r="N858" s="662">
        <v>2</v>
      </c>
      <c r="O858" s="745">
        <v>1</v>
      </c>
      <c r="P858" s="663">
        <v>69.2</v>
      </c>
      <c r="Q858" s="678">
        <v>1</v>
      </c>
      <c r="R858" s="662">
        <v>2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7</v>
      </c>
      <c r="B859" s="662" t="s">
        <v>2404</v>
      </c>
      <c r="C859" s="662" t="s">
        <v>2669</v>
      </c>
      <c r="D859" s="743" t="s">
        <v>3931</v>
      </c>
      <c r="E859" s="744" t="s">
        <v>2702</v>
      </c>
      <c r="F859" s="662" t="s">
        <v>2665</v>
      </c>
      <c r="G859" s="662" t="s">
        <v>3871</v>
      </c>
      <c r="H859" s="662" t="s">
        <v>527</v>
      </c>
      <c r="I859" s="662" t="s">
        <v>3872</v>
      </c>
      <c r="J859" s="662" t="s">
        <v>3873</v>
      </c>
      <c r="K859" s="662" t="s">
        <v>3874</v>
      </c>
      <c r="L859" s="663">
        <v>0</v>
      </c>
      <c r="M859" s="663">
        <v>0</v>
      </c>
      <c r="N859" s="662">
        <v>1</v>
      </c>
      <c r="O859" s="745">
        <v>0.5</v>
      </c>
      <c r="P859" s="663">
        <v>0</v>
      </c>
      <c r="Q859" s="678"/>
      <c r="R859" s="662">
        <v>1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7</v>
      </c>
      <c r="B860" s="662" t="s">
        <v>2404</v>
      </c>
      <c r="C860" s="662" t="s">
        <v>2669</v>
      </c>
      <c r="D860" s="743" t="s">
        <v>3931</v>
      </c>
      <c r="E860" s="744" t="s">
        <v>2702</v>
      </c>
      <c r="F860" s="662" t="s">
        <v>2665</v>
      </c>
      <c r="G860" s="662" t="s">
        <v>3875</v>
      </c>
      <c r="H860" s="662" t="s">
        <v>527</v>
      </c>
      <c r="I860" s="662" t="s">
        <v>3876</v>
      </c>
      <c r="J860" s="662" t="s">
        <v>3877</v>
      </c>
      <c r="K860" s="662" t="s">
        <v>3878</v>
      </c>
      <c r="L860" s="663">
        <v>165.69</v>
      </c>
      <c r="M860" s="663">
        <v>994.14</v>
      </c>
      <c r="N860" s="662">
        <v>6</v>
      </c>
      <c r="O860" s="745">
        <v>2.5</v>
      </c>
      <c r="P860" s="663">
        <v>662.76</v>
      </c>
      <c r="Q860" s="678">
        <v>0.66666666666666663</v>
      </c>
      <c r="R860" s="662">
        <v>4</v>
      </c>
      <c r="S860" s="678">
        <v>0.66666666666666663</v>
      </c>
      <c r="T860" s="745">
        <v>1.5</v>
      </c>
      <c r="U860" s="701">
        <v>0.6</v>
      </c>
    </row>
    <row r="861" spans="1:21" ht="14.4" customHeight="1" x14ac:dyDescent="0.3">
      <c r="A861" s="661">
        <v>7</v>
      </c>
      <c r="B861" s="662" t="s">
        <v>2404</v>
      </c>
      <c r="C861" s="662" t="s">
        <v>2669</v>
      </c>
      <c r="D861" s="743" t="s">
        <v>3931</v>
      </c>
      <c r="E861" s="744" t="s">
        <v>2702</v>
      </c>
      <c r="F861" s="662" t="s">
        <v>2665</v>
      </c>
      <c r="G861" s="662" t="s">
        <v>2837</v>
      </c>
      <c r="H861" s="662" t="s">
        <v>527</v>
      </c>
      <c r="I861" s="662" t="s">
        <v>3759</v>
      </c>
      <c r="J861" s="662" t="s">
        <v>2839</v>
      </c>
      <c r="K861" s="662"/>
      <c r="L861" s="663">
        <v>0</v>
      </c>
      <c r="M861" s="663">
        <v>0</v>
      </c>
      <c r="N861" s="662">
        <v>1</v>
      </c>
      <c r="O861" s="745">
        <v>1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7</v>
      </c>
      <c r="B862" s="662" t="s">
        <v>2404</v>
      </c>
      <c r="C862" s="662" t="s">
        <v>2669</v>
      </c>
      <c r="D862" s="743" t="s">
        <v>3931</v>
      </c>
      <c r="E862" s="744" t="s">
        <v>2702</v>
      </c>
      <c r="F862" s="662" t="s">
        <v>2665</v>
      </c>
      <c r="G862" s="662" t="s">
        <v>2837</v>
      </c>
      <c r="H862" s="662" t="s">
        <v>527</v>
      </c>
      <c r="I862" s="662" t="s">
        <v>3760</v>
      </c>
      <c r="J862" s="662" t="s">
        <v>2839</v>
      </c>
      <c r="K862" s="662"/>
      <c r="L862" s="663">
        <v>0</v>
      </c>
      <c r="M862" s="663">
        <v>0</v>
      </c>
      <c r="N862" s="662">
        <v>3</v>
      </c>
      <c r="O862" s="745">
        <v>1</v>
      </c>
      <c r="P862" s="663">
        <v>0</v>
      </c>
      <c r="Q862" s="678"/>
      <c r="R862" s="662">
        <v>3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7</v>
      </c>
      <c r="B863" s="662" t="s">
        <v>2404</v>
      </c>
      <c r="C863" s="662" t="s">
        <v>2669</v>
      </c>
      <c r="D863" s="743" t="s">
        <v>3931</v>
      </c>
      <c r="E863" s="744" t="s">
        <v>2702</v>
      </c>
      <c r="F863" s="662" t="s">
        <v>2665</v>
      </c>
      <c r="G863" s="662" t="s">
        <v>2837</v>
      </c>
      <c r="H863" s="662" t="s">
        <v>527</v>
      </c>
      <c r="I863" s="662" t="s">
        <v>3763</v>
      </c>
      <c r="J863" s="662" t="s">
        <v>2839</v>
      </c>
      <c r="K863" s="662"/>
      <c r="L863" s="663">
        <v>0</v>
      </c>
      <c r="M863" s="663">
        <v>0</v>
      </c>
      <c r="N863" s="662">
        <v>3</v>
      </c>
      <c r="O863" s="745">
        <v>1</v>
      </c>
      <c r="P863" s="663">
        <v>0</v>
      </c>
      <c r="Q863" s="678"/>
      <c r="R863" s="662">
        <v>3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7</v>
      </c>
      <c r="B864" s="662" t="s">
        <v>2404</v>
      </c>
      <c r="C864" s="662" t="s">
        <v>2669</v>
      </c>
      <c r="D864" s="743" t="s">
        <v>3931</v>
      </c>
      <c r="E864" s="744" t="s">
        <v>2702</v>
      </c>
      <c r="F864" s="662" t="s">
        <v>2665</v>
      </c>
      <c r="G864" s="662" t="s">
        <v>3764</v>
      </c>
      <c r="H864" s="662" t="s">
        <v>527</v>
      </c>
      <c r="I864" s="662" t="s">
        <v>935</v>
      </c>
      <c r="J864" s="662" t="s">
        <v>936</v>
      </c>
      <c r="K864" s="662" t="s">
        <v>3879</v>
      </c>
      <c r="L864" s="663">
        <v>0</v>
      </c>
      <c r="M864" s="663">
        <v>0</v>
      </c>
      <c r="N864" s="662">
        <v>4</v>
      </c>
      <c r="O864" s="745">
        <v>1</v>
      </c>
      <c r="P864" s="663">
        <v>0</v>
      </c>
      <c r="Q864" s="678"/>
      <c r="R864" s="662">
        <v>4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7</v>
      </c>
      <c r="B865" s="662" t="s">
        <v>2404</v>
      </c>
      <c r="C865" s="662" t="s">
        <v>2669</v>
      </c>
      <c r="D865" s="743" t="s">
        <v>3931</v>
      </c>
      <c r="E865" s="744" t="s">
        <v>2702</v>
      </c>
      <c r="F865" s="662" t="s">
        <v>2665</v>
      </c>
      <c r="G865" s="662" t="s">
        <v>3764</v>
      </c>
      <c r="H865" s="662" t="s">
        <v>527</v>
      </c>
      <c r="I865" s="662" t="s">
        <v>1588</v>
      </c>
      <c r="J865" s="662" t="s">
        <v>936</v>
      </c>
      <c r="K865" s="662" t="s">
        <v>3765</v>
      </c>
      <c r="L865" s="663">
        <v>0</v>
      </c>
      <c r="M865" s="663">
        <v>0</v>
      </c>
      <c r="N865" s="662">
        <v>1</v>
      </c>
      <c r="O865" s="745">
        <v>0.5</v>
      </c>
      <c r="P865" s="663">
        <v>0</v>
      </c>
      <c r="Q865" s="678"/>
      <c r="R865" s="662">
        <v>1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7</v>
      </c>
      <c r="B866" s="662" t="s">
        <v>2404</v>
      </c>
      <c r="C866" s="662" t="s">
        <v>2669</v>
      </c>
      <c r="D866" s="743" t="s">
        <v>3931</v>
      </c>
      <c r="E866" s="744" t="s">
        <v>2702</v>
      </c>
      <c r="F866" s="662" t="s">
        <v>2665</v>
      </c>
      <c r="G866" s="662" t="s">
        <v>3277</v>
      </c>
      <c r="H866" s="662" t="s">
        <v>527</v>
      </c>
      <c r="I866" s="662" t="s">
        <v>746</v>
      </c>
      <c r="J866" s="662" t="s">
        <v>3649</v>
      </c>
      <c r="K866" s="662" t="s">
        <v>3650</v>
      </c>
      <c r="L866" s="663">
        <v>23.61</v>
      </c>
      <c r="M866" s="663">
        <v>165.26999999999998</v>
      </c>
      <c r="N866" s="662">
        <v>7</v>
      </c>
      <c r="O866" s="745">
        <v>4</v>
      </c>
      <c r="P866" s="663">
        <v>94.44</v>
      </c>
      <c r="Q866" s="678">
        <v>0.57142857142857151</v>
      </c>
      <c r="R866" s="662">
        <v>4</v>
      </c>
      <c r="S866" s="678">
        <v>0.5714285714285714</v>
      </c>
      <c r="T866" s="745">
        <v>2</v>
      </c>
      <c r="U866" s="701">
        <v>0.5</v>
      </c>
    </row>
    <row r="867" spans="1:21" ht="14.4" customHeight="1" x14ac:dyDescent="0.3">
      <c r="A867" s="661">
        <v>7</v>
      </c>
      <c r="B867" s="662" t="s">
        <v>2404</v>
      </c>
      <c r="C867" s="662" t="s">
        <v>2669</v>
      </c>
      <c r="D867" s="743" t="s">
        <v>3931</v>
      </c>
      <c r="E867" s="744" t="s">
        <v>2702</v>
      </c>
      <c r="F867" s="662" t="s">
        <v>2665</v>
      </c>
      <c r="G867" s="662" t="s">
        <v>3277</v>
      </c>
      <c r="H867" s="662" t="s">
        <v>527</v>
      </c>
      <c r="I867" s="662" t="s">
        <v>3278</v>
      </c>
      <c r="J867" s="662" t="s">
        <v>3279</v>
      </c>
      <c r="K867" s="662" t="s">
        <v>2876</v>
      </c>
      <c r="L867" s="663">
        <v>37.369999999999997</v>
      </c>
      <c r="M867" s="663">
        <v>74.739999999999995</v>
      </c>
      <c r="N867" s="662">
        <v>2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7</v>
      </c>
      <c r="B868" s="662" t="s">
        <v>2404</v>
      </c>
      <c r="C868" s="662" t="s">
        <v>2669</v>
      </c>
      <c r="D868" s="743" t="s">
        <v>3931</v>
      </c>
      <c r="E868" s="744" t="s">
        <v>2702</v>
      </c>
      <c r="F868" s="662" t="s">
        <v>2665</v>
      </c>
      <c r="G868" s="662" t="s">
        <v>3277</v>
      </c>
      <c r="H868" s="662" t="s">
        <v>527</v>
      </c>
      <c r="I868" s="662" t="s">
        <v>3651</v>
      </c>
      <c r="J868" s="662" t="s">
        <v>3279</v>
      </c>
      <c r="K868" s="662" t="s">
        <v>3652</v>
      </c>
      <c r="L868" s="663">
        <v>0</v>
      </c>
      <c r="M868" s="663">
        <v>0</v>
      </c>
      <c r="N868" s="662">
        <v>1</v>
      </c>
      <c r="O868" s="745">
        <v>0.5</v>
      </c>
      <c r="P868" s="663">
        <v>0</v>
      </c>
      <c r="Q868" s="678"/>
      <c r="R868" s="662">
        <v>1</v>
      </c>
      <c r="S868" s="678">
        <v>1</v>
      </c>
      <c r="T868" s="745">
        <v>0.5</v>
      </c>
      <c r="U868" s="701">
        <v>1</v>
      </c>
    </row>
    <row r="869" spans="1:21" ht="14.4" customHeight="1" x14ac:dyDescent="0.3">
      <c r="A869" s="661">
        <v>7</v>
      </c>
      <c r="B869" s="662" t="s">
        <v>2404</v>
      </c>
      <c r="C869" s="662" t="s">
        <v>2669</v>
      </c>
      <c r="D869" s="743" t="s">
        <v>3931</v>
      </c>
      <c r="E869" s="744" t="s">
        <v>2702</v>
      </c>
      <c r="F869" s="662" t="s">
        <v>2665</v>
      </c>
      <c r="G869" s="662" t="s">
        <v>3520</v>
      </c>
      <c r="H869" s="662" t="s">
        <v>527</v>
      </c>
      <c r="I869" s="662" t="s">
        <v>3521</v>
      </c>
      <c r="J869" s="662" t="s">
        <v>3522</v>
      </c>
      <c r="K869" s="662" t="s">
        <v>3523</v>
      </c>
      <c r="L869" s="663">
        <v>65.36</v>
      </c>
      <c r="M869" s="663">
        <v>261.44</v>
      </c>
      <c r="N869" s="662">
        <v>4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7</v>
      </c>
      <c r="B870" s="662" t="s">
        <v>2404</v>
      </c>
      <c r="C870" s="662" t="s">
        <v>2669</v>
      </c>
      <c r="D870" s="743" t="s">
        <v>3931</v>
      </c>
      <c r="E870" s="744" t="s">
        <v>2702</v>
      </c>
      <c r="F870" s="662" t="s">
        <v>2665</v>
      </c>
      <c r="G870" s="662" t="s">
        <v>3286</v>
      </c>
      <c r="H870" s="662" t="s">
        <v>527</v>
      </c>
      <c r="I870" s="662" t="s">
        <v>3287</v>
      </c>
      <c r="J870" s="662" t="s">
        <v>3288</v>
      </c>
      <c r="K870" s="662" t="s">
        <v>3289</v>
      </c>
      <c r="L870" s="663">
        <v>48.72</v>
      </c>
      <c r="M870" s="663">
        <v>292.32</v>
      </c>
      <c r="N870" s="662">
        <v>6</v>
      </c>
      <c r="O870" s="745">
        <v>2.5</v>
      </c>
      <c r="P870" s="663">
        <v>194.88</v>
      </c>
      <c r="Q870" s="678">
        <v>0.66666666666666663</v>
      </c>
      <c r="R870" s="662">
        <v>4</v>
      </c>
      <c r="S870" s="678">
        <v>0.66666666666666663</v>
      </c>
      <c r="T870" s="745">
        <v>2</v>
      </c>
      <c r="U870" s="701">
        <v>0.8</v>
      </c>
    </row>
    <row r="871" spans="1:21" ht="14.4" customHeight="1" x14ac:dyDescent="0.3">
      <c r="A871" s="661">
        <v>7</v>
      </c>
      <c r="B871" s="662" t="s">
        <v>2404</v>
      </c>
      <c r="C871" s="662" t="s">
        <v>2669</v>
      </c>
      <c r="D871" s="743" t="s">
        <v>3931</v>
      </c>
      <c r="E871" s="744" t="s">
        <v>2702</v>
      </c>
      <c r="F871" s="662" t="s">
        <v>2665</v>
      </c>
      <c r="G871" s="662" t="s">
        <v>3286</v>
      </c>
      <c r="H871" s="662" t="s">
        <v>527</v>
      </c>
      <c r="I871" s="662" t="s">
        <v>3880</v>
      </c>
      <c r="J871" s="662" t="s">
        <v>3288</v>
      </c>
      <c r="K871" s="662" t="s">
        <v>3881</v>
      </c>
      <c r="L871" s="663">
        <v>81.2</v>
      </c>
      <c r="M871" s="663">
        <v>324.8</v>
      </c>
      <c r="N871" s="662">
        <v>4</v>
      </c>
      <c r="O871" s="745">
        <v>2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7</v>
      </c>
      <c r="B872" s="662" t="s">
        <v>2404</v>
      </c>
      <c r="C872" s="662" t="s">
        <v>2669</v>
      </c>
      <c r="D872" s="743" t="s">
        <v>3931</v>
      </c>
      <c r="E872" s="744" t="s">
        <v>2702</v>
      </c>
      <c r="F872" s="662" t="s">
        <v>2665</v>
      </c>
      <c r="G872" s="662" t="s">
        <v>3882</v>
      </c>
      <c r="H872" s="662" t="s">
        <v>527</v>
      </c>
      <c r="I872" s="662" t="s">
        <v>3883</v>
      </c>
      <c r="J872" s="662" t="s">
        <v>3884</v>
      </c>
      <c r="K872" s="662" t="s">
        <v>3885</v>
      </c>
      <c r="L872" s="663">
        <v>140.72</v>
      </c>
      <c r="M872" s="663">
        <v>140.72</v>
      </c>
      <c r="N872" s="662">
        <v>1</v>
      </c>
      <c r="O872" s="745">
        <v>1</v>
      </c>
      <c r="P872" s="663">
        <v>140.72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7</v>
      </c>
      <c r="B873" s="662" t="s">
        <v>2404</v>
      </c>
      <c r="C873" s="662" t="s">
        <v>2669</v>
      </c>
      <c r="D873" s="743" t="s">
        <v>3931</v>
      </c>
      <c r="E873" s="744" t="s">
        <v>2702</v>
      </c>
      <c r="F873" s="662" t="s">
        <v>2665</v>
      </c>
      <c r="G873" s="662" t="s">
        <v>3786</v>
      </c>
      <c r="H873" s="662" t="s">
        <v>527</v>
      </c>
      <c r="I873" s="662" t="s">
        <v>3787</v>
      </c>
      <c r="J873" s="662" t="s">
        <v>3788</v>
      </c>
      <c r="K873" s="662" t="s">
        <v>2508</v>
      </c>
      <c r="L873" s="663">
        <v>38.56</v>
      </c>
      <c r="M873" s="663">
        <v>231.36</v>
      </c>
      <c r="N873" s="662">
        <v>6</v>
      </c>
      <c r="O873" s="745">
        <v>1</v>
      </c>
      <c r="P873" s="663">
        <v>231.36</v>
      </c>
      <c r="Q873" s="678">
        <v>1</v>
      </c>
      <c r="R873" s="662">
        <v>6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7</v>
      </c>
      <c r="B874" s="662" t="s">
        <v>2404</v>
      </c>
      <c r="C874" s="662" t="s">
        <v>2669</v>
      </c>
      <c r="D874" s="743" t="s">
        <v>3931</v>
      </c>
      <c r="E874" s="744" t="s">
        <v>2702</v>
      </c>
      <c r="F874" s="662" t="s">
        <v>2665</v>
      </c>
      <c r="G874" s="662" t="s">
        <v>3538</v>
      </c>
      <c r="H874" s="662" t="s">
        <v>606</v>
      </c>
      <c r="I874" s="662" t="s">
        <v>3789</v>
      </c>
      <c r="J874" s="662" t="s">
        <v>3540</v>
      </c>
      <c r="K874" s="662" t="s">
        <v>3790</v>
      </c>
      <c r="L874" s="663">
        <v>73.069999999999993</v>
      </c>
      <c r="M874" s="663">
        <v>511.48999999999995</v>
      </c>
      <c r="N874" s="662">
        <v>7</v>
      </c>
      <c r="O874" s="745">
        <v>3.5</v>
      </c>
      <c r="P874" s="663">
        <v>146.13999999999999</v>
      </c>
      <c r="Q874" s="678">
        <v>0.2857142857142857</v>
      </c>
      <c r="R874" s="662">
        <v>2</v>
      </c>
      <c r="S874" s="678">
        <v>0.2857142857142857</v>
      </c>
      <c r="T874" s="745">
        <v>1.5</v>
      </c>
      <c r="U874" s="701">
        <v>0.42857142857142855</v>
      </c>
    </row>
    <row r="875" spans="1:21" ht="14.4" customHeight="1" x14ac:dyDescent="0.3">
      <c r="A875" s="661">
        <v>7</v>
      </c>
      <c r="B875" s="662" t="s">
        <v>2404</v>
      </c>
      <c r="C875" s="662" t="s">
        <v>2669</v>
      </c>
      <c r="D875" s="743" t="s">
        <v>3931</v>
      </c>
      <c r="E875" s="744" t="s">
        <v>2702</v>
      </c>
      <c r="F875" s="662" t="s">
        <v>2665</v>
      </c>
      <c r="G875" s="662" t="s">
        <v>3538</v>
      </c>
      <c r="H875" s="662" t="s">
        <v>606</v>
      </c>
      <c r="I875" s="662" t="s">
        <v>3539</v>
      </c>
      <c r="J875" s="662" t="s">
        <v>3540</v>
      </c>
      <c r="K875" s="662" t="s">
        <v>3541</v>
      </c>
      <c r="L875" s="663">
        <v>146.15</v>
      </c>
      <c r="M875" s="663">
        <v>2192.25</v>
      </c>
      <c r="N875" s="662">
        <v>15</v>
      </c>
      <c r="O875" s="745">
        <v>9.5</v>
      </c>
      <c r="P875" s="663">
        <v>1461.5000000000002</v>
      </c>
      <c r="Q875" s="678">
        <v>0.66666666666666674</v>
      </c>
      <c r="R875" s="662">
        <v>10</v>
      </c>
      <c r="S875" s="678">
        <v>0.66666666666666663</v>
      </c>
      <c r="T875" s="745">
        <v>5.5</v>
      </c>
      <c r="U875" s="701">
        <v>0.57894736842105265</v>
      </c>
    </row>
    <row r="876" spans="1:21" ht="14.4" customHeight="1" x14ac:dyDescent="0.3">
      <c r="A876" s="661">
        <v>7</v>
      </c>
      <c r="B876" s="662" t="s">
        <v>2404</v>
      </c>
      <c r="C876" s="662" t="s">
        <v>2669</v>
      </c>
      <c r="D876" s="743" t="s">
        <v>3931</v>
      </c>
      <c r="E876" s="744" t="s">
        <v>2702</v>
      </c>
      <c r="F876" s="662" t="s">
        <v>2665</v>
      </c>
      <c r="G876" s="662" t="s">
        <v>2932</v>
      </c>
      <c r="H876" s="662" t="s">
        <v>527</v>
      </c>
      <c r="I876" s="662" t="s">
        <v>3886</v>
      </c>
      <c r="J876" s="662" t="s">
        <v>1649</v>
      </c>
      <c r="K876" s="662" t="s">
        <v>2934</v>
      </c>
      <c r="L876" s="663">
        <v>27.5</v>
      </c>
      <c r="M876" s="663">
        <v>55</v>
      </c>
      <c r="N876" s="662">
        <v>2</v>
      </c>
      <c r="O876" s="745">
        <v>1</v>
      </c>
      <c r="P876" s="663">
        <v>55</v>
      </c>
      <c r="Q876" s="678">
        <v>1</v>
      </c>
      <c r="R876" s="662">
        <v>2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7</v>
      </c>
      <c r="B877" s="662" t="s">
        <v>2404</v>
      </c>
      <c r="C877" s="662" t="s">
        <v>2669</v>
      </c>
      <c r="D877" s="743" t="s">
        <v>3931</v>
      </c>
      <c r="E877" s="744" t="s">
        <v>2702</v>
      </c>
      <c r="F877" s="662" t="s">
        <v>2665</v>
      </c>
      <c r="G877" s="662" t="s">
        <v>3425</v>
      </c>
      <c r="H877" s="662" t="s">
        <v>527</v>
      </c>
      <c r="I877" s="662" t="s">
        <v>3426</v>
      </c>
      <c r="J877" s="662" t="s">
        <v>3427</v>
      </c>
      <c r="K877" s="662" t="s">
        <v>3428</v>
      </c>
      <c r="L877" s="663">
        <v>127</v>
      </c>
      <c r="M877" s="663">
        <v>2286</v>
      </c>
      <c r="N877" s="662">
        <v>18</v>
      </c>
      <c r="O877" s="745">
        <v>4</v>
      </c>
      <c r="P877" s="663">
        <v>2286</v>
      </c>
      <c r="Q877" s="678">
        <v>1</v>
      </c>
      <c r="R877" s="662">
        <v>18</v>
      </c>
      <c r="S877" s="678">
        <v>1</v>
      </c>
      <c r="T877" s="745">
        <v>4</v>
      </c>
      <c r="U877" s="701">
        <v>1</v>
      </c>
    </row>
    <row r="878" spans="1:21" ht="14.4" customHeight="1" x14ac:dyDescent="0.3">
      <c r="A878" s="661">
        <v>7</v>
      </c>
      <c r="B878" s="662" t="s">
        <v>2404</v>
      </c>
      <c r="C878" s="662" t="s">
        <v>2669</v>
      </c>
      <c r="D878" s="743" t="s">
        <v>3931</v>
      </c>
      <c r="E878" s="744" t="s">
        <v>2702</v>
      </c>
      <c r="F878" s="662" t="s">
        <v>2665</v>
      </c>
      <c r="G878" s="662" t="s">
        <v>3425</v>
      </c>
      <c r="H878" s="662" t="s">
        <v>527</v>
      </c>
      <c r="I878" s="662" t="s">
        <v>3431</v>
      </c>
      <c r="J878" s="662" t="s">
        <v>3432</v>
      </c>
      <c r="K878" s="662" t="s">
        <v>2880</v>
      </c>
      <c r="L878" s="663">
        <v>701.65</v>
      </c>
      <c r="M878" s="663">
        <v>4209.8999999999996</v>
      </c>
      <c r="N878" s="662">
        <v>6</v>
      </c>
      <c r="O878" s="745">
        <v>1</v>
      </c>
      <c r="P878" s="663">
        <v>4209.8999999999996</v>
      </c>
      <c r="Q878" s="678">
        <v>1</v>
      </c>
      <c r="R878" s="662">
        <v>6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7</v>
      </c>
      <c r="B879" s="662" t="s">
        <v>2404</v>
      </c>
      <c r="C879" s="662" t="s">
        <v>2669</v>
      </c>
      <c r="D879" s="743" t="s">
        <v>3931</v>
      </c>
      <c r="E879" s="744" t="s">
        <v>2702</v>
      </c>
      <c r="F879" s="662" t="s">
        <v>2665</v>
      </c>
      <c r="G879" s="662" t="s">
        <v>3425</v>
      </c>
      <c r="H879" s="662" t="s">
        <v>527</v>
      </c>
      <c r="I879" s="662" t="s">
        <v>3793</v>
      </c>
      <c r="J879" s="662" t="s">
        <v>3660</v>
      </c>
      <c r="K879" s="662" t="s">
        <v>2515</v>
      </c>
      <c r="L879" s="663">
        <v>208.18</v>
      </c>
      <c r="M879" s="663">
        <v>2498.1600000000003</v>
      </c>
      <c r="N879" s="662">
        <v>12</v>
      </c>
      <c r="O879" s="745">
        <v>5.5</v>
      </c>
      <c r="P879" s="663">
        <v>2498.1600000000003</v>
      </c>
      <c r="Q879" s="678">
        <v>1</v>
      </c>
      <c r="R879" s="662">
        <v>12</v>
      </c>
      <c r="S879" s="678">
        <v>1</v>
      </c>
      <c r="T879" s="745">
        <v>5.5</v>
      </c>
      <c r="U879" s="701">
        <v>1</v>
      </c>
    </row>
    <row r="880" spans="1:21" ht="14.4" customHeight="1" x14ac:dyDescent="0.3">
      <c r="A880" s="661">
        <v>7</v>
      </c>
      <c r="B880" s="662" t="s">
        <v>2404</v>
      </c>
      <c r="C880" s="662" t="s">
        <v>2669</v>
      </c>
      <c r="D880" s="743" t="s">
        <v>3931</v>
      </c>
      <c r="E880" s="744" t="s">
        <v>2702</v>
      </c>
      <c r="F880" s="662" t="s">
        <v>2665</v>
      </c>
      <c r="G880" s="662" t="s">
        <v>3425</v>
      </c>
      <c r="H880" s="662" t="s">
        <v>527</v>
      </c>
      <c r="I880" s="662" t="s">
        <v>3659</v>
      </c>
      <c r="J880" s="662" t="s">
        <v>3660</v>
      </c>
      <c r="K880" s="662" t="s">
        <v>2656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7</v>
      </c>
      <c r="B881" s="662" t="s">
        <v>2404</v>
      </c>
      <c r="C881" s="662" t="s">
        <v>2669</v>
      </c>
      <c r="D881" s="743" t="s">
        <v>3931</v>
      </c>
      <c r="E881" s="744" t="s">
        <v>2702</v>
      </c>
      <c r="F881" s="662" t="s">
        <v>2665</v>
      </c>
      <c r="G881" s="662" t="s">
        <v>3425</v>
      </c>
      <c r="H881" s="662" t="s">
        <v>527</v>
      </c>
      <c r="I881" s="662" t="s">
        <v>3887</v>
      </c>
      <c r="J881" s="662" t="s">
        <v>3427</v>
      </c>
      <c r="K881" s="662" t="s">
        <v>3888</v>
      </c>
      <c r="L881" s="663">
        <v>127</v>
      </c>
      <c r="M881" s="663">
        <v>254</v>
      </c>
      <c r="N881" s="662">
        <v>2</v>
      </c>
      <c r="O881" s="745">
        <v>1</v>
      </c>
      <c r="P881" s="663">
        <v>254</v>
      </c>
      <c r="Q881" s="678">
        <v>1</v>
      </c>
      <c r="R881" s="662">
        <v>2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7</v>
      </c>
      <c r="B882" s="662" t="s">
        <v>2404</v>
      </c>
      <c r="C882" s="662" t="s">
        <v>2669</v>
      </c>
      <c r="D882" s="743" t="s">
        <v>3931</v>
      </c>
      <c r="E882" s="744" t="s">
        <v>2702</v>
      </c>
      <c r="F882" s="662" t="s">
        <v>2665</v>
      </c>
      <c r="G882" s="662" t="s">
        <v>3425</v>
      </c>
      <c r="H882" s="662" t="s">
        <v>527</v>
      </c>
      <c r="I882" s="662" t="s">
        <v>3889</v>
      </c>
      <c r="J882" s="662" t="s">
        <v>3662</v>
      </c>
      <c r="K882" s="662" t="s">
        <v>3890</v>
      </c>
      <c r="L882" s="663">
        <v>233.95</v>
      </c>
      <c r="M882" s="663">
        <v>1403.6999999999998</v>
      </c>
      <c r="N882" s="662">
        <v>6</v>
      </c>
      <c r="O882" s="745">
        <v>2</v>
      </c>
      <c r="P882" s="663">
        <v>1403.6999999999998</v>
      </c>
      <c r="Q882" s="678">
        <v>1</v>
      </c>
      <c r="R882" s="662">
        <v>6</v>
      </c>
      <c r="S882" s="678">
        <v>1</v>
      </c>
      <c r="T882" s="745">
        <v>2</v>
      </c>
      <c r="U882" s="701">
        <v>1</v>
      </c>
    </row>
    <row r="883" spans="1:21" ht="14.4" customHeight="1" x14ac:dyDescent="0.3">
      <c r="A883" s="661">
        <v>7</v>
      </c>
      <c r="B883" s="662" t="s">
        <v>2404</v>
      </c>
      <c r="C883" s="662" t="s">
        <v>2669</v>
      </c>
      <c r="D883" s="743" t="s">
        <v>3931</v>
      </c>
      <c r="E883" s="744" t="s">
        <v>2702</v>
      </c>
      <c r="F883" s="662" t="s">
        <v>2665</v>
      </c>
      <c r="G883" s="662" t="s">
        <v>2741</v>
      </c>
      <c r="H883" s="662" t="s">
        <v>606</v>
      </c>
      <c r="I883" s="662" t="s">
        <v>2767</v>
      </c>
      <c r="J883" s="662" t="s">
        <v>735</v>
      </c>
      <c r="K883" s="662" t="s">
        <v>2768</v>
      </c>
      <c r="L883" s="663">
        <v>36.54</v>
      </c>
      <c r="M883" s="663">
        <v>219.24</v>
      </c>
      <c r="N883" s="662">
        <v>6</v>
      </c>
      <c r="O883" s="745">
        <v>1.5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7</v>
      </c>
      <c r="B884" s="662" t="s">
        <v>2404</v>
      </c>
      <c r="C884" s="662" t="s">
        <v>2669</v>
      </c>
      <c r="D884" s="743" t="s">
        <v>3931</v>
      </c>
      <c r="E884" s="744" t="s">
        <v>2702</v>
      </c>
      <c r="F884" s="662" t="s">
        <v>2665</v>
      </c>
      <c r="G884" s="662" t="s">
        <v>2741</v>
      </c>
      <c r="H884" s="662" t="s">
        <v>527</v>
      </c>
      <c r="I884" s="662" t="s">
        <v>1533</v>
      </c>
      <c r="J884" s="662" t="s">
        <v>735</v>
      </c>
      <c r="K884" s="662" t="s">
        <v>2742</v>
      </c>
      <c r="L884" s="663">
        <v>36.54</v>
      </c>
      <c r="M884" s="663">
        <v>109.62</v>
      </c>
      <c r="N884" s="662">
        <v>3</v>
      </c>
      <c r="O884" s="745">
        <v>3</v>
      </c>
      <c r="P884" s="663">
        <v>73.08</v>
      </c>
      <c r="Q884" s="678">
        <v>0.66666666666666663</v>
      </c>
      <c r="R884" s="662">
        <v>2</v>
      </c>
      <c r="S884" s="678">
        <v>0.66666666666666663</v>
      </c>
      <c r="T884" s="745">
        <v>2</v>
      </c>
      <c r="U884" s="701">
        <v>0.66666666666666663</v>
      </c>
    </row>
    <row r="885" spans="1:21" ht="14.4" customHeight="1" x14ac:dyDescent="0.3">
      <c r="A885" s="661">
        <v>7</v>
      </c>
      <c r="B885" s="662" t="s">
        <v>2404</v>
      </c>
      <c r="C885" s="662" t="s">
        <v>2669</v>
      </c>
      <c r="D885" s="743" t="s">
        <v>3931</v>
      </c>
      <c r="E885" s="744" t="s">
        <v>2702</v>
      </c>
      <c r="F885" s="662" t="s">
        <v>2665</v>
      </c>
      <c r="G885" s="662" t="s">
        <v>2741</v>
      </c>
      <c r="H885" s="662" t="s">
        <v>527</v>
      </c>
      <c r="I885" s="662" t="s">
        <v>3891</v>
      </c>
      <c r="J885" s="662" t="s">
        <v>3892</v>
      </c>
      <c r="K885" s="662" t="s">
        <v>3893</v>
      </c>
      <c r="L885" s="663">
        <v>36.54</v>
      </c>
      <c r="M885" s="663">
        <v>73.08</v>
      </c>
      <c r="N885" s="662">
        <v>2</v>
      </c>
      <c r="O885" s="745">
        <v>0.5</v>
      </c>
      <c r="P885" s="663">
        <v>73.08</v>
      </c>
      <c r="Q885" s="678">
        <v>1</v>
      </c>
      <c r="R885" s="662">
        <v>2</v>
      </c>
      <c r="S885" s="678">
        <v>1</v>
      </c>
      <c r="T885" s="745">
        <v>0.5</v>
      </c>
      <c r="U885" s="701">
        <v>1</v>
      </c>
    </row>
    <row r="886" spans="1:21" ht="14.4" customHeight="1" x14ac:dyDescent="0.3">
      <c r="A886" s="661">
        <v>7</v>
      </c>
      <c r="B886" s="662" t="s">
        <v>2404</v>
      </c>
      <c r="C886" s="662" t="s">
        <v>2669</v>
      </c>
      <c r="D886" s="743" t="s">
        <v>3931</v>
      </c>
      <c r="E886" s="744" t="s">
        <v>2702</v>
      </c>
      <c r="F886" s="662" t="s">
        <v>2665</v>
      </c>
      <c r="G886" s="662" t="s">
        <v>2719</v>
      </c>
      <c r="H886" s="662" t="s">
        <v>527</v>
      </c>
      <c r="I886" s="662" t="s">
        <v>2915</v>
      </c>
      <c r="J886" s="662" t="s">
        <v>754</v>
      </c>
      <c r="K886" s="662" t="s">
        <v>2721</v>
      </c>
      <c r="L886" s="663">
        <v>301.2</v>
      </c>
      <c r="M886" s="663">
        <v>1204.8</v>
      </c>
      <c r="N886" s="662">
        <v>4</v>
      </c>
      <c r="O886" s="745">
        <v>2</v>
      </c>
      <c r="P886" s="663">
        <v>1204.8</v>
      </c>
      <c r="Q886" s="678">
        <v>1</v>
      </c>
      <c r="R886" s="662">
        <v>4</v>
      </c>
      <c r="S886" s="678">
        <v>1</v>
      </c>
      <c r="T886" s="745">
        <v>2</v>
      </c>
      <c r="U886" s="701">
        <v>1</v>
      </c>
    </row>
    <row r="887" spans="1:21" ht="14.4" customHeight="1" x14ac:dyDescent="0.3">
      <c r="A887" s="661">
        <v>7</v>
      </c>
      <c r="B887" s="662" t="s">
        <v>2404</v>
      </c>
      <c r="C887" s="662" t="s">
        <v>2669</v>
      </c>
      <c r="D887" s="743" t="s">
        <v>3931</v>
      </c>
      <c r="E887" s="744" t="s">
        <v>2702</v>
      </c>
      <c r="F887" s="662" t="s">
        <v>2665</v>
      </c>
      <c r="G887" s="662" t="s">
        <v>2719</v>
      </c>
      <c r="H887" s="662" t="s">
        <v>527</v>
      </c>
      <c r="I887" s="662" t="s">
        <v>3665</v>
      </c>
      <c r="J887" s="662" t="s">
        <v>3666</v>
      </c>
      <c r="K887" s="662" t="s">
        <v>3667</v>
      </c>
      <c r="L887" s="663">
        <v>201.73</v>
      </c>
      <c r="M887" s="663">
        <v>201.73</v>
      </c>
      <c r="N887" s="662">
        <v>1</v>
      </c>
      <c r="O887" s="745">
        <v>0.5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7</v>
      </c>
      <c r="B888" s="662" t="s">
        <v>2404</v>
      </c>
      <c r="C888" s="662" t="s">
        <v>2669</v>
      </c>
      <c r="D888" s="743" t="s">
        <v>3931</v>
      </c>
      <c r="E888" s="744" t="s">
        <v>2702</v>
      </c>
      <c r="F888" s="662" t="s">
        <v>2665</v>
      </c>
      <c r="G888" s="662" t="s">
        <v>2719</v>
      </c>
      <c r="H888" s="662" t="s">
        <v>527</v>
      </c>
      <c r="I888" s="662" t="s">
        <v>2854</v>
      </c>
      <c r="J888" s="662" t="s">
        <v>754</v>
      </c>
      <c r="K888" s="662" t="s">
        <v>2855</v>
      </c>
      <c r="L888" s="663">
        <v>57.64</v>
      </c>
      <c r="M888" s="663">
        <v>288.2</v>
      </c>
      <c r="N888" s="662">
        <v>5</v>
      </c>
      <c r="O888" s="745">
        <v>3</v>
      </c>
      <c r="P888" s="663">
        <v>230.56</v>
      </c>
      <c r="Q888" s="678">
        <v>0.8</v>
      </c>
      <c r="R888" s="662">
        <v>4</v>
      </c>
      <c r="S888" s="678">
        <v>0.8</v>
      </c>
      <c r="T888" s="745">
        <v>2</v>
      </c>
      <c r="U888" s="701">
        <v>0.66666666666666663</v>
      </c>
    </row>
    <row r="889" spans="1:21" ht="14.4" customHeight="1" x14ac:dyDescent="0.3">
      <c r="A889" s="661">
        <v>7</v>
      </c>
      <c r="B889" s="662" t="s">
        <v>2404</v>
      </c>
      <c r="C889" s="662" t="s">
        <v>2669</v>
      </c>
      <c r="D889" s="743" t="s">
        <v>3931</v>
      </c>
      <c r="E889" s="744" t="s">
        <v>2702</v>
      </c>
      <c r="F889" s="662" t="s">
        <v>2665</v>
      </c>
      <c r="G889" s="662" t="s">
        <v>2719</v>
      </c>
      <c r="H889" s="662" t="s">
        <v>527</v>
      </c>
      <c r="I889" s="662" t="s">
        <v>2720</v>
      </c>
      <c r="J889" s="662" t="s">
        <v>754</v>
      </c>
      <c r="K889" s="662" t="s">
        <v>2721</v>
      </c>
      <c r="L889" s="663">
        <v>185.26</v>
      </c>
      <c r="M889" s="663">
        <v>185.26</v>
      </c>
      <c r="N889" s="662">
        <v>1</v>
      </c>
      <c r="O889" s="745">
        <v>1</v>
      </c>
      <c r="P889" s="663">
        <v>185.26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7</v>
      </c>
      <c r="B890" s="662" t="s">
        <v>2404</v>
      </c>
      <c r="C890" s="662" t="s">
        <v>2669</v>
      </c>
      <c r="D890" s="743" t="s">
        <v>3931</v>
      </c>
      <c r="E890" s="744" t="s">
        <v>2702</v>
      </c>
      <c r="F890" s="662" t="s">
        <v>2665</v>
      </c>
      <c r="G890" s="662" t="s">
        <v>2719</v>
      </c>
      <c r="H890" s="662" t="s">
        <v>527</v>
      </c>
      <c r="I890" s="662" t="s">
        <v>3668</v>
      </c>
      <c r="J890" s="662" t="s">
        <v>3669</v>
      </c>
      <c r="K890" s="662" t="s">
        <v>2918</v>
      </c>
      <c r="L890" s="663">
        <v>0</v>
      </c>
      <c r="M890" s="663">
        <v>0</v>
      </c>
      <c r="N890" s="662">
        <v>1</v>
      </c>
      <c r="O890" s="745">
        <v>0.5</v>
      </c>
      <c r="P890" s="663">
        <v>0</v>
      </c>
      <c r="Q890" s="678"/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7</v>
      </c>
      <c r="B891" s="662" t="s">
        <v>2404</v>
      </c>
      <c r="C891" s="662" t="s">
        <v>2669</v>
      </c>
      <c r="D891" s="743" t="s">
        <v>3931</v>
      </c>
      <c r="E891" s="744" t="s">
        <v>2702</v>
      </c>
      <c r="F891" s="662" t="s">
        <v>2665</v>
      </c>
      <c r="G891" s="662" t="s">
        <v>3550</v>
      </c>
      <c r="H891" s="662" t="s">
        <v>527</v>
      </c>
      <c r="I891" s="662" t="s">
        <v>1548</v>
      </c>
      <c r="J891" s="662" t="s">
        <v>1549</v>
      </c>
      <c r="K891" s="662" t="s">
        <v>3551</v>
      </c>
      <c r="L891" s="663">
        <v>334.27</v>
      </c>
      <c r="M891" s="663">
        <v>1002.81</v>
      </c>
      <c r="N891" s="662">
        <v>3</v>
      </c>
      <c r="O891" s="745">
        <v>0.5</v>
      </c>
      <c r="P891" s="663">
        <v>1002.81</v>
      </c>
      <c r="Q891" s="678">
        <v>1</v>
      </c>
      <c r="R891" s="662">
        <v>3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7</v>
      </c>
      <c r="B892" s="662" t="s">
        <v>2404</v>
      </c>
      <c r="C892" s="662" t="s">
        <v>2669</v>
      </c>
      <c r="D892" s="743" t="s">
        <v>3931</v>
      </c>
      <c r="E892" s="744" t="s">
        <v>2702</v>
      </c>
      <c r="F892" s="662" t="s">
        <v>2665</v>
      </c>
      <c r="G892" s="662" t="s">
        <v>3299</v>
      </c>
      <c r="H892" s="662" t="s">
        <v>527</v>
      </c>
      <c r="I892" s="662" t="s">
        <v>3795</v>
      </c>
      <c r="J892" s="662" t="s">
        <v>3301</v>
      </c>
      <c r="K892" s="662" t="s">
        <v>3796</v>
      </c>
      <c r="L892" s="663">
        <v>1677.3</v>
      </c>
      <c r="M892" s="663">
        <v>10063.799999999999</v>
      </c>
      <c r="N892" s="662">
        <v>6</v>
      </c>
      <c r="O892" s="745">
        <v>2</v>
      </c>
      <c r="P892" s="663">
        <v>10063.799999999999</v>
      </c>
      <c r="Q892" s="678">
        <v>1</v>
      </c>
      <c r="R892" s="662">
        <v>6</v>
      </c>
      <c r="S892" s="678">
        <v>1</v>
      </c>
      <c r="T892" s="745">
        <v>2</v>
      </c>
      <c r="U892" s="701">
        <v>1</v>
      </c>
    </row>
    <row r="893" spans="1:21" ht="14.4" customHeight="1" x14ac:dyDescent="0.3">
      <c r="A893" s="661">
        <v>7</v>
      </c>
      <c r="B893" s="662" t="s">
        <v>2404</v>
      </c>
      <c r="C893" s="662" t="s">
        <v>2669</v>
      </c>
      <c r="D893" s="743" t="s">
        <v>3931</v>
      </c>
      <c r="E893" s="744" t="s">
        <v>2702</v>
      </c>
      <c r="F893" s="662" t="s">
        <v>2665</v>
      </c>
      <c r="G893" s="662" t="s">
        <v>3299</v>
      </c>
      <c r="H893" s="662" t="s">
        <v>527</v>
      </c>
      <c r="I893" s="662" t="s">
        <v>3300</v>
      </c>
      <c r="J893" s="662" t="s">
        <v>3301</v>
      </c>
      <c r="K893" s="662" t="s">
        <v>3302</v>
      </c>
      <c r="L893" s="663">
        <v>3354.59</v>
      </c>
      <c r="M893" s="663">
        <v>97283.110000000015</v>
      </c>
      <c r="N893" s="662">
        <v>29</v>
      </c>
      <c r="O893" s="745">
        <v>4</v>
      </c>
      <c r="P893" s="663">
        <v>83864.750000000015</v>
      </c>
      <c r="Q893" s="678">
        <v>0.86206896551724144</v>
      </c>
      <c r="R893" s="662">
        <v>25</v>
      </c>
      <c r="S893" s="678">
        <v>0.86206896551724133</v>
      </c>
      <c r="T893" s="745">
        <v>3</v>
      </c>
      <c r="U893" s="701">
        <v>0.75</v>
      </c>
    </row>
    <row r="894" spans="1:21" ht="14.4" customHeight="1" x14ac:dyDescent="0.3">
      <c r="A894" s="661">
        <v>7</v>
      </c>
      <c r="B894" s="662" t="s">
        <v>2404</v>
      </c>
      <c r="C894" s="662" t="s">
        <v>2669</v>
      </c>
      <c r="D894" s="743" t="s">
        <v>3931</v>
      </c>
      <c r="E894" s="744" t="s">
        <v>2702</v>
      </c>
      <c r="F894" s="662" t="s">
        <v>2665</v>
      </c>
      <c r="G894" s="662" t="s">
        <v>3299</v>
      </c>
      <c r="H894" s="662" t="s">
        <v>527</v>
      </c>
      <c r="I894" s="662" t="s">
        <v>3303</v>
      </c>
      <c r="J894" s="662" t="s">
        <v>3304</v>
      </c>
      <c r="K894" s="662" t="s">
        <v>3305</v>
      </c>
      <c r="L894" s="663">
        <v>454.27</v>
      </c>
      <c r="M894" s="663">
        <v>19987.88</v>
      </c>
      <c r="N894" s="662">
        <v>44</v>
      </c>
      <c r="O894" s="745">
        <v>8</v>
      </c>
      <c r="P894" s="663">
        <v>18625.07</v>
      </c>
      <c r="Q894" s="678">
        <v>0.93181818181818177</v>
      </c>
      <c r="R894" s="662">
        <v>41</v>
      </c>
      <c r="S894" s="678">
        <v>0.93181818181818177</v>
      </c>
      <c r="T894" s="745">
        <v>7</v>
      </c>
      <c r="U894" s="701">
        <v>0.875</v>
      </c>
    </row>
    <row r="895" spans="1:21" ht="14.4" customHeight="1" x14ac:dyDescent="0.3">
      <c r="A895" s="661">
        <v>7</v>
      </c>
      <c r="B895" s="662" t="s">
        <v>2404</v>
      </c>
      <c r="C895" s="662" t="s">
        <v>2669</v>
      </c>
      <c r="D895" s="743" t="s">
        <v>3931</v>
      </c>
      <c r="E895" s="744" t="s">
        <v>2702</v>
      </c>
      <c r="F895" s="662" t="s">
        <v>2665</v>
      </c>
      <c r="G895" s="662" t="s">
        <v>3299</v>
      </c>
      <c r="H895" s="662" t="s">
        <v>527</v>
      </c>
      <c r="I895" s="662" t="s">
        <v>3306</v>
      </c>
      <c r="J895" s="662" t="s">
        <v>3304</v>
      </c>
      <c r="K895" s="662" t="s">
        <v>3307</v>
      </c>
      <c r="L895" s="663">
        <v>908.53</v>
      </c>
      <c r="M895" s="663">
        <v>22713.25</v>
      </c>
      <c r="N895" s="662">
        <v>25</v>
      </c>
      <c r="O895" s="745">
        <v>6</v>
      </c>
      <c r="P895" s="663">
        <v>22713.25</v>
      </c>
      <c r="Q895" s="678">
        <v>1</v>
      </c>
      <c r="R895" s="662">
        <v>25</v>
      </c>
      <c r="S895" s="678">
        <v>1</v>
      </c>
      <c r="T895" s="745">
        <v>6</v>
      </c>
      <c r="U895" s="701">
        <v>1</v>
      </c>
    </row>
    <row r="896" spans="1:21" ht="14.4" customHeight="1" x14ac:dyDescent="0.3">
      <c r="A896" s="661">
        <v>7</v>
      </c>
      <c r="B896" s="662" t="s">
        <v>2404</v>
      </c>
      <c r="C896" s="662" t="s">
        <v>2669</v>
      </c>
      <c r="D896" s="743" t="s">
        <v>3931</v>
      </c>
      <c r="E896" s="744" t="s">
        <v>2702</v>
      </c>
      <c r="F896" s="662" t="s">
        <v>2665</v>
      </c>
      <c r="G896" s="662" t="s">
        <v>3299</v>
      </c>
      <c r="H896" s="662" t="s">
        <v>527</v>
      </c>
      <c r="I896" s="662" t="s">
        <v>3308</v>
      </c>
      <c r="J896" s="662" t="s">
        <v>3309</v>
      </c>
      <c r="K896" s="662" t="s">
        <v>3310</v>
      </c>
      <c r="L896" s="663">
        <v>291.85000000000002</v>
      </c>
      <c r="M896" s="663">
        <v>2334.7999999999997</v>
      </c>
      <c r="N896" s="662">
        <v>8</v>
      </c>
      <c r="O896" s="745">
        <v>5</v>
      </c>
      <c r="P896" s="663">
        <v>2042.9499999999998</v>
      </c>
      <c r="Q896" s="678">
        <v>0.875</v>
      </c>
      <c r="R896" s="662">
        <v>7</v>
      </c>
      <c r="S896" s="678">
        <v>0.875</v>
      </c>
      <c r="T896" s="745">
        <v>4</v>
      </c>
      <c r="U896" s="701">
        <v>0.8</v>
      </c>
    </row>
    <row r="897" spans="1:21" ht="14.4" customHeight="1" x14ac:dyDescent="0.3">
      <c r="A897" s="661">
        <v>7</v>
      </c>
      <c r="B897" s="662" t="s">
        <v>2404</v>
      </c>
      <c r="C897" s="662" t="s">
        <v>2669</v>
      </c>
      <c r="D897" s="743" t="s">
        <v>3931</v>
      </c>
      <c r="E897" s="744" t="s">
        <v>2702</v>
      </c>
      <c r="F897" s="662" t="s">
        <v>2665</v>
      </c>
      <c r="G897" s="662" t="s">
        <v>3299</v>
      </c>
      <c r="H897" s="662" t="s">
        <v>527</v>
      </c>
      <c r="I897" s="662" t="s">
        <v>3311</v>
      </c>
      <c r="J897" s="662" t="s">
        <v>3309</v>
      </c>
      <c r="K897" s="662" t="s">
        <v>3312</v>
      </c>
      <c r="L897" s="663">
        <v>583.70000000000005</v>
      </c>
      <c r="M897" s="663">
        <v>8171.8000000000011</v>
      </c>
      <c r="N897" s="662">
        <v>14</v>
      </c>
      <c r="O897" s="745">
        <v>6</v>
      </c>
      <c r="P897" s="663">
        <v>8171.8000000000011</v>
      </c>
      <c r="Q897" s="678">
        <v>1</v>
      </c>
      <c r="R897" s="662">
        <v>14</v>
      </c>
      <c r="S897" s="678">
        <v>1</v>
      </c>
      <c r="T897" s="745">
        <v>6</v>
      </c>
      <c r="U897" s="701">
        <v>1</v>
      </c>
    </row>
    <row r="898" spans="1:21" ht="14.4" customHeight="1" x14ac:dyDescent="0.3">
      <c r="A898" s="661">
        <v>7</v>
      </c>
      <c r="B898" s="662" t="s">
        <v>2404</v>
      </c>
      <c r="C898" s="662" t="s">
        <v>2669</v>
      </c>
      <c r="D898" s="743" t="s">
        <v>3931</v>
      </c>
      <c r="E898" s="744" t="s">
        <v>2702</v>
      </c>
      <c r="F898" s="662" t="s">
        <v>2665</v>
      </c>
      <c r="G898" s="662" t="s">
        <v>3299</v>
      </c>
      <c r="H898" s="662" t="s">
        <v>527</v>
      </c>
      <c r="I898" s="662" t="s">
        <v>3313</v>
      </c>
      <c r="J898" s="662" t="s">
        <v>3314</v>
      </c>
      <c r="K898" s="662" t="s">
        <v>3315</v>
      </c>
      <c r="L898" s="663">
        <v>0</v>
      </c>
      <c r="M898" s="663">
        <v>0</v>
      </c>
      <c r="N898" s="662">
        <v>3</v>
      </c>
      <c r="O898" s="745">
        <v>1</v>
      </c>
      <c r="P898" s="663">
        <v>0</v>
      </c>
      <c r="Q898" s="678"/>
      <c r="R898" s="662">
        <v>3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7</v>
      </c>
      <c r="B899" s="662" t="s">
        <v>2404</v>
      </c>
      <c r="C899" s="662" t="s">
        <v>2669</v>
      </c>
      <c r="D899" s="743" t="s">
        <v>3931</v>
      </c>
      <c r="E899" s="744" t="s">
        <v>2702</v>
      </c>
      <c r="F899" s="662" t="s">
        <v>2665</v>
      </c>
      <c r="G899" s="662" t="s">
        <v>3299</v>
      </c>
      <c r="H899" s="662" t="s">
        <v>527</v>
      </c>
      <c r="I899" s="662" t="s">
        <v>3313</v>
      </c>
      <c r="J899" s="662" t="s">
        <v>3314</v>
      </c>
      <c r="K899" s="662" t="s">
        <v>3315</v>
      </c>
      <c r="L899" s="663">
        <v>838.65</v>
      </c>
      <c r="M899" s="663">
        <v>18450.3</v>
      </c>
      <c r="N899" s="662">
        <v>22</v>
      </c>
      <c r="O899" s="745">
        <v>4</v>
      </c>
      <c r="P899" s="663">
        <v>18450.3</v>
      </c>
      <c r="Q899" s="678">
        <v>1</v>
      </c>
      <c r="R899" s="662">
        <v>22</v>
      </c>
      <c r="S899" s="678">
        <v>1</v>
      </c>
      <c r="T899" s="745">
        <v>4</v>
      </c>
      <c r="U899" s="701">
        <v>1</v>
      </c>
    </row>
    <row r="900" spans="1:21" ht="14.4" customHeight="1" x14ac:dyDescent="0.3">
      <c r="A900" s="661">
        <v>7</v>
      </c>
      <c r="B900" s="662" t="s">
        <v>2404</v>
      </c>
      <c r="C900" s="662" t="s">
        <v>2669</v>
      </c>
      <c r="D900" s="743" t="s">
        <v>3931</v>
      </c>
      <c r="E900" s="744" t="s">
        <v>2702</v>
      </c>
      <c r="F900" s="662" t="s">
        <v>2665</v>
      </c>
      <c r="G900" s="662" t="s">
        <v>3299</v>
      </c>
      <c r="H900" s="662" t="s">
        <v>527</v>
      </c>
      <c r="I900" s="662" t="s">
        <v>3316</v>
      </c>
      <c r="J900" s="662" t="s">
        <v>3314</v>
      </c>
      <c r="K900" s="662" t="s">
        <v>3317</v>
      </c>
      <c r="L900" s="663">
        <v>1677.3</v>
      </c>
      <c r="M900" s="663">
        <v>58705.5</v>
      </c>
      <c r="N900" s="662">
        <v>35</v>
      </c>
      <c r="O900" s="745">
        <v>11</v>
      </c>
      <c r="P900" s="663">
        <v>50319</v>
      </c>
      <c r="Q900" s="678">
        <v>0.8571428571428571</v>
      </c>
      <c r="R900" s="662">
        <v>30</v>
      </c>
      <c r="S900" s="678">
        <v>0.8571428571428571</v>
      </c>
      <c r="T900" s="745">
        <v>9</v>
      </c>
      <c r="U900" s="701">
        <v>0.81818181818181823</v>
      </c>
    </row>
    <row r="901" spans="1:21" ht="14.4" customHeight="1" x14ac:dyDescent="0.3">
      <c r="A901" s="661">
        <v>7</v>
      </c>
      <c r="B901" s="662" t="s">
        <v>2404</v>
      </c>
      <c r="C901" s="662" t="s">
        <v>2669</v>
      </c>
      <c r="D901" s="743" t="s">
        <v>3931</v>
      </c>
      <c r="E901" s="744" t="s">
        <v>2702</v>
      </c>
      <c r="F901" s="662" t="s">
        <v>2665</v>
      </c>
      <c r="G901" s="662" t="s">
        <v>3299</v>
      </c>
      <c r="H901" s="662" t="s">
        <v>527</v>
      </c>
      <c r="I901" s="662" t="s">
        <v>3436</v>
      </c>
      <c r="J901" s="662" t="s">
        <v>3437</v>
      </c>
      <c r="K901" s="662" t="s">
        <v>3317</v>
      </c>
      <c r="L901" s="663">
        <v>1677.3</v>
      </c>
      <c r="M901" s="663">
        <v>11741.099999999999</v>
      </c>
      <c r="N901" s="662">
        <v>7</v>
      </c>
      <c r="O901" s="745">
        <v>2</v>
      </c>
      <c r="P901" s="663">
        <v>11741.099999999999</v>
      </c>
      <c r="Q901" s="678">
        <v>1</v>
      </c>
      <c r="R901" s="662">
        <v>7</v>
      </c>
      <c r="S901" s="678">
        <v>1</v>
      </c>
      <c r="T901" s="745">
        <v>2</v>
      </c>
      <c r="U901" s="701">
        <v>1</v>
      </c>
    </row>
    <row r="902" spans="1:21" ht="14.4" customHeight="1" x14ac:dyDescent="0.3">
      <c r="A902" s="661">
        <v>7</v>
      </c>
      <c r="B902" s="662" t="s">
        <v>2404</v>
      </c>
      <c r="C902" s="662" t="s">
        <v>2669</v>
      </c>
      <c r="D902" s="743" t="s">
        <v>3931</v>
      </c>
      <c r="E902" s="744" t="s">
        <v>2702</v>
      </c>
      <c r="F902" s="662" t="s">
        <v>2665</v>
      </c>
      <c r="G902" s="662" t="s">
        <v>3299</v>
      </c>
      <c r="H902" s="662" t="s">
        <v>527</v>
      </c>
      <c r="I902" s="662" t="s">
        <v>3555</v>
      </c>
      <c r="J902" s="662" t="s">
        <v>3325</v>
      </c>
      <c r="K902" s="662" t="s">
        <v>3307</v>
      </c>
      <c r="L902" s="663">
        <v>908.53</v>
      </c>
      <c r="M902" s="663">
        <v>9085.2999999999993</v>
      </c>
      <c r="N902" s="662">
        <v>10</v>
      </c>
      <c r="O902" s="745">
        <v>6</v>
      </c>
      <c r="P902" s="663">
        <v>3634.12</v>
      </c>
      <c r="Q902" s="678">
        <v>0.4</v>
      </c>
      <c r="R902" s="662">
        <v>4</v>
      </c>
      <c r="S902" s="678">
        <v>0.4</v>
      </c>
      <c r="T902" s="745">
        <v>3</v>
      </c>
      <c r="U902" s="701">
        <v>0.5</v>
      </c>
    </row>
    <row r="903" spans="1:21" ht="14.4" customHeight="1" x14ac:dyDescent="0.3">
      <c r="A903" s="661">
        <v>7</v>
      </c>
      <c r="B903" s="662" t="s">
        <v>2404</v>
      </c>
      <c r="C903" s="662" t="s">
        <v>2669</v>
      </c>
      <c r="D903" s="743" t="s">
        <v>3931</v>
      </c>
      <c r="E903" s="744" t="s">
        <v>2702</v>
      </c>
      <c r="F903" s="662" t="s">
        <v>2665</v>
      </c>
      <c r="G903" s="662" t="s">
        <v>3299</v>
      </c>
      <c r="H903" s="662" t="s">
        <v>527</v>
      </c>
      <c r="I903" s="662" t="s">
        <v>3670</v>
      </c>
      <c r="J903" s="662" t="s">
        <v>3671</v>
      </c>
      <c r="K903" s="662" t="s">
        <v>3672</v>
      </c>
      <c r="L903" s="663">
        <v>0</v>
      </c>
      <c r="M903" s="663">
        <v>0</v>
      </c>
      <c r="N903" s="662">
        <v>14</v>
      </c>
      <c r="O903" s="745">
        <v>5</v>
      </c>
      <c r="P903" s="663">
        <v>0</v>
      </c>
      <c r="Q903" s="678"/>
      <c r="R903" s="662">
        <v>14</v>
      </c>
      <c r="S903" s="678">
        <v>1</v>
      </c>
      <c r="T903" s="745">
        <v>5</v>
      </c>
      <c r="U903" s="701">
        <v>1</v>
      </c>
    </row>
    <row r="904" spans="1:21" ht="14.4" customHeight="1" x14ac:dyDescent="0.3">
      <c r="A904" s="661">
        <v>7</v>
      </c>
      <c r="B904" s="662" t="s">
        <v>2404</v>
      </c>
      <c r="C904" s="662" t="s">
        <v>2669</v>
      </c>
      <c r="D904" s="743" t="s">
        <v>3931</v>
      </c>
      <c r="E904" s="744" t="s">
        <v>2702</v>
      </c>
      <c r="F904" s="662" t="s">
        <v>2665</v>
      </c>
      <c r="G904" s="662" t="s">
        <v>3299</v>
      </c>
      <c r="H904" s="662" t="s">
        <v>527</v>
      </c>
      <c r="I904" s="662" t="s">
        <v>3556</v>
      </c>
      <c r="J904" s="662" t="s">
        <v>3557</v>
      </c>
      <c r="K904" s="662" t="s">
        <v>3302</v>
      </c>
      <c r="L904" s="663">
        <v>3354.59</v>
      </c>
      <c r="M904" s="663">
        <v>43609.67</v>
      </c>
      <c r="N904" s="662">
        <v>13</v>
      </c>
      <c r="O904" s="745">
        <v>4</v>
      </c>
      <c r="P904" s="663">
        <v>33545.9</v>
      </c>
      <c r="Q904" s="678">
        <v>0.76923076923076927</v>
      </c>
      <c r="R904" s="662">
        <v>10</v>
      </c>
      <c r="S904" s="678">
        <v>0.76923076923076927</v>
      </c>
      <c r="T904" s="745">
        <v>3</v>
      </c>
      <c r="U904" s="701">
        <v>0.75</v>
      </c>
    </row>
    <row r="905" spans="1:21" ht="14.4" customHeight="1" x14ac:dyDescent="0.3">
      <c r="A905" s="661">
        <v>7</v>
      </c>
      <c r="B905" s="662" t="s">
        <v>2404</v>
      </c>
      <c r="C905" s="662" t="s">
        <v>2669</v>
      </c>
      <c r="D905" s="743" t="s">
        <v>3931</v>
      </c>
      <c r="E905" s="744" t="s">
        <v>2702</v>
      </c>
      <c r="F905" s="662" t="s">
        <v>2665</v>
      </c>
      <c r="G905" s="662" t="s">
        <v>3299</v>
      </c>
      <c r="H905" s="662" t="s">
        <v>527</v>
      </c>
      <c r="I905" s="662" t="s">
        <v>3797</v>
      </c>
      <c r="J905" s="662" t="s">
        <v>3557</v>
      </c>
      <c r="K905" s="662" t="s">
        <v>3798</v>
      </c>
      <c r="L905" s="663">
        <v>0</v>
      </c>
      <c r="M905" s="663">
        <v>0</v>
      </c>
      <c r="N905" s="662">
        <v>2</v>
      </c>
      <c r="O905" s="745">
        <v>2</v>
      </c>
      <c r="P905" s="663">
        <v>0</v>
      </c>
      <c r="Q905" s="678"/>
      <c r="R905" s="662">
        <v>2</v>
      </c>
      <c r="S905" s="678">
        <v>1</v>
      </c>
      <c r="T905" s="745">
        <v>2</v>
      </c>
      <c r="U905" s="701">
        <v>1</v>
      </c>
    </row>
    <row r="906" spans="1:21" ht="14.4" customHeight="1" x14ac:dyDescent="0.3">
      <c r="A906" s="661">
        <v>7</v>
      </c>
      <c r="B906" s="662" t="s">
        <v>2404</v>
      </c>
      <c r="C906" s="662" t="s">
        <v>2669</v>
      </c>
      <c r="D906" s="743" t="s">
        <v>3931</v>
      </c>
      <c r="E906" s="744" t="s">
        <v>2702</v>
      </c>
      <c r="F906" s="662" t="s">
        <v>2665</v>
      </c>
      <c r="G906" s="662" t="s">
        <v>3299</v>
      </c>
      <c r="H906" s="662" t="s">
        <v>527</v>
      </c>
      <c r="I906" s="662" t="s">
        <v>3318</v>
      </c>
      <c r="J906" s="662" t="s">
        <v>3319</v>
      </c>
      <c r="K906" s="662" t="s">
        <v>3312</v>
      </c>
      <c r="L906" s="663">
        <v>583.70000000000005</v>
      </c>
      <c r="M906" s="663">
        <v>5837</v>
      </c>
      <c r="N906" s="662">
        <v>10</v>
      </c>
      <c r="O906" s="745">
        <v>4</v>
      </c>
      <c r="P906" s="663">
        <v>5837</v>
      </c>
      <c r="Q906" s="678">
        <v>1</v>
      </c>
      <c r="R906" s="662">
        <v>10</v>
      </c>
      <c r="S906" s="678">
        <v>1</v>
      </c>
      <c r="T906" s="745">
        <v>4</v>
      </c>
      <c r="U906" s="701">
        <v>1</v>
      </c>
    </row>
    <row r="907" spans="1:21" ht="14.4" customHeight="1" x14ac:dyDescent="0.3">
      <c r="A907" s="661">
        <v>7</v>
      </c>
      <c r="B907" s="662" t="s">
        <v>2404</v>
      </c>
      <c r="C907" s="662" t="s">
        <v>2669</v>
      </c>
      <c r="D907" s="743" t="s">
        <v>3931</v>
      </c>
      <c r="E907" s="744" t="s">
        <v>2702</v>
      </c>
      <c r="F907" s="662" t="s">
        <v>2665</v>
      </c>
      <c r="G907" s="662" t="s">
        <v>3299</v>
      </c>
      <c r="H907" s="662" t="s">
        <v>527</v>
      </c>
      <c r="I907" s="662" t="s">
        <v>3320</v>
      </c>
      <c r="J907" s="662" t="s">
        <v>3321</v>
      </c>
      <c r="K907" s="662" t="s">
        <v>3307</v>
      </c>
      <c r="L907" s="663">
        <v>908.53</v>
      </c>
      <c r="M907" s="663">
        <v>9085.2999999999993</v>
      </c>
      <c r="N907" s="662">
        <v>10</v>
      </c>
      <c r="O907" s="745">
        <v>6</v>
      </c>
      <c r="P907" s="663">
        <v>7268.2399999999989</v>
      </c>
      <c r="Q907" s="678">
        <v>0.79999999999999993</v>
      </c>
      <c r="R907" s="662">
        <v>8</v>
      </c>
      <c r="S907" s="678">
        <v>0.8</v>
      </c>
      <c r="T907" s="745">
        <v>5</v>
      </c>
      <c r="U907" s="701">
        <v>0.83333333333333337</v>
      </c>
    </row>
    <row r="908" spans="1:21" ht="14.4" customHeight="1" x14ac:dyDescent="0.3">
      <c r="A908" s="661">
        <v>7</v>
      </c>
      <c r="B908" s="662" t="s">
        <v>2404</v>
      </c>
      <c r="C908" s="662" t="s">
        <v>2669</v>
      </c>
      <c r="D908" s="743" t="s">
        <v>3931</v>
      </c>
      <c r="E908" s="744" t="s">
        <v>2702</v>
      </c>
      <c r="F908" s="662" t="s">
        <v>2665</v>
      </c>
      <c r="G908" s="662" t="s">
        <v>3299</v>
      </c>
      <c r="H908" s="662" t="s">
        <v>527</v>
      </c>
      <c r="I908" s="662" t="s">
        <v>3799</v>
      </c>
      <c r="J908" s="662" t="s">
        <v>3671</v>
      </c>
      <c r="K908" s="662" t="s">
        <v>3317</v>
      </c>
      <c r="L908" s="663">
        <v>1677.3</v>
      </c>
      <c r="M908" s="663">
        <v>1677.3</v>
      </c>
      <c r="N908" s="662">
        <v>1</v>
      </c>
      <c r="O908" s="745">
        <v>1</v>
      </c>
      <c r="P908" s="663">
        <v>1677.3</v>
      </c>
      <c r="Q908" s="678">
        <v>1</v>
      </c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7</v>
      </c>
      <c r="B909" s="662" t="s">
        <v>2404</v>
      </c>
      <c r="C909" s="662" t="s">
        <v>2669</v>
      </c>
      <c r="D909" s="743" t="s">
        <v>3931</v>
      </c>
      <c r="E909" s="744" t="s">
        <v>2702</v>
      </c>
      <c r="F909" s="662" t="s">
        <v>2665</v>
      </c>
      <c r="G909" s="662" t="s">
        <v>3299</v>
      </c>
      <c r="H909" s="662" t="s">
        <v>527</v>
      </c>
      <c r="I909" s="662" t="s">
        <v>3894</v>
      </c>
      <c r="J909" s="662" t="s">
        <v>3304</v>
      </c>
      <c r="K909" s="662" t="s">
        <v>3895</v>
      </c>
      <c r="L909" s="663">
        <v>0</v>
      </c>
      <c r="M909" s="663">
        <v>0</v>
      </c>
      <c r="N909" s="662">
        <v>6</v>
      </c>
      <c r="O909" s="745">
        <v>2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7</v>
      </c>
      <c r="B910" s="662" t="s">
        <v>2404</v>
      </c>
      <c r="C910" s="662" t="s">
        <v>2669</v>
      </c>
      <c r="D910" s="743" t="s">
        <v>3931</v>
      </c>
      <c r="E910" s="744" t="s">
        <v>2702</v>
      </c>
      <c r="F910" s="662" t="s">
        <v>2665</v>
      </c>
      <c r="G910" s="662" t="s">
        <v>3299</v>
      </c>
      <c r="H910" s="662" t="s">
        <v>527</v>
      </c>
      <c r="I910" s="662" t="s">
        <v>3673</v>
      </c>
      <c r="J910" s="662" t="s">
        <v>3321</v>
      </c>
      <c r="K910" s="662" t="s">
        <v>3674</v>
      </c>
      <c r="L910" s="663">
        <v>0</v>
      </c>
      <c r="M910" s="663">
        <v>0</v>
      </c>
      <c r="N910" s="662">
        <v>5</v>
      </c>
      <c r="O910" s="745">
        <v>3</v>
      </c>
      <c r="P910" s="663">
        <v>0</v>
      </c>
      <c r="Q910" s="678"/>
      <c r="R910" s="662">
        <v>2</v>
      </c>
      <c r="S910" s="678">
        <v>0.4</v>
      </c>
      <c r="T910" s="745">
        <v>1</v>
      </c>
      <c r="U910" s="701">
        <v>0.33333333333333331</v>
      </c>
    </row>
    <row r="911" spans="1:21" ht="14.4" customHeight="1" x14ac:dyDescent="0.3">
      <c r="A911" s="661">
        <v>7</v>
      </c>
      <c r="B911" s="662" t="s">
        <v>2404</v>
      </c>
      <c r="C911" s="662" t="s">
        <v>2669</v>
      </c>
      <c r="D911" s="743" t="s">
        <v>3931</v>
      </c>
      <c r="E911" s="744" t="s">
        <v>2702</v>
      </c>
      <c r="F911" s="662" t="s">
        <v>2665</v>
      </c>
      <c r="G911" s="662" t="s">
        <v>3299</v>
      </c>
      <c r="H911" s="662" t="s">
        <v>527</v>
      </c>
      <c r="I911" s="662" t="s">
        <v>3558</v>
      </c>
      <c r="J911" s="662" t="s">
        <v>3559</v>
      </c>
      <c r="K911" s="662" t="s">
        <v>3312</v>
      </c>
      <c r="L911" s="663">
        <v>583.70000000000005</v>
      </c>
      <c r="M911" s="663">
        <v>4085.9000000000005</v>
      </c>
      <c r="N911" s="662">
        <v>7</v>
      </c>
      <c r="O911" s="745">
        <v>3</v>
      </c>
      <c r="P911" s="663">
        <v>583.70000000000005</v>
      </c>
      <c r="Q911" s="678">
        <v>0.14285714285714285</v>
      </c>
      <c r="R911" s="662">
        <v>1</v>
      </c>
      <c r="S911" s="678">
        <v>0.14285714285714285</v>
      </c>
      <c r="T911" s="745">
        <v>1</v>
      </c>
      <c r="U911" s="701">
        <v>0.33333333333333331</v>
      </c>
    </row>
    <row r="912" spans="1:21" ht="14.4" customHeight="1" x14ac:dyDescent="0.3">
      <c r="A912" s="661">
        <v>7</v>
      </c>
      <c r="B912" s="662" t="s">
        <v>2404</v>
      </c>
      <c r="C912" s="662" t="s">
        <v>2669</v>
      </c>
      <c r="D912" s="743" t="s">
        <v>3931</v>
      </c>
      <c r="E912" s="744" t="s">
        <v>2702</v>
      </c>
      <c r="F912" s="662" t="s">
        <v>2665</v>
      </c>
      <c r="G912" s="662" t="s">
        <v>3299</v>
      </c>
      <c r="H912" s="662" t="s">
        <v>527</v>
      </c>
      <c r="I912" s="662" t="s">
        <v>3896</v>
      </c>
      <c r="J912" s="662" t="s">
        <v>3897</v>
      </c>
      <c r="K912" s="662" t="s">
        <v>3898</v>
      </c>
      <c r="L912" s="663">
        <v>0</v>
      </c>
      <c r="M912" s="663">
        <v>0</v>
      </c>
      <c r="N912" s="662">
        <v>3</v>
      </c>
      <c r="O912" s="745">
        <v>1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7</v>
      </c>
      <c r="B913" s="662" t="s">
        <v>2404</v>
      </c>
      <c r="C913" s="662" t="s">
        <v>2669</v>
      </c>
      <c r="D913" s="743" t="s">
        <v>3931</v>
      </c>
      <c r="E913" s="744" t="s">
        <v>2702</v>
      </c>
      <c r="F913" s="662" t="s">
        <v>2665</v>
      </c>
      <c r="G913" s="662" t="s">
        <v>3192</v>
      </c>
      <c r="H913" s="662" t="s">
        <v>527</v>
      </c>
      <c r="I913" s="662" t="s">
        <v>3438</v>
      </c>
      <c r="J913" s="662" t="s">
        <v>3439</v>
      </c>
      <c r="K913" s="662" t="s">
        <v>3440</v>
      </c>
      <c r="L913" s="663">
        <v>1112.45</v>
      </c>
      <c r="M913" s="663">
        <v>2224.9</v>
      </c>
      <c r="N913" s="662">
        <v>2</v>
      </c>
      <c r="O913" s="745">
        <v>1</v>
      </c>
      <c r="P913" s="663">
        <v>2224.9</v>
      </c>
      <c r="Q913" s="678">
        <v>1</v>
      </c>
      <c r="R913" s="662">
        <v>2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7</v>
      </c>
      <c r="B914" s="662" t="s">
        <v>2404</v>
      </c>
      <c r="C914" s="662" t="s">
        <v>2669</v>
      </c>
      <c r="D914" s="743" t="s">
        <v>3931</v>
      </c>
      <c r="E914" s="744" t="s">
        <v>2702</v>
      </c>
      <c r="F914" s="662" t="s">
        <v>2665</v>
      </c>
      <c r="G914" s="662" t="s">
        <v>3192</v>
      </c>
      <c r="H914" s="662" t="s">
        <v>527</v>
      </c>
      <c r="I914" s="662" t="s">
        <v>3193</v>
      </c>
      <c r="J914" s="662" t="s">
        <v>3194</v>
      </c>
      <c r="K914" s="662" t="s">
        <v>3195</v>
      </c>
      <c r="L914" s="663">
        <v>2146.12</v>
      </c>
      <c r="M914" s="663">
        <v>21461.199999999997</v>
      </c>
      <c r="N914" s="662">
        <v>10</v>
      </c>
      <c r="O914" s="745">
        <v>3</v>
      </c>
      <c r="P914" s="663">
        <v>12876.72</v>
      </c>
      <c r="Q914" s="678">
        <v>0.60000000000000009</v>
      </c>
      <c r="R914" s="662">
        <v>6</v>
      </c>
      <c r="S914" s="678">
        <v>0.6</v>
      </c>
      <c r="T914" s="745">
        <v>2</v>
      </c>
      <c r="U914" s="701">
        <v>0.66666666666666663</v>
      </c>
    </row>
    <row r="915" spans="1:21" ht="14.4" customHeight="1" x14ac:dyDescent="0.3">
      <c r="A915" s="661">
        <v>7</v>
      </c>
      <c r="B915" s="662" t="s">
        <v>2404</v>
      </c>
      <c r="C915" s="662" t="s">
        <v>2669</v>
      </c>
      <c r="D915" s="743" t="s">
        <v>3931</v>
      </c>
      <c r="E915" s="744" t="s">
        <v>2702</v>
      </c>
      <c r="F915" s="662" t="s">
        <v>2665</v>
      </c>
      <c r="G915" s="662" t="s">
        <v>3192</v>
      </c>
      <c r="H915" s="662" t="s">
        <v>527</v>
      </c>
      <c r="I915" s="662" t="s">
        <v>3329</v>
      </c>
      <c r="J915" s="662" t="s">
        <v>3330</v>
      </c>
      <c r="K915" s="662" t="s">
        <v>3331</v>
      </c>
      <c r="L915" s="663">
        <v>3690.52</v>
      </c>
      <c r="M915" s="663">
        <v>81191.44</v>
      </c>
      <c r="N915" s="662">
        <v>22</v>
      </c>
      <c r="O915" s="745">
        <v>7</v>
      </c>
      <c r="P915" s="663">
        <v>81191.44</v>
      </c>
      <c r="Q915" s="678">
        <v>1</v>
      </c>
      <c r="R915" s="662">
        <v>22</v>
      </c>
      <c r="S915" s="678">
        <v>1</v>
      </c>
      <c r="T915" s="745">
        <v>7</v>
      </c>
      <c r="U915" s="701">
        <v>1</v>
      </c>
    </row>
    <row r="916" spans="1:21" ht="14.4" customHeight="1" x14ac:dyDescent="0.3">
      <c r="A916" s="661">
        <v>7</v>
      </c>
      <c r="B916" s="662" t="s">
        <v>2404</v>
      </c>
      <c r="C916" s="662" t="s">
        <v>2669</v>
      </c>
      <c r="D916" s="743" t="s">
        <v>3931</v>
      </c>
      <c r="E916" s="744" t="s">
        <v>2702</v>
      </c>
      <c r="F916" s="662" t="s">
        <v>2665</v>
      </c>
      <c r="G916" s="662" t="s">
        <v>2769</v>
      </c>
      <c r="H916" s="662" t="s">
        <v>606</v>
      </c>
      <c r="I916" s="662" t="s">
        <v>3899</v>
      </c>
      <c r="J916" s="662" t="s">
        <v>2771</v>
      </c>
      <c r="K916" s="662" t="s">
        <v>3900</v>
      </c>
      <c r="L916" s="663">
        <v>0</v>
      </c>
      <c r="M916" s="663">
        <v>0</v>
      </c>
      <c r="N916" s="662">
        <v>6</v>
      </c>
      <c r="O916" s="745">
        <v>1.5</v>
      </c>
      <c r="P916" s="663">
        <v>0</v>
      </c>
      <c r="Q916" s="678"/>
      <c r="R916" s="662">
        <v>2</v>
      </c>
      <c r="S916" s="678">
        <v>0.33333333333333331</v>
      </c>
      <c r="T916" s="745">
        <v>0.5</v>
      </c>
      <c r="U916" s="701">
        <v>0.33333333333333331</v>
      </c>
    </row>
    <row r="917" spans="1:21" ht="14.4" customHeight="1" x14ac:dyDescent="0.3">
      <c r="A917" s="661">
        <v>7</v>
      </c>
      <c r="B917" s="662" t="s">
        <v>2404</v>
      </c>
      <c r="C917" s="662" t="s">
        <v>2669</v>
      </c>
      <c r="D917" s="743" t="s">
        <v>3931</v>
      </c>
      <c r="E917" s="744" t="s">
        <v>2702</v>
      </c>
      <c r="F917" s="662" t="s">
        <v>2665</v>
      </c>
      <c r="G917" s="662" t="s">
        <v>3065</v>
      </c>
      <c r="H917" s="662" t="s">
        <v>527</v>
      </c>
      <c r="I917" s="662" t="s">
        <v>1574</v>
      </c>
      <c r="J917" s="662" t="s">
        <v>1575</v>
      </c>
      <c r="K917" s="662" t="s">
        <v>1576</v>
      </c>
      <c r="L917" s="663">
        <v>108.44</v>
      </c>
      <c r="M917" s="663">
        <v>1084.3999999999999</v>
      </c>
      <c r="N917" s="662">
        <v>10</v>
      </c>
      <c r="O917" s="745">
        <v>3.5</v>
      </c>
      <c r="P917" s="663">
        <v>325.32</v>
      </c>
      <c r="Q917" s="678">
        <v>0.30000000000000004</v>
      </c>
      <c r="R917" s="662">
        <v>3</v>
      </c>
      <c r="S917" s="678">
        <v>0.3</v>
      </c>
      <c r="T917" s="745">
        <v>1.5</v>
      </c>
      <c r="U917" s="701">
        <v>0.42857142857142855</v>
      </c>
    </row>
    <row r="918" spans="1:21" ht="14.4" customHeight="1" x14ac:dyDescent="0.3">
      <c r="A918" s="661">
        <v>7</v>
      </c>
      <c r="B918" s="662" t="s">
        <v>2404</v>
      </c>
      <c r="C918" s="662" t="s">
        <v>2669</v>
      </c>
      <c r="D918" s="743" t="s">
        <v>3931</v>
      </c>
      <c r="E918" s="744" t="s">
        <v>2702</v>
      </c>
      <c r="F918" s="662" t="s">
        <v>2665</v>
      </c>
      <c r="G918" s="662" t="s">
        <v>2773</v>
      </c>
      <c r="H918" s="662" t="s">
        <v>527</v>
      </c>
      <c r="I918" s="662" t="s">
        <v>2774</v>
      </c>
      <c r="J918" s="662" t="s">
        <v>2775</v>
      </c>
      <c r="K918" s="662" t="s">
        <v>2776</v>
      </c>
      <c r="L918" s="663">
        <v>99.11</v>
      </c>
      <c r="M918" s="663">
        <v>1189.32</v>
      </c>
      <c r="N918" s="662">
        <v>12</v>
      </c>
      <c r="O918" s="745">
        <v>2.5</v>
      </c>
      <c r="P918" s="663">
        <v>594.66</v>
      </c>
      <c r="Q918" s="678">
        <v>0.5</v>
      </c>
      <c r="R918" s="662">
        <v>6</v>
      </c>
      <c r="S918" s="678">
        <v>0.5</v>
      </c>
      <c r="T918" s="745">
        <v>1.5</v>
      </c>
      <c r="U918" s="701">
        <v>0.6</v>
      </c>
    </row>
    <row r="919" spans="1:21" ht="14.4" customHeight="1" x14ac:dyDescent="0.3">
      <c r="A919" s="661">
        <v>7</v>
      </c>
      <c r="B919" s="662" t="s">
        <v>2404</v>
      </c>
      <c r="C919" s="662" t="s">
        <v>2669</v>
      </c>
      <c r="D919" s="743" t="s">
        <v>3931</v>
      </c>
      <c r="E919" s="744" t="s">
        <v>2702</v>
      </c>
      <c r="F919" s="662" t="s">
        <v>2665</v>
      </c>
      <c r="G919" s="662" t="s">
        <v>3332</v>
      </c>
      <c r="H919" s="662" t="s">
        <v>527</v>
      </c>
      <c r="I919" s="662" t="s">
        <v>3441</v>
      </c>
      <c r="J919" s="662" t="s">
        <v>3352</v>
      </c>
      <c r="K919" s="662" t="s">
        <v>3350</v>
      </c>
      <c r="L919" s="663">
        <v>1286.2</v>
      </c>
      <c r="M919" s="663">
        <v>7717.2000000000007</v>
      </c>
      <c r="N919" s="662">
        <v>6</v>
      </c>
      <c r="O919" s="745">
        <v>1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7</v>
      </c>
      <c r="B920" s="662" t="s">
        <v>2404</v>
      </c>
      <c r="C920" s="662" t="s">
        <v>2669</v>
      </c>
      <c r="D920" s="743" t="s">
        <v>3931</v>
      </c>
      <c r="E920" s="744" t="s">
        <v>2702</v>
      </c>
      <c r="F920" s="662" t="s">
        <v>2665</v>
      </c>
      <c r="G920" s="662" t="s">
        <v>3332</v>
      </c>
      <c r="H920" s="662" t="s">
        <v>527</v>
      </c>
      <c r="I920" s="662" t="s">
        <v>3441</v>
      </c>
      <c r="J920" s="662" t="s">
        <v>3352</v>
      </c>
      <c r="K920" s="662" t="s">
        <v>3350</v>
      </c>
      <c r="L920" s="663">
        <v>597.88</v>
      </c>
      <c r="M920" s="663">
        <v>5978.8</v>
      </c>
      <c r="N920" s="662">
        <v>10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7</v>
      </c>
      <c r="B921" s="662" t="s">
        <v>2404</v>
      </c>
      <c r="C921" s="662" t="s">
        <v>2669</v>
      </c>
      <c r="D921" s="743" t="s">
        <v>3931</v>
      </c>
      <c r="E921" s="744" t="s">
        <v>2702</v>
      </c>
      <c r="F921" s="662" t="s">
        <v>2665</v>
      </c>
      <c r="G921" s="662" t="s">
        <v>3332</v>
      </c>
      <c r="H921" s="662" t="s">
        <v>527</v>
      </c>
      <c r="I921" s="662" t="s">
        <v>3336</v>
      </c>
      <c r="J921" s="662" t="s">
        <v>3334</v>
      </c>
      <c r="K921" s="662" t="s">
        <v>3337</v>
      </c>
      <c r="L921" s="663">
        <v>1715.48</v>
      </c>
      <c r="M921" s="663">
        <v>27447.68</v>
      </c>
      <c r="N921" s="662">
        <v>16</v>
      </c>
      <c r="O921" s="745">
        <v>3</v>
      </c>
      <c r="P921" s="663">
        <v>12008.36</v>
      </c>
      <c r="Q921" s="678">
        <v>0.4375</v>
      </c>
      <c r="R921" s="662">
        <v>7</v>
      </c>
      <c r="S921" s="678">
        <v>0.4375</v>
      </c>
      <c r="T921" s="745">
        <v>1</v>
      </c>
      <c r="U921" s="701">
        <v>0.33333333333333331</v>
      </c>
    </row>
    <row r="922" spans="1:21" ht="14.4" customHeight="1" x14ac:dyDescent="0.3">
      <c r="A922" s="661">
        <v>7</v>
      </c>
      <c r="B922" s="662" t="s">
        <v>2404</v>
      </c>
      <c r="C922" s="662" t="s">
        <v>2669</v>
      </c>
      <c r="D922" s="743" t="s">
        <v>3931</v>
      </c>
      <c r="E922" s="744" t="s">
        <v>2702</v>
      </c>
      <c r="F922" s="662" t="s">
        <v>2665</v>
      </c>
      <c r="G922" s="662" t="s">
        <v>3332</v>
      </c>
      <c r="H922" s="662" t="s">
        <v>527</v>
      </c>
      <c r="I922" s="662" t="s">
        <v>3336</v>
      </c>
      <c r="J922" s="662" t="s">
        <v>3334</v>
      </c>
      <c r="K922" s="662" t="s">
        <v>3337</v>
      </c>
      <c r="L922" s="663">
        <v>1195.75</v>
      </c>
      <c r="M922" s="663">
        <v>62179</v>
      </c>
      <c r="N922" s="662">
        <v>52</v>
      </c>
      <c r="O922" s="745">
        <v>9.5</v>
      </c>
      <c r="P922" s="663">
        <v>47830</v>
      </c>
      <c r="Q922" s="678">
        <v>0.76923076923076927</v>
      </c>
      <c r="R922" s="662">
        <v>40</v>
      </c>
      <c r="S922" s="678">
        <v>0.76923076923076927</v>
      </c>
      <c r="T922" s="745">
        <v>7</v>
      </c>
      <c r="U922" s="701">
        <v>0.73684210526315785</v>
      </c>
    </row>
    <row r="923" spans="1:21" ht="14.4" customHeight="1" x14ac:dyDescent="0.3">
      <c r="A923" s="661">
        <v>7</v>
      </c>
      <c r="B923" s="662" t="s">
        <v>2404</v>
      </c>
      <c r="C923" s="662" t="s">
        <v>2669</v>
      </c>
      <c r="D923" s="743" t="s">
        <v>3931</v>
      </c>
      <c r="E923" s="744" t="s">
        <v>2702</v>
      </c>
      <c r="F923" s="662" t="s">
        <v>2665</v>
      </c>
      <c r="G923" s="662" t="s">
        <v>3332</v>
      </c>
      <c r="H923" s="662" t="s">
        <v>527</v>
      </c>
      <c r="I923" s="662" t="s">
        <v>3442</v>
      </c>
      <c r="J923" s="662" t="s">
        <v>3334</v>
      </c>
      <c r="K923" s="662" t="s">
        <v>3443</v>
      </c>
      <c r="L923" s="663">
        <v>0</v>
      </c>
      <c r="M923" s="663">
        <v>0</v>
      </c>
      <c r="N923" s="662">
        <v>3</v>
      </c>
      <c r="O923" s="745">
        <v>0.5</v>
      </c>
      <c r="P923" s="663">
        <v>0</v>
      </c>
      <c r="Q923" s="678"/>
      <c r="R923" s="662">
        <v>3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7</v>
      </c>
      <c r="B924" s="662" t="s">
        <v>2404</v>
      </c>
      <c r="C924" s="662" t="s">
        <v>2669</v>
      </c>
      <c r="D924" s="743" t="s">
        <v>3931</v>
      </c>
      <c r="E924" s="744" t="s">
        <v>2702</v>
      </c>
      <c r="F924" s="662" t="s">
        <v>2665</v>
      </c>
      <c r="G924" s="662" t="s">
        <v>3332</v>
      </c>
      <c r="H924" s="662" t="s">
        <v>527</v>
      </c>
      <c r="I924" s="662" t="s">
        <v>3809</v>
      </c>
      <c r="J924" s="662" t="s">
        <v>3566</v>
      </c>
      <c r="K924" s="662" t="s">
        <v>3350</v>
      </c>
      <c r="L924" s="663">
        <v>1286.19</v>
      </c>
      <c r="M924" s="663">
        <v>2572.38</v>
      </c>
      <c r="N924" s="662">
        <v>2</v>
      </c>
      <c r="O924" s="745">
        <v>0.5</v>
      </c>
      <c r="P924" s="663">
        <v>2572.38</v>
      </c>
      <c r="Q924" s="678">
        <v>1</v>
      </c>
      <c r="R924" s="662">
        <v>2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7</v>
      </c>
      <c r="B925" s="662" t="s">
        <v>2404</v>
      </c>
      <c r="C925" s="662" t="s">
        <v>2669</v>
      </c>
      <c r="D925" s="743" t="s">
        <v>3931</v>
      </c>
      <c r="E925" s="744" t="s">
        <v>2702</v>
      </c>
      <c r="F925" s="662" t="s">
        <v>2665</v>
      </c>
      <c r="G925" s="662" t="s">
        <v>3332</v>
      </c>
      <c r="H925" s="662" t="s">
        <v>527</v>
      </c>
      <c r="I925" s="662" t="s">
        <v>3809</v>
      </c>
      <c r="J925" s="662" t="s">
        <v>3566</v>
      </c>
      <c r="K925" s="662" t="s">
        <v>3350</v>
      </c>
      <c r="L925" s="663">
        <v>597.88</v>
      </c>
      <c r="M925" s="663">
        <v>2391.52</v>
      </c>
      <c r="N925" s="662">
        <v>4</v>
      </c>
      <c r="O925" s="745">
        <v>1.5</v>
      </c>
      <c r="P925" s="663">
        <v>2391.52</v>
      </c>
      <c r="Q925" s="678">
        <v>1</v>
      </c>
      <c r="R925" s="662">
        <v>4</v>
      </c>
      <c r="S925" s="678">
        <v>1</v>
      </c>
      <c r="T925" s="745">
        <v>1.5</v>
      </c>
      <c r="U925" s="701">
        <v>1</v>
      </c>
    </row>
    <row r="926" spans="1:21" ht="14.4" customHeight="1" x14ac:dyDescent="0.3">
      <c r="A926" s="661">
        <v>7</v>
      </c>
      <c r="B926" s="662" t="s">
        <v>2404</v>
      </c>
      <c r="C926" s="662" t="s">
        <v>2669</v>
      </c>
      <c r="D926" s="743" t="s">
        <v>3931</v>
      </c>
      <c r="E926" s="744" t="s">
        <v>2702</v>
      </c>
      <c r="F926" s="662" t="s">
        <v>2665</v>
      </c>
      <c r="G926" s="662" t="s">
        <v>3332</v>
      </c>
      <c r="H926" s="662" t="s">
        <v>527</v>
      </c>
      <c r="I926" s="662" t="s">
        <v>3809</v>
      </c>
      <c r="J926" s="662" t="s">
        <v>3566</v>
      </c>
      <c r="K926" s="662" t="s">
        <v>3350</v>
      </c>
      <c r="L926" s="663">
        <v>857.75</v>
      </c>
      <c r="M926" s="663">
        <v>4288.75</v>
      </c>
      <c r="N926" s="662">
        <v>5</v>
      </c>
      <c r="O926" s="745">
        <v>1</v>
      </c>
      <c r="P926" s="663">
        <v>4288.75</v>
      </c>
      <c r="Q926" s="678">
        <v>1</v>
      </c>
      <c r="R926" s="662">
        <v>5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7</v>
      </c>
      <c r="B927" s="662" t="s">
        <v>2404</v>
      </c>
      <c r="C927" s="662" t="s">
        <v>2669</v>
      </c>
      <c r="D927" s="743" t="s">
        <v>3931</v>
      </c>
      <c r="E927" s="744" t="s">
        <v>2702</v>
      </c>
      <c r="F927" s="662" t="s">
        <v>2665</v>
      </c>
      <c r="G927" s="662" t="s">
        <v>3332</v>
      </c>
      <c r="H927" s="662" t="s">
        <v>527</v>
      </c>
      <c r="I927" s="662" t="s">
        <v>3810</v>
      </c>
      <c r="J927" s="662" t="s">
        <v>3355</v>
      </c>
      <c r="K927" s="662" t="s">
        <v>3337</v>
      </c>
      <c r="L927" s="663">
        <v>1715.4</v>
      </c>
      <c r="M927" s="663">
        <v>20584.800000000003</v>
      </c>
      <c r="N927" s="662">
        <v>12</v>
      </c>
      <c r="O927" s="745">
        <v>3</v>
      </c>
      <c r="P927" s="663">
        <v>20584.800000000003</v>
      </c>
      <c r="Q927" s="678">
        <v>1</v>
      </c>
      <c r="R927" s="662">
        <v>12</v>
      </c>
      <c r="S927" s="678">
        <v>1</v>
      </c>
      <c r="T927" s="745">
        <v>3</v>
      </c>
      <c r="U927" s="701">
        <v>1</v>
      </c>
    </row>
    <row r="928" spans="1:21" ht="14.4" customHeight="1" x14ac:dyDescent="0.3">
      <c r="A928" s="661">
        <v>7</v>
      </c>
      <c r="B928" s="662" t="s">
        <v>2404</v>
      </c>
      <c r="C928" s="662" t="s">
        <v>2669</v>
      </c>
      <c r="D928" s="743" t="s">
        <v>3931</v>
      </c>
      <c r="E928" s="744" t="s">
        <v>2702</v>
      </c>
      <c r="F928" s="662" t="s">
        <v>2665</v>
      </c>
      <c r="G928" s="662" t="s">
        <v>3332</v>
      </c>
      <c r="H928" s="662" t="s">
        <v>527</v>
      </c>
      <c r="I928" s="662" t="s">
        <v>3573</v>
      </c>
      <c r="J928" s="662" t="s">
        <v>3574</v>
      </c>
      <c r="K928" s="662" t="s">
        <v>3337</v>
      </c>
      <c r="L928" s="663">
        <v>1715.48</v>
      </c>
      <c r="M928" s="663">
        <v>10292.880000000001</v>
      </c>
      <c r="N928" s="662">
        <v>6</v>
      </c>
      <c r="O928" s="745">
        <v>1</v>
      </c>
      <c r="P928" s="663">
        <v>10292.880000000001</v>
      </c>
      <c r="Q928" s="678">
        <v>1</v>
      </c>
      <c r="R928" s="662">
        <v>6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7</v>
      </c>
      <c r="B929" s="662" t="s">
        <v>2404</v>
      </c>
      <c r="C929" s="662" t="s">
        <v>2669</v>
      </c>
      <c r="D929" s="743" t="s">
        <v>3931</v>
      </c>
      <c r="E929" s="744" t="s">
        <v>2702</v>
      </c>
      <c r="F929" s="662" t="s">
        <v>2665</v>
      </c>
      <c r="G929" s="662" t="s">
        <v>3332</v>
      </c>
      <c r="H929" s="662" t="s">
        <v>527</v>
      </c>
      <c r="I929" s="662" t="s">
        <v>3348</v>
      </c>
      <c r="J929" s="662" t="s">
        <v>3349</v>
      </c>
      <c r="K929" s="662" t="s">
        <v>3350</v>
      </c>
      <c r="L929" s="663">
        <v>1286.19</v>
      </c>
      <c r="M929" s="663">
        <v>9003.33</v>
      </c>
      <c r="N929" s="662">
        <v>7</v>
      </c>
      <c r="O929" s="745">
        <v>1</v>
      </c>
      <c r="P929" s="663">
        <v>9003.33</v>
      </c>
      <c r="Q929" s="678">
        <v>1</v>
      </c>
      <c r="R929" s="662">
        <v>7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7</v>
      </c>
      <c r="B930" s="662" t="s">
        <v>2404</v>
      </c>
      <c r="C930" s="662" t="s">
        <v>2669</v>
      </c>
      <c r="D930" s="743" t="s">
        <v>3931</v>
      </c>
      <c r="E930" s="744" t="s">
        <v>2702</v>
      </c>
      <c r="F930" s="662" t="s">
        <v>2665</v>
      </c>
      <c r="G930" s="662" t="s">
        <v>3901</v>
      </c>
      <c r="H930" s="662" t="s">
        <v>527</v>
      </c>
      <c r="I930" s="662" t="s">
        <v>3902</v>
      </c>
      <c r="J930" s="662" t="s">
        <v>3903</v>
      </c>
      <c r="K930" s="662" t="s">
        <v>3037</v>
      </c>
      <c r="L930" s="663">
        <v>115.27</v>
      </c>
      <c r="M930" s="663">
        <v>115.27</v>
      </c>
      <c r="N930" s="662">
        <v>1</v>
      </c>
      <c r="O930" s="745">
        <v>0.5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7</v>
      </c>
      <c r="B931" s="662" t="s">
        <v>2404</v>
      </c>
      <c r="C931" s="662" t="s">
        <v>2669</v>
      </c>
      <c r="D931" s="743" t="s">
        <v>3931</v>
      </c>
      <c r="E931" s="744" t="s">
        <v>2702</v>
      </c>
      <c r="F931" s="662" t="s">
        <v>2665</v>
      </c>
      <c r="G931" s="662" t="s">
        <v>3150</v>
      </c>
      <c r="H931" s="662" t="s">
        <v>527</v>
      </c>
      <c r="I931" s="662" t="s">
        <v>792</v>
      </c>
      <c r="J931" s="662" t="s">
        <v>3151</v>
      </c>
      <c r="K931" s="662" t="s">
        <v>3152</v>
      </c>
      <c r="L931" s="663">
        <v>0</v>
      </c>
      <c r="M931" s="663">
        <v>0</v>
      </c>
      <c r="N931" s="662">
        <v>77</v>
      </c>
      <c r="O931" s="745">
        <v>25.5</v>
      </c>
      <c r="P931" s="663">
        <v>0</v>
      </c>
      <c r="Q931" s="678"/>
      <c r="R931" s="662">
        <v>62</v>
      </c>
      <c r="S931" s="678">
        <v>0.80519480519480524</v>
      </c>
      <c r="T931" s="745">
        <v>20</v>
      </c>
      <c r="U931" s="701">
        <v>0.78431372549019607</v>
      </c>
    </row>
    <row r="932" spans="1:21" ht="14.4" customHeight="1" x14ac:dyDescent="0.3">
      <c r="A932" s="661">
        <v>7</v>
      </c>
      <c r="B932" s="662" t="s">
        <v>2404</v>
      </c>
      <c r="C932" s="662" t="s">
        <v>2669</v>
      </c>
      <c r="D932" s="743" t="s">
        <v>3931</v>
      </c>
      <c r="E932" s="744" t="s">
        <v>2702</v>
      </c>
      <c r="F932" s="662" t="s">
        <v>2665</v>
      </c>
      <c r="G932" s="662" t="s">
        <v>3150</v>
      </c>
      <c r="H932" s="662" t="s">
        <v>527</v>
      </c>
      <c r="I932" s="662" t="s">
        <v>3811</v>
      </c>
      <c r="J932" s="662" t="s">
        <v>3812</v>
      </c>
      <c r="K932" s="662" t="s">
        <v>3813</v>
      </c>
      <c r="L932" s="663">
        <v>16.440000000000001</v>
      </c>
      <c r="M932" s="663">
        <v>49.320000000000007</v>
      </c>
      <c r="N932" s="662">
        <v>3</v>
      </c>
      <c r="O932" s="745">
        <v>1</v>
      </c>
      <c r="P932" s="663">
        <v>49.320000000000007</v>
      </c>
      <c r="Q932" s="678">
        <v>1</v>
      </c>
      <c r="R932" s="662">
        <v>3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7</v>
      </c>
      <c r="B933" s="662" t="s">
        <v>2404</v>
      </c>
      <c r="C933" s="662" t="s">
        <v>2669</v>
      </c>
      <c r="D933" s="743" t="s">
        <v>3931</v>
      </c>
      <c r="E933" s="744" t="s">
        <v>2702</v>
      </c>
      <c r="F933" s="662" t="s">
        <v>2665</v>
      </c>
      <c r="G933" s="662" t="s">
        <v>3150</v>
      </c>
      <c r="H933" s="662" t="s">
        <v>527</v>
      </c>
      <c r="I933" s="662" t="s">
        <v>3814</v>
      </c>
      <c r="J933" s="662" t="s">
        <v>3812</v>
      </c>
      <c r="K933" s="662" t="s">
        <v>3815</v>
      </c>
      <c r="L933" s="663">
        <v>82.18</v>
      </c>
      <c r="M933" s="663">
        <v>82.18</v>
      </c>
      <c r="N933" s="662">
        <v>1</v>
      </c>
      <c r="O933" s="745">
        <v>1</v>
      </c>
      <c r="P933" s="663">
        <v>82.18</v>
      </c>
      <c r="Q933" s="678">
        <v>1</v>
      </c>
      <c r="R933" s="662">
        <v>1</v>
      </c>
      <c r="S933" s="678">
        <v>1</v>
      </c>
      <c r="T933" s="745">
        <v>1</v>
      </c>
      <c r="U933" s="701">
        <v>1</v>
      </c>
    </row>
    <row r="934" spans="1:21" ht="14.4" customHeight="1" x14ac:dyDescent="0.3">
      <c r="A934" s="661">
        <v>7</v>
      </c>
      <c r="B934" s="662" t="s">
        <v>2404</v>
      </c>
      <c r="C934" s="662" t="s">
        <v>2669</v>
      </c>
      <c r="D934" s="743" t="s">
        <v>3931</v>
      </c>
      <c r="E934" s="744" t="s">
        <v>2702</v>
      </c>
      <c r="F934" s="662" t="s">
        <v>2665</v>
      </c>
      <c r="G934" s="662" t="s">
        <v>3359</v>
      </c>
      <c r="H934" s="662" t="s">
        <v>606</v>
      </c>
      <c r="I934" s="662" t="s">
        <v>3904</v>
      </c>
      <c r="J934" s="662" t="s">
        <v>3905</v>
      </c>
      <c r="K934" s="662" t="s">
        <v>3906</v>
      </c>
      <c r="L934" s="663">
        <v>409.77</v>
      </c>
      <c r="M934" s="663">
        <v>2458.62</v>
      </c>
      <c r="N934" s="662">
        <v>6</v>
      </c>
      <c r="O934" s="745">
        <v>1</v>
      </c>
      <c r="P934" s="663">
        <v>2458.62</v>
      </c>
      <c r="Q934" s="678">
        <v>1</v>
      </c>
      <c r="R934" s="662">
        <v>6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7</v>
      </c>
      <c r="B935" s="662" t="s">
        <v>2404</v>
      </c>
      <c r="C935" s="662" t="s">
        <v>2669</v>
      </c>
      <c r="D935" s="743" t="s">
        <v>3931</v>
      </c>
      <c r="E935" s="744" t="s">
        <v>2702</v>
      </c>
      <c r="F935" s="662" t="s">
        <v>2665</v>
      </c>
      <c r="G935" s="662" t="s">
        <v>3359</v>
      </c>
      <c r="H935" s="662" t="s">
        <v>527</v>
      </c>
      <c r="I935" s="662" t="s">
        <v>3907</v>
      </c>
      <c r="J935" s="662" t="s">
        <v>3908</v>
      </c>
      <c r="K935" s="662" t="s">
        <v>3909</v>
      </c>
      <c r="L935" s="663">
        <v>0</v>
      </c>
      <c r="M935" s="663">
        <v>0</v>
      </c>
      <c r="N935" s="662">
        <v>5</v>
      </c>
      <c r="O935" s="745">
        <v>1</v>
      </c>
      <c r="P935" s="663">
        <v>0</v>
      </c>
      <c r="Q935" s="678"/>
      <c r="R935" s="662">
        <v>5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7</v>
      </c>
      <c r="B936" s="662" t="s">
        <v>2404</v>
      </c>
      <c r="C936" s="662" t="s">
        <v>2669</v>
      </c>
      <c r="D936" s="743" t="s">
        <v>3931</v>
      </c>
      <c r="E936" s="744" t="s">
        <v>2702</v>
      </c>
      <c r="F936" s="662" t="s">
        <v>2665</v>
      </c>
      <c r="G936" s="662" t="s">
        <v>3359</v>
      </c>
      <c r="H936" s="662" t="s">
        <v>606</v>
      </c>
      <c r="I936" s="662" t="s">
        <v>3910</v>
      </c>
      <c r="J936" s="662" t="s">
        <v>3911</v>
      </c>
      <c r="K936" s="662" t="s">
        <v>3912</v>
      </c>
      <c r="L936" s="663">
        <v>99.66</v>
      </c>
      <c r="M936" s="663">
        <v>99.66</v>
      </c>
      <c r="N936" s="662">
        <v>1</v>
      </c>
      <c r="O936" s="745">
        <v>0.5</v>
      </c>
      <c r="P936" s="663">
        <v>99.66</v>
      </c>
      <c r="Q936" s="678">
        <v>1</v>
      </c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7</v>
      </c>
      <c r="B937" s="662" t="s">
        <v>2404</v>
      </c>
      <c r="C937" s="662" t="s">
        <v>2669</v>
      </c>
      <c r="D937" s="743" t="s">
        <v>3931</v>
      </c>
      <c r="E937" s="744" t="s">
        <v>2702</v>
      </c>
      <c r="F937" s="662" t="s">
        <v>2665</v>
      </c>
      <c r="G937" s="662" t="s">
        <v>3196</v>
      </c>
      <c r="H937" s="662" t="s">
        <v>527</v>
      </c>
      <c r="I937" s="662" t="s">
        <v>3582</v>
      </c>
      <c r="J937" s="662" t="s">
        <v>3364</v>
      </c>
      <c r="K937" s="662" t="s">
        <v>3583</v>
      </c>
      <c r="L937" s="663">
        <v>908.53</v>
      </c>
      <c r="M937" s="663">
        <v>10902.359999999999</v>
      </c>
      <c r="N937" s="662">
        <v>12</v>
      </c>
      <c r="O937" s="745">
        <v>5</v>
      </c>
      <c r="P937" s="663">
        <v>10902.359999999999</v>
      </c>
      <c r="Q937" s="678">
        <v>1</v>
      </c>
      <c r="R937" s="662">
        <v>12</v>
      </c>
      <c r="S937" s="678">
        <v>1</v>
      </c>
      <c r="T937" s="745">
        <v>5</v>
      </c>
      <c r="U937" s="701">
        <v>1</v>
      </c>
    </row>
    <row r="938" spans="1:21" ht="14.4" customHeight="1" x14ac:dyDescent="0.3">
      <c r="A938" s="661">
        <v>7</v>
      </c>
      <c r="B938" s="662" t="s">
        <v>2404</v>
      </c>
      <c r="C938" s="662" t="s">
        <v>2669</v>
      </c>
      <c r="D938" s="743" t="s">
        <v>3931</v>
      </c>
      <c r="E938" s="744" t="s">
        <v>2702</v>
      </c>
      <c r="F938" s="662" t="s">
        <v>2665</v>
      </c>
      <c r="G938" s="662" t="s">
        <v>3196</v>
      </c>
      <c r="H938" s="662" t="s">
        <v>527</v>
      </c>
      <c r="I938" s="662" t="s">
        <v>3913</v>
      </c>
      <c r="J938" s="662" t="s">
        <v>3369</v>
      </c>
      <c r="K938" s="662" t="s">
        <v>3696</v>
      </c>
      <c r="L938" s="663">
        <v>1677.3</v>
      </c>
      <c r="M938" s="663">
        <v>15095.699999999999</v>
      </c>
      <c r="N938" s="662">
        <v>9</v>
      </c>
      <c r="O938" s="745">
        <v>4</v>
      </c>
      <c r="P938" s="663">
        <v>15095.699999999999</v>
      </c>
      <c r="Q938" s="678">
        <v>1</v>
      </c>
      <c r="R938" s="662">
        <v>9</v>
      </c>
      <c r="S938" s="678">
        <v>1</v>
      </c>
      <c r="T938" s="745">
        <v>4</v>
      </c>
      <c r="U938" s="701">
        <v>1</v>
      </c>
    </row>
    <row r="939" spans="1:21" ht="14.4" customHeight="1" x14ac:dyDescent="0.3">
      <c r="A939" s="661">
        <v>7</v>
      </c>
      <c r="B939" s="662" t="s">
        <v>2404</v>
      </c>
      <c r="C939" s="662" t="s">
        <v>2669</v>
      </c>
      <c r="D939" s="743" t="s">
        <v>3931</v>
      </c>
      <c r="E939" s="744" t="s">
        <v>2702</v>
      </c>
      <c r="F939" s="662" t="s">
        <v>2665</v>
      </c>
      <c r="G939" s="662" t="s">
        <v>3196</v>
      </c>
      <c r="H939" s="662" t="s">
        <v>527</v>
      </c>
      <c r="I939" s="662" t="s">
        <v>3914</v>
      </c>
      <c r="J939" s="662" t="s">
        <v>3915</v>
      </c>
      <c r="K939" s="662" t="s">
        <v>3916</v>
      </c>
      <c r="L939" s="663">
        <v>0</v>
      </c>
      <c r="M939" s="663">
        <v>0</v>
      </c>
      <c r="N939" s="662">
        <v>2</v>
      </c>
      <c r="O939" s="745">
        <v>1</v>
      </c>
      <c r="P939" s="663">
        <v>0</v>
      </c>
      <c r="Q939" s="678"/>
      <c r="R939" s="662">
        <v>2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7</v>
      </c>
      <c r="B940" s="662" t="s">
        <v>2404</v>
      </c>
      <c r="C940" s="662" t="s">
        <v>2669</v>
      </c>
      <c r="D940" s="743" t="s">
        <v>3931</v>
      </c>
      <c r="E940" s="744" t="s">
        <v>2702</v>
      </c>
      <c r="F940" s="662" t="s">
        <v>2665</v>
      </c>
      <c r="G940" s="662" t="s">
        <v>3196</v>
      </c>
      <c r="H940" s="662" t="s">
        <v>527</v>
      </c>
      <c r="I940" s="662" t="s">
        <v>3584</v>
      </c>
      <c r="J940" s="662" t="s">
        <v>3198</v>
      </c>
      <c r="K940" s="662" t="s">
        <v>3585</v>
      </c>
      <c r="L940" s="663">
        <v>1257.97</v>
      </c>
      <c r="M940" s="663">
        <v>7547.82</v>
      </c>
      <c r="N940" s="662">
        <v>6</v>
      </c>
      <c r="O940" s="745">
        <v>2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7</v>
      </c>
      <c r="B941" s="662" t="s">
        <v>2404</v>
      </c>
      <c r="C941" s="662" t="s">
        <v>2669</v>
      </c>
      <c r="D941" s="743" t="s">
        <v>3931</v>
      </c>
      <c r="E941" s="744" t="s">
        <v>2702</v>
      </c>
      <c r="F941" s="662" t="s">
        <v>2665</v>
      </c>
      <c r="G941" s="662" t="s">
        <v>3196</v>
      </c>
      <c r="H941" s="662" t="s">
        <v>527</v>
      </c>
      <c r="I941" s="662" t="s">
        <v>3820</v>
      </c>
      <c r="J941" s="662" t="s">
        <v>3587</v>
      </c>
      <c r="K941" s="662" t="s">
        <v>3821</v>
      </c>
      <c r="L941" s="663">
        <v>0</v>
      </c>
      <c r="M941" s="663">
        <v>0</v>
      </c>
      <c r="N941" s="662">
        <v>3</v>
      </c>
      <c r="O941" s="745">
        <v>2</v>
      </c>
      <c r="P941" s="663">
        <v>0</v>
      </c>
      <c r="Q941" s="678"/>
      <c r="R941" s="662">
        <v>3</v>
      </c>
      <c r="S941" s="678">
        <v>1</v>
      </c>
      <c r="T941" s="745">
        <v>2</v>
      </c>
      <c r="U941" s="701">
        <v>1</v>
      </c>
    </row>
    <row r="942" spans="1:21" ht="14.4" customHeight="1" x14ac:dyDescent="0.3">
      <c r="A942" s="661">
        <v>7</v>
      </c>
      <c r="B942" s="662" t="s">
        <v>2404</v>
      </c>
      <c r="C942" s="662" t="s">
        <v>2669</v>
      </c>
      <c r="D942" s="743" t="s">
        <v>3931</v>
      </c>
      <c r="E942" s="744" t="s">
        <v>2702</v>
      </c>
      <c r="F942" s="662" t="s">
        <v>2665</v>
      </c>
      <c r="G942" s="662" t="s">
        <v>3196</v>
      </c>
      <c r="H942" s="662" t="s">
        <v>527</v>
      </c>
      <c r="I942" s="662" t="s">
        <v>3197</v>
      </c>
      <c r="J942" s="662" t="s">
        <v>3198</v>
      </c>
      <c r="K942" s="662" t="s">
        <v>3199</v>
      </c>
      <c r="L942" s="663">
        <v>0</v>
      </c>
      <c r="M942" s="663">
        <v>0</v>
      </c>
      <c r="N942" s="662">
        <v>4</v>
      </c>
      <c r="O942" s="745">
        <v>2</v>
      </c>
      <c r="P942" s="663">
        <v>0</v>
      </c>
      <c r="Q942" s="678"/>
      <c r="R942" s="662">
        <v>3</v>
      </c>
      <c r="S942" s="678">
        <v>0.75</v>
      </c>
      <c r="T942" s="745">
        <v>1</v>
      </c>
      <c r="U942" s="701">
        <v>0.5</v>
      </c>
    </row>
    <row r="943" spans="1:21" ht="14.4" customHeight="1" x14ac:dyDescent="0.3">
      <c r="A943" s="661">
        <v>7</v>
      </c>
      <c r="B943" s="662" t="s">
        <v>2404</v>
      </c>
      <c r="C943" s="662" t="s">
        <v>2669</v>
      </c>
      <c r="D943" s="743" t="s">
        <v>3931</v>
      </c>
      <c r="E943" s="744" t="s">
        <v>2702</v>
      </c>
      <c r="F943" s="662" t="s">
        <v>2665</v>
      </c>
      <c r="G943" s="662" t="s">
        <v>3196</v>
      </c>
      <c r="H943" s="662" t="s">
        <v>527</v>
      </c>
      <c r="I943" s="662" t="s">
        <v>3917</v>
      </c>
      <c r="J943" s="662" t="s">
        <v>3915</v>
      </c>
      <c r="K943" s="662" t="s">
        <v>3918</v>
      </c>
      <c r="L943" s="663">
        <v>2096.62</v>
      </c>
      <c r="M943" s="663">
        <v>14676.339999999998</v>
      </c>
      <c r="N943" s="662">
        <v>7</v>
      </c>
      <c r="O943" s="745">
        <v>4</v>
      </c>
      <c r="P943" s="663">
        <v>14676.339999999998</v>
      </c>
      <c r="Q943" s="678">
        <v>1</v>
      </c>
      <c r="R943" s="662">
        <v>7</v>
      </c>
      <c r="S943" s="678">
        <v>1</v>
      </c>
      <c r="T943" s="745">
        <v>4</v>
      </c>
      <c r="U943" s="701">
        <v>1</v>
      </c>
    </row>
    <row r="944" spans="1:21" ht="14.4" customHeight="1" x14ac:dyDescent="0.3">
      <c r="A944" s="661">
        <v>7</v>
      </c>
      <c r="B944" s="662" t="s">
        <v>2404</v>
      </c>
      <c r="C944" s="662" t="s">
        <v>2669</v>
      </c>
      <c r="D944" s="743" t="s">
        <v>3931</v>
      </c>
      <c r="E944" s="744" t="s">
        <v>2702</v>
      </c>
      <c r="F944" s="662" t="s">
        <v>2665</v>
      </c>
      <c r="G944" s="662" t="s">
        <v>3196</v>
      </c>
      <c r="H944" s="662" t="s">
        <v>527</v>
      </c>
      <c r="I944" s="662" t="s">
        <v>3589</v>
      </c>
      <c r="J944" s="662" t="s">
        <v>3587</v>
      </c>
      <c r="K944" s="662" t="s">
        <v>3590</v>
      </c>
      <c r="L944" s="663">
        <v>151.43</v>
      </c>
      <c r="M944" s="663">
        <v>2725.7400000000002</v>
      </c>
      <c r="N944" s="662">
        <v>18</v>
      </c>
      <c r="O944" s="745">
        <v>7</v>
      </c>
      <c r="P944" s="663">
        <v>1514.3000000000002</v>
      </c>
      <c r="Q944" s="678">
        <v>0.55555555555555558</v>
      </c>
      <c r="R944" s="662">
        <v>10</v>
      </c>
      <c r="S944" s="678">
        <v>0.55555555555555558</v>
      </c>
      <c r="T944" s="745">
        <v>4</v>
      </c>
      <c r="U944" s="701">
        <v>0.5714285714285714</v>
      </c>
    </row>
    <row r="945" spans="1:21" ht="14.4" customHeight="1" x14ac:dyDescent="0.3">
      <c r="A945" s="661">
        <v>7</v>
      </c>
      <c r="B945" s="662" t="s">
        <v>2404</v>
      </c>
      <c r="C945" s="662" t="s">
        <v>2669</v>
      </c>
      <c r="D945" s="743" t="s">
        <v>3931</v>
      </c>
      <c r="E945" s="744" t="s">
        <v>2702</v>
      </c>
      <c r="F945" s="662" t="s">
        <v>2665</v>
      </c>
      <c r="G945" s="662" t="s">
        <v>3196</v>
      </c>
      <c r="H945" s="662" t="s">
        <v>527</v>
      </c>
      <c r="I945" s="662" t="s">
        <v>3678</v>
      </c>
      <c r="J945" s="662" t="s">
        <v>3580</v>
      </c>
      <c r="K945" s="662" t="s">
        <v>3679</v>
      </c>
      <c r="L945" s="663">
        <v>0</v>
      </c>
      <c r="M945" s="663">
        <v>0</v>
      </c>
      <c r="N945" s="662">
        <v>1</v>
      </c>
      <c r="O945" s="745">
        <v>1</v>
      </c>
      <c r="P945" s="663">
        <v>0</v>
      </c>
      <c r="Q945" s="678"/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7</v>
      </c>
      <c r="B946" s="662" t="s">
        <v>2404</v>
      </c>
      <c r="C946" s="662" t="s">
        <v>2669</v>
      </c>
      <c r="D946" s="743" t="s">
        <v>3931</v>
      </c>
      <c r="E946" s="744" t="s">
        <v>2702</v>
      </c>
      <c r="F946" s="662" t="s">
        <v>2665</v>
      </c>
      <c r="G946" s="662" t="s">
        <v>3196</v>
      </c>
      <c r="H946" s="662" t="s">
        <v>527</v>
      </c>
      <c r="I946" s="662" t="s">
        <v>3680</v>
      </c>
      <c r="J946" s="662" t="s">
        <v>3681</v>
      </c>
      <c r="K946" s="662" t="s">
        <v>3075</v>
      </c>
      <c r="L946" s="663">
        <v>0</v>
      </c>
      <c r="M946" s="663">
        <v>0</v>
      </c>
      <c r="N946" s="662">
        <v>1</v>
      </c>
      <c r="O946" s="745">
        <v>1</v>
      </c>
      <c r="P946" s="663">
        <v>0</v>
      </c>
      <c r="Q946" s="678"/>
      <c r="R946" s="662">
        <v>1</v>
      </c>
      <c r="S946" s="678">
        <v>1</v>
      </c>
      <c r="T946" s="745">
        <v>1</v>
      </c>
      <c r="U946" s="701">
        <v>1</v>
      </c>
    </row>
    <row r="947" spans="1:21" ht="14.4" customHeight="1" x14ac:dyDescent="0.3">
      <c r="A947" s="661">
        <v>7</v>
      </c>
      <c r="B947" s="662" t="s">
        <v>2404</v>
      </c>
      <c r="C947" s="662" t="s">
        <v>2669</v>
      </c>
      <c r="D947" s="743" t="s">
        <v>3931</v>
      </c>
      <c r="E947" s="744" t="s">
        <v>2702</v>
      </c>
      <c r="F947" s="662" t="s">
        <v>2665</v>
      </c>
      <c r="G947" s="662" t="s">
        <v>3196</v>
      </c>
      <c r="H947" s="662" t="s">
        <v>527</v>
      </c>
      <c r="I947" s="662" t="s">
        <v>3919</v>
      </c>
      <c r="J947" s="662" t="s">
        <v>3915</v>
      </c>
      <c r="K947" s="662" t="s">
        <v>3920</v>
      </c>
      <c r="L947" s="663">
        <v>0</v>
      </c>
      <c r="M947" s="663">
        <v>0</v>
      </c>
      <c r="N947" s="662">
        <v>18</v>
      </c>
      <c r="O947" s="745">
        <v>2</v>
      </c>
      <c r="P947" s="663">
        <v>0</v>
      </c>
      <c r="Q947" s="678"/>
      <c r="R947" s="662">
        <v>9</v>
      </c>
      <c r="S947" s="678">
        <v>0.5</v>
      </c>
      <c r="T947" s="745">
        <v>1</v>
      </c>
      <c r="U947" s="701">
        <v>0.5</v>
      </c>
    </row>
    <row r="948" spans="1:21" ht="14.4" customHeight="1" x14ac:dyDescent="0.3">
      <c r="A948" s="661">
        <v>7</v>
      </c>
      <c r="B948" s="662" t="s">
        <v>2404</v>
      </c>
      <c r="C948" s="662" t="s">
        <v>2669</v>
      </c>
      <c r="D948" s="743" t="s">
        <v>3931</v>
      </c>
      <c r="E948" s="744" t="s">
        <v>2702</v>
      </c>
      <c r="F948" s="662" t="s">
        <v>2665</v>
      </c>
      <c r="G948" s="662" t="s">
        <v>3196</v>
      </c>
      <c r="H948" s="662" t="s">
        <v>527</v>
      </c>
      <c r="I948" s="662" t="s">
        <v>3688</v>
      </c>
      <c r="J948" s="662" t="s">
        <v>3587</v>
      </c>
      <c r="K948" s="662" t="s">
        <v>3689</v>
      </c>
      <c r="L948" s="663">
        <v>0</v>
      </c>
      <c r="M948" s="663">
        <v>0</v>
      </c>
      <c r="N948" s="662">
        <v>1</v>
      </c>
      <c r="O948" s="745">
        <v>1</v>
      </c>
      <c r="P948" s="663">
        <v>0</v>
      </c>
      <c r="Q948" s="678"/>
      <c r="R948" s="662">
        <v>1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7</v>
      </c>
      <c r="B949" s="662" t="s">
        <v>2404</v>
      </c>
      <c r="C949" s="662" t="s">
        <v>2669</v>
      </c>
      <c r="D949" s="743" t="s">
        <v>3931</v>
      </c>
      <c r="E949" s="744" t="s">
        <v>2702</v>
      </c>
      <c r="F949" s="662" t="s">
        <v>2665</v>
      </c>
      <c r="G949" s="662" t="s">
        <v>2873</v>
      </c>
      <c r="H949" s="662" t="s">
        <v>527</v>
      </c>
      <c r="I949" s="662" t="s">
        <v>2874</v>
      </c>
      <c r="J949" s="662" t="s">
        <v>2875</v>
      </c>
      <c r="K949" s="662" t="s">
        <v>2876</v>
      </c>
      <c r="L949" s="663">
        <v>38.56</v>
      </c>
      <c r="M949" s="663">
        <v>154.24</v>
      </c>
      <c r="N949" s="662">
        <v>4</v>
      </c>
      <c r="O949" s="745">
        <v>3</v>
      </c>
      <c r="P949" s="663">
        <v>115.68</v>
      </c>
      <c r="Q949" s="678">
        <v>0.75</v>
      </c>
      <c r="R949" s="662">
        <v>3</v>
      </c>
      <c r="S949" s="678">
        <v>0.75</v>
      </c>
      <c r="T949" s="745">
        <v>2</v>
      </c>
      <c r="U949" s="701">
        <v>0.66666666666666663</v>
      </c>
    </row>
    <row r="950" spans="1:21" ht="14.4" customHeight="1" x14ac:dyDescent="0.3">
      <c r="A950" s="661">
        <v>7</v>
      </c>
      <c r="B950" s="662" t="s">
        <v>2404</v>
      </c>
      <c r="C950" s="662" t="s">
        <v>2669</v>
      </c>
      <c r="D950" s="743" t="s">
        <v>3931</v>
      </c>
      <c r="E950" s="744" t="s">
        <v>2702</v>
      </c>
      <c r="F950" s="662" t="s">
        <v>2665</v>
      </c>
      <c r="G950" s="662" t="s">
        <v>2877</v>
      </c>
      <c r="H950" s="662" t="s">
        <v>527</v>
      </c>
      <c r="I950" s="662" t="s">
        <v>3831</v>
      </c>
      <c r="J950" s="662" t="s">
        <v>3832</v>
      </c>
      <c r="K950" s="662" t="s">
        <v>3833</v>
      </c>
      <c r="L950" s="663">
        <v>109.54</v>
      </c>
      <c r="M950" s="663">
        <v>328.62</v>
      </c>
      <c r="N950" s="662">
        <v>3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7</v>
      </c>
      <c r="B951" s="662" t="s">
        <v>2404</v>
      </c>
      <c r="C951" s="662" t="s">
        <v>2669</v>
      </c>
      <c r="D951" s="743" t="s">
        <v>3931</v>
      </c>
      <c r="E951" s="744" t="s">
        <v>2702</v>
      </c>
      <c r="F951" s="662" t="s">
        <v>2665</v>
      </c>
      <c r="G951" s="662" t="s">
        <v>2877</v>
      </c>
      <c r="H951" s="662" t="s">
        <v>527</v>
      </c>
      <c r="I951" s="662" t="s">
        <v>3834</v>
      </c>
      <c r="J951" s="662" t="s">
        <v>3695</v>
      </c>
      <c r="K951" s="662" t="s">
        <v>2880</v>
      </c>
      <c r="L951" s="663">
        <v>187.92</v>
      </c>
      <c r="M951" s="663">
        <v>375.84</v>
      </c>
      <c r="N951" s="662">
        <v>2</v>
      </c>
      <c r="O951" s="745">
        <v>0.5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7</v>
      </c>
      <c r="B952" s="662" t="s">
        <v>2404</v>
      </c>
      <c r="C952" s="662" t="s">
        <v>2669</v>
      </c>
      <c r="D952" s="743" t="s">
        <v>3931</v>
      </c>
      <c r="E952" s="744" t="s">
        <v>2702</v>
      </c>
      <c r="F952" s="662" t="s">
        <v>2665</v>
      </c>
      <c r="G952" s="662" t="s">
        <v>2877</v>
      </c>
      <c r="H952" s="662" t="s">
        <v>606</v>
      </c>
      <c r="I952" s="662" t="s">
        <v>3103</v>
      </c>
      <c r="J952" s="662" t="s">
        <v>3104</v>
      </c>
      <c r="K952" s="662" t="s">
        <v>3105</v>
      </c>
      <c r="L952" s="663">
        <v>140.94999999999999</v>
      </c>
      <c r="M952" s="663">
        <v>422.84999999999997</v>
      </c>
      <c r="N952" s="662">
        <v>3</v>
      </c>
      <c r="O952" s="745">
        <v>0.5</v>
      </c>
      <c r="P952" s="663">
        <v>422.84999999999997</v>
      </c>
      <c r="Q952" s="678">
        <v>1</v>
      </c>
      <c r="R952" s="662">
        <v>3</v>
      </c>
      <c r="S952" s="678">
        <v>1</v>
      </c>
      <c r="T952" s="745">
        <v>0.5</v>
      </c>
      <c r="U952" s="701">
        <v>1</v>
      </c>
    </row>
    <row r="953" spans="1:21" ht="14.4" customHeight="1" x14ac:dyDescent="0.3">
      <c r="A953" s="661">
        <v>7</v>
      </c>
      <c r="B953" s="662" t="s">
        <v>2404</v>
      </c>
      <c r="C953" s="662" t="s">
        <v>2669</v>
      </c>
      <c r="D953" s="743" t="s">
        <v>3931</v>
      </c>
      <c r="E953" s="744" t="s">
        <v>2702</v>
      </c>
      <c r="F953" s="662" t="s">
        <v>2665</v>
      </c>
      <c r="G953" s="662" t="s">
        <v>2877</v>
      </c>
      <c r="H953" s="662" t="s">
        <v>606</v>
      </c>
      <c r="I953" s="662" t="s">
        <v>2878</v>
      </c>
      <c r="J953" s="662" t="s">
        <v>2879</v>
      </c>
      <c r="K953" s="662" t="s">
        <v>2880</v>
      </c>
      <c r="L953" s="663">
        <v>187.92</v>
      </c>
      <c r="M953" s="663">
        <v>3382.56</v>
      </c>
      <c r="N953" s="662">
        <v>18</v>
      </c>
      <c r="O953" s="745">
        <v>2</v>
      </c>
      <c r="P953" s="663">
        <v>3382.56</v>
      </c>
      <c r="Q953" s="678">
        <v>1</v>
      </c>
      <c r="R953" s="662">
        <v>18</v>
      </c>
      <c r="S953" s="678">
        <v>1</v>
      </c>
      <c r="T953" s="745">
        <v>2</v>
      </c>
      <c r="U953" s="701">
        <v>1</v>
      </c>
    </row>
    <row r="954" spans="1:21" ht="14.4" customHeight="1" x14ac:dyDescent="0.3">
      <c r="A954" s="661">
        <v>7</v>
      </c>
      <c r="B954" s="662" t="s">
        <v>2404</v>
      </c>
      <c r="C954" s="662" t="s">
        <v>2669</v>
      </c>
      <c r="D954" s="743" t="s">
        <v>3931</v>
      </c>
      <c r="E954" s="744" t="s">
        <v>2702</v>
      </c>
      <c r="F954" s="662" t="s">
        <v>2665</v>
      </c>
      <c r="G954" s="662" t="s">
        <v>2877</v>
      </c>
      <c r="H954" s="662" t="s">
        <v>606</v>
      </c>
      <c r="I954" s="662" t="s">
        <v>3106</v>
      </c>
      <c r="J954" s="662" t="s">
        <v>3107</v>
      </c>
      <c r="K954" s="662" t="s">
        <v>3108</v>
      </c>
      <c r="L954" s="663">
        <v>93.96</v>
      </c>
      <c r="M954" s="663">
        <v>1785.2399999999998</v>
      </c>
      <c r="N954" s="662">
        <v>19</v>
      </c>
      <c r="O954" s="745">
        <v>1.5</v>
      </c>
      <c r="P954" s="663">
        <v>1785.2399999999998</v>
      </c>
      <c r="Q954" s="678">
        <v>1</v>
      </c>
      <c r="R954" s="662">
        <v>19</v>
      </c>
      <c r="S954" s="678">
        <v>1</v>
      </c>
      <c r="T954" s="745">
        <v>1.5</v>
      </c>
      <c r="U954" s="701">
        <v>1</v>
      </c>
    </row>
    <row r="955" spans="1:21" ht="14.4" customHeight="1" x14ac:dyDescent="0.3">
      <c r="A955" s="661">
        <v>7</v>
      </c>
      <c r="B955" s="662" t="s">
        <v>2404</v>
      </c>
      <c r="C955" s="662" t="s">
        <v>2669</v>
      </c>
      <c r="D955" s="743" t="s">
        <v>3931</v>
      </c>
      <c r="E955" s="744" t="s">
        <v>2702</v>
      </c>
      <c r="F955" s="662" t="s">
        <v>2665</v>
      </c>
      <c r="G955" s="662" t="s">
        <v>2877</v>
      </c>
      <c r="H955" s="662" t="s">
        <v>606</v>
      </c>
      <c r="I955" s="662" t="s">
        <v>3373</v>
      </c>
      <c r="J955" s="662" t="s">
        <v>3107</v>
      </c>
      <c r="K955" s="662" t="s">
        <v>3374</v>
      </c>
      <c r="L955" s="663">
        <v>156.61000000000001</v>
      </c>
      <c r="M955" s="663">
        <v>626.44000000000005</v>
      </c>
      <c r="N955" s="662">
        <v>4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7</v>
      </c>
      <c r="B956" s="662" t="s">
        <v>2404</v>
      </c>
      <c r="C956" s="662" t="s">
        <v>2669</v>
      </c>
      <c r="D956" s="743" t="s">
        <v>3931</v>
      </c>
      <c r="E956" s="744" t="s">
        <v>2702</v>
      </c>
      <c r="F956" s="662" t="s">
        <v>2665</v>
      </c>
      <c r="G956" s="662" t="s">
        <v>2877</v>
      </c>
      <c r="H956" s="662" t="s">
        <v>606</v>
      </c>
      <c r="I956" s="662" t="s">
        <v>3591</v>
      </c>
      <c r="J956" s="662" t="s">
        <v>3592</v>
      </c>
      <c r="K956" s="662" t="s">
        <v>3593</v>
      </c>
      <c r="L956" s="663">
        <v>300.68</v>
      </c>
      <c r="M956" s="663">
        <v>1503.4</v>
      </c>
      <c r="N956" s="662">
        <v>5</v>
      </c>
      <c r="O956" s="745">
        <v>2</v>
      </c>
      <c r="P956" s="663">
        <v>902.04</v>
      </c>
      <c r="Q956" s="678">
        <v>0.6</v>
      </c>
      <c r="R956" s="662">
        <v>3</v>
      </c>
      <c r="S956" s="678">
        <v>0.6</v>
      </c>
      <c r="T956" s="745">
        <v>1</v>
      </c>
      <c r="U956" s="701">
        <v>0.5</v>
      </c>
    </row>
    <row r="957" spans="1:21" ht="14.4" customHeight="1" x14ac:dyDescent="0.3">
      <c r="A957" s="661">
        <v>7</v>
      </c>
      <c r="B957" s="662" t="s">
        <v>2404</v>
      </c>
      <c r="C957" s="662" t="s">
        <v>2669</v>
      </c>
      <c r="D957" s="743" t="s">
        <v>3931</v>
      </c>
      <c r="E957" s="744" t="s">
        <v>2702</v>
      </c>
      <c r="F957" s="662" t="s">
        <v>2665</v>
      </c>
      <c r="G957" s="662" t="s">
        <v>2784</v>
      </c>
      <c r="H957" s="662" t="s">
        <v>527</v>
      </c>
      <c r="I957" s="662" t="s">
        <v>2785</v>
      </c>
      <c r="J957" s="662" t="s">
        <v>2786</v>
      </c>
      <c r="K957" s="662" t="s">
        <v>2787</v>
      </c>
      <c r="L957" s="663">
        <v>50.32</v>
      </c>
      <c r="M957" s="663">
        <v>11875.519999999999</v>
      </c>
      <c r="N957" s="662">
        <v>236</v>
      </c>
      <c r="O957" s="745">
        <v>30</v>
      </c>
      <c r="P957" s="663">
        <v>9409.8399999999983</v>
      </c>
      <c r="Q957" s="678">
        <v>0.7923728813559322</v>
      </c>
      <c r="R957" s="662">
        <v>187</v>
      </c>
      <c r="S957" s="678">
        <v>0.7923728813559322</v>
      </c>
      <c r="T957" s="745">
        <v>24</v>
      </c>
      <c r="U957" s="701">
        <v>0.8</v>
      </c>
    </row>
    <row r="958" spans="1:21" ht="14.4" customHeight="1" x14ac:dyDescent="0.3">
      <c r="A958" s="661">
        <v>7</v>
      </c>
      <c r="B958" s="662" t="s">
        <v>2404</v>
      </c>
      <c r="C958" s="662" t="s">
        <v>2669</v>
      </c>
      <c r="D958" s="743" t="s">
        <v>3931</v>
      </c>
      <c r="E958" s="744" t="s">
        <v>2702</v>
      </c>
      <c r="F958" s="662" t="s">
        <v>2665</v>
      </c>
      <c r="G958" s="662" t="s">
        <v>2784</v>
      </c>
      <c r="H958" s="662" t="s">
        <v>527</v>
      </c>
      <c r="I958" s="662" t="s">
        <v>3375</v>
      </c>
      <c r="J958" s="662" t="s">
        <v>2786</v>
      </c>
      <c r="K958" s="662" t="s">
        <v>3376</v>
      </c>
      <c r="L958" s="663">
        <v>100.62</v>
      </c>
      <c r="M958" s="663">
        <v>402.48</v>
      </c>
      <c r="N958" s="662">
        <v>4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7</v>
      </c>
      <c r="B959" s="662" t="s">
        <v>2404</v>
      </c>
      <c r="C959" s="662" t="s">
        <v>2669</v>
      </c>
      <c r="D959" s="743" t="s">
        <v>3931</v>
      </c>
      <c r="E959" s="744" t="s">
        <v>2702</v>
      </c>
      <c r="F959" s="662" t="s">
        <v>2665</v>
      </c>
      <c r="G959" s="662" t="s">
        <v>2784</v>
      </c>
      <c r="H959" s="662" t="s">
        <v>527</v>
      </c>
      <c r="I959" s="662" t="s">
        <v>3448</v>
      </c>
      <c r="J959" s="662" t="s">
        <v>2789</v>
      </c>
      <c r="K959" s="662" t="s">
        <v>3449</v>
      </c>
      <c r="L959" s="663">
        <v>299.83999999999997</v>
      </c>
      <c r="M959" s="663">
        <v>1499.1999999999998</v>
      </c>
      <c r="N959" s="662">
        <v>5</v>
      </c>
      <c r="O959" s="745">
        <v>2</v>
      </c>
      <c r="P959" s="663">
        <v>299.83999999999997</v>
      </c>
      <c r="Q959" s="678">
        <v>0.2</v>
      </c>
      <c r="R959" s="662">
        <v>1</v>
      </c>
      <c r="S959" s="678">
        <v>0.2</v>
      </c>
      <c r="T959" s="745">
        <v>1</v>
      </c>
      <c r="U959" s="701">
        <v>0.5</v>
      </c>
    </row>
    <row r="960" spans="1:21" ht="14.4" customHeight="1" x14ac:dyDescent="0.3">
      <c r="A960" s="661">
        <v>7</v>
      </c>
      <c r="B960" s="662" t="s">
        <v>2404</v>
      </c>
      <c r="C960" s="662" t="s">
        <v>2669</v>
      </c>
      <c r="D960" s="743" t="s">
        <v>3931</v>
      </c>
      <c r="E960" s="744" t="s">
        <v>2702</v>
      </c>
      <c r="F960" s="662" t="s">
        <v>2665</v>
      </c>
      <c r="G960" s="662" t="s">
        <v>2784</v>
      </c>
      <c r="H960" s="662" t="s">
        <v>527</v>
      </c>
      <c r="I960" s="662" t="s">
        <v>3203</v>
      </c>
      <c r="J960" s="662" t="s">
        <v>3204</v>
      </c>
      <c r="K960" s="662" t="s">
        <v>2787</v>
      </c>
      <c r="L960" s="663">
        <v>50.32</v>
      </c>
      <c r="M960" s="663">
        <v>704.48</v>
      </c>
      <c r="N960" s="662">
        <v>14</v>
      </c>
      <c r="O960" s="745">
        <v>2.5</v>
      </c>
      <c r="P960" s="663">
        <v>553.52</v>
      </c>
      <c r="Q960" s="678">
        <v>0.7857142857142857</v>
      </c>
      <c r="R960" s="662">
        <v>11</v>
      </c>
      <c r="S960" s="678">
        <v>0.7857142857142857</v>
      </c>
      <c r="T960" s="745">
        <v>2</v>
      </c>
      <c r="U960" s="701">
        <v>0.8</v>
      </c>
    </row>
    <row r="961" spans="1:21" ht="14.4" customHeight="1" x14ac:dyDescent="0.3">
      <c r="A961" s="661">
        <v>7</v>
      </c>
      <c r="B961" s="662" t="s">
        <v>2404</v>
      </c>
      <c r="C961" s="662" t="s">
        <v>2669</v>
      </c>
      <c r="D961" s="743" t="s">
        <v>3931</v>
      </c>
      <c r="E961" s="744" t="s">
        <v>2702</v>
      </c>
      <c r="F961" s="662" t="s">
        <v>2665</v>
      </c>
      <c r="G961" s="662" t="s">
        <v>2784</v>
      </c>
      <c r="H961" s="662" t="s">
        <v>527</v>
      </c>
      <c r="I961" s="662" t="s">
        <v>3921</v>
      </c>
      <c r="J961" s="662" t="s">
        <v>2786</v>
      </c>
      <c r="K961" s="662" t="s">
        <v>3922</v>
      </c>
      <c r="L961" s="663">
        <v>50.32</v>
      </c>
      <c r="M961" s="663">
        <v>503.2</v>
      </c>
      <c r="N961" s="662">
        <v>10</v>
      </c>
      <c r="O961" s="745">
        <v>0.5</v>
      </c>
      <c r="P961" s="663">
        <v>503.2</v>
      </c>
      <c r="Q961" s="678">
        <v>1</v>
      </c>
      <c r="R961" s="662">
        <v>10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7</v>
      </c>
      <c r="B962" s="662" t="s">
        <v>2404</v>
      </c>
      <c r="C962" s="662" t="s">
        <v>2669</v>
      </c>
      <c r="D962" s="743" t="s">
        <v>3931</v>
      </c>
      <c r="E962" s="744" t="s">
        <v>2702</v>
      </c>
      <c r="F962" s="662" t="s">
        <v>2665</v>
      </c>
      <c r="G962" s="662" t="s">
        <v>2784</v>
      </c>
      <c r="H962" s="662" t="s">
        <v>527</v>
      </c>
      <c r="I962" s="662" t="s">
        <v>3706</v>
      </c>
      <c r="J962" s="662" t="s">
        <v>3204</v>
      </c>
      <c r="K962" s="662" t="s">
        <v>3376</v>
      </c>
      <c r="L962" s="663">
        <v>0</v>
      </c>
      <c r="M962" s="663">
        <v>0</v>
      </c>
      <c r="N962" s="662">
        <v>2</v>
      </c>
      <c r="O962" s="745">
        <v>1</v>
      </c>
      <c r="P962" s="663">
        <v>0</v>
      </c>
      <c r="Q962" s="678"/>
      <c r="R962" s="662">
        <v>2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7</v>
      </c>
      <c r="B963" s="662" t="s">
        <v>2404</v>
      </c>
      <c r="C963" s="662" t="s">
        <v>2669</v>
      </c>
      <c r="D963" s="743" t="s">
        <v>3931</v>
      </c>
      <c r="E963" s="744" t="s">
        <v>2702</v>
      </c>
      <c r="F963" s="662" t="s">
        <v>2665</v>
      </c>
      <c r="G963" s="662" t="s">
        <v>2784</v>
      </c>
      <c r="H963" s="662" t="s">
        <v>527</v>
      </c>
      <c r="I963" s="662" t="s">
        <v>3379</v>
      </c>
      <c r="J963" s="662" t="s">
        <v>3380</v>
      </c>
      <c r="K963" s="662" t="s">
        <v>3381</v>
      </c>
      <c r="L963" s="663">
        <v>99.94</v>
      </c>
      <c r="M963" s="663">
        <v>2998.2</v>
      </c>
      <c r="N963" s="662">
        <v>30</v>
      </c>
      <c r="O963" s="745">
        <v>5</v>
      </c>
      <c r="P963" s="663">
        <v>2498.5</v>
      </c>
      <c r="Q963" s="678">
        <v>0.83333333333333337</v>
      </c>
      <c r="R963" s="662">
        <v>25</v>
      </c>
      <c r="S963" s="678">
        <v>0.83333333333333337</v>
      </c>
      <c r="T963" s="745">
        <v>3.5</v>
      </c>
      <c r="U963" s="701">
        <v>0.7</v>
      </c>
    </row>
    <row r="964" spans="1:21" ht="14.4" customHeight="1" x14ac:dyDescent="0.3">
      <c r="A964" s="661">
        <v>7</v>
      </c>
      <c r="B964" s="662" t="s">
        <v>2404</v>
      </c>
      <c r="C964" s="662" t="s">
        <v>2669</v>
      </c>
      <c r="D964" s="743" t="s">
        <v>3931</v>
      </c>
      <c r="E964" s="744" t="s">
        <v>2702</v>
      </c>
      <c r="F964" s="662" t="s">
        <v>2665</v>
      </c>
      <c r="G964" s="662" t="s">
        <v>2784</v>
      </c>
      <c r="H964" s="662" t="s">
        <v>527</v>
      </c>
      <c r="I964" s="662" t="s">
        <v>3923</v>
      </c>
      <c r="J964" s="662" t="s">
        <v>3924</v>
      </c>
      <c r="K964" s="662" t="s">
        <v>3925</v>
      </c>
      <c r="L964" s="663">
        <v>16.77</v>
      </c>
      <c r="M964" s="663">
        <v>33.54</v>
      </c>
      <c r="N964" s="662">
        <v>2</v>
      </c>
      <c r="O964" s="745">
        <v>1</v>
      </c>
      <c r="P964" s="663">
        <v>33.54</v>
      </c>
      <c r="Q964" s="678">
        <v>1</v>
      </c>
      <c r="R964" s="662">
        <v>2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7</v>
      </c>
      <c r="B965" s="662" t="s">
        <v>2404</v>
      </c>
      <c r="C965" s="662" t="s">
        <v>2669</v>
      </c>
      <c r="D965" s="743" t="s">
        <v>3931</v>
      </c>
      <c r="E965" s="744" t="s">
        <v>2702</v>
      </c>
      <c r="F965" s="662" t="s">
        <v>2665</v>
      </c>
      <c r="G965" s="662" t="s">
        <v>3452</v>
      </c>
      <c r="H965" s="662" t="s">
        <v>527</v>
      </c>
      <c r="I965" s="662" t="s">
        <v>3597</v>
      </c>
      <c r="J965" s="662" t="s">
        <v>3598</v>
      </c>
      <c r="K965" s="662" t="s">
        <v>3599</v>
      </c>
      <c r="L965" s="663">
        <v>65.989999999999995</v>
      </c>
      <c r="M965" s="663">
        <v>461.92999999999995</v>
      </c>
      <c r="N965" s="662">
        <v>7</v>
      </c>
      <c r="O965" s="745">
        <v>1</v>
      </c>
      <c r="P965" s="663">
        <v>263.95999999999998</v>
      </c>
      <c r="Q965" s="678">
        <v>0.5714285714285714</v>
      </c>
      <c r="R965" s="662">
        <v>4</v>
      </c>
      <c r="S965" s="678">
        <v>0.5714285714285714</v>
      </c>
      <c r="T965" s="745">
        <v>0.5</v>
      </c>
      <c r="U965" s="701">
        <v>0.5</v>
      </c>
    </row>
    <row r="966" spans="1:21" ht="14.4" customHeight="1" x14ac:dyDescent="0.3">
      <c r="A966" s="661">
        <v>7</v>
      </c>
      <c r="B966" s="662" t="s">
        <v>2404</v>
      </c>
      <c r="C966" s="662" t="s">
        <v>2669</v>
      </c>
      <c r="D966" s="743" t="s">
        <v>3931</v>
      </c>
      <c r="E966" s="744" t="s">
        <v>2702</v>
      </c>
      <c r="F966" s="662" t="s">
        <v>2665</v>
      </c>
      <c r="G966" s="662" t="s">
        <v>3452</v>
      </c>
      <c r="H966" s="662" t="s">
        <v>527</v>
      </c>
      <c r="I966" s="662" t="s">
        <v>3597</v>
      </c>
      <c r="J966" s="662" t="s">
        <v>3598</v>
      </c>
      <c r="K966" s="662" t="s">
        <v>3599</v>
      </c>
      <c r="L966" s="663">
        <v>42.57</v>
      </c>
      <c r="M966" s="663">
        <v>170.28</v>
      </c>
      <c r="N966" s="662">
        <v>4</v>
      </c>
      <c r="O966" s="745">
        <v>0.5</v>
      </c>
      <c r="P966" s="663">
        <v>170.28</v>
      </c>
      <c r="Q966" s="678">
        <v>1</v>
      </c>
      <c r="R966" s="662">
        <v>4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7</v>
      </c>
      <c r="B967" s="662" t="s">
        <v>2404</v>
      </c>
      <c r="C967" s="662" t="s">
        <v>2669</v>
      </c>
      <c r="D967" s="743" t="s">
        <v>3931</v>
      </c>
      <c r="E967" s="744" t="s">
        <v>2702</v>
      </c>
      <c r="F967" s="662" t="s">
        <v>2665</v>
      </c>
      <c r="G967" s="662" t="s">
        <v>3205</v>
      </c>
      <c r="H967" s="662" t="s">
        <v>527</v>
      </c>
      <c r="I967" s="662" t="s">
        <v>3456</v>
      </c>
      <c r="J967" s="662" t="s">
        <v>3457</v>
      </c>
      <c r="K967" s="662" t="s">
        <v>3458</v>
      </c>
      <c r="L967" s="663">
        <v>133.38999999999999</v>
      </c>
      <c r="M967" s="663">
        <v>400.16999999999996</v>
      </c>
      <c r="N967" s="662">
        <v>3</v>
      </c>
      <c r="O967" s="745">
        <v>1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7</v>
      </c>
      <c r="B968" s="662" t="s">
        <v>2404</v>
      </c>
      <c r="C968" s="662" t="s">
        <v>2669</v>
      </c>
      <c r="D968" s="743" t="s">
        <v>3931</v>
      </c>
      <c r="E968" s="744" t="s">
        <v>2702</v>
      </c>
      <c r="F968" s="662" t="s">
        <v>2665</v>
      </c>
      <c r="G968" s="662" t="s">
        <v>3205</v>
      </c>
      <c r="H968" s="662" t="s">
        <v>527</v>
      </c>
      <c r="I968" s="662" t="s">
        <v>3456</v>
      </c>
      <c r="J968" s="662" t="s">
        <v>3457</v>
      </c>
      <c r="K968" s="662" t="s">
        <v>3458</v>
      </c>
      <c r="L968" s="663">
        <v>80.53</v>
      </c>
      <c r="M968" s="663">
        <v>885.83</v>
      </c>
      <c r="N968" s="662">
        <v>11</v>
      </c>
      <c r="O968" s="745">
        <v>2.5</v>
      </c>
      <c r="P968" s="663">
        <v>885.83</v>
      </c>
      <c r="Q968" s="678">
        <v>1</v>
      </c>
      <c r="R968" s="662">
        <v>11</v>
      </c>
      <c r="S968" s="678">
        <v>1</v>
      </c>
      <c r="T968" s="745">
        <v>2.5</v>
      </c>
      <c r="U968" s="701">
        <v>1</v>
      </c>
    </row>
    <row r="969" spans="1:21" ht="14.4" customHeight="1" x14ac:dyDescent="0.3">
      <c r="A969" s="661">
        <v>7</v>
      </c>
      <c r="B969" s="662" t="s">
        <v>2404</v>
      </c>
      <c r="C969" s="662" t="s">
        <v>2669</v>
      </c>
      <c r="D969" s="743" t="s">
        <v>3931</v>
      </c>
      <c r="E969" s="744" t="s">
        <v>2702</v>
      </c>
      <c r="F969" s="662" t="s">
        <v>2665</v>
      </c>
      <c r="G969" s="662" t="s">
        <v>2745</v>
      </c>
      <c r="H969" s="662" t="s">
        <v>527</v>
      </c>
      <c r="I969" s="662" t="s">
        <v>3708</v>
      </c>
      <c r="J969" s="662" t="s">
        <v>3709</v>
      </c>
      <c r="K969" s="662" t="s">
        <v>2832</v>
      </c>
      <c r="L969" s="663">
        <v>0</v>
      </c>
      <c r="M969" s="663">
        <v>0</v>
      </c>
      <c r="N969" s="662">
        <v>1</v>
      </c>
      <c r="O969" s="745">
        <v>0.5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7</v>
      </c>
      <c r="B970" s="662" t="s">
        <v>2404</v>
      </c>
      <c r="C970" s="662" t="s">
        <v>2669</v>
      </c>
      <c r="D970" s="743" t="s">
        <v>3931</v>
      </c>
      <c r="E970" s="744" t="s">
        <v>2702</v>
      </c>
      <c r="F970" s="662" t="s">
        <v>2665</v>
      </c>
      <c r="G970" s="662" t="s">
        <v>2745</v>
      </c>
      <c r="H970" s="662" t="s">
        <v>527</v>
      </c>
      <c r="I970" s="662" t="s">
        <v>2831</v>
      </c>
      <c r="J970" s="662" t="s">
        <v>1591</v>
      </c>
      <c r="K970" s="662" t="s">
        <v>2832</v>
      </c>
      <c r="L970" s="663">
        <v>0</v>
      </c>
      <c r="M970" s="663">
        <v>0</v>
      </c>
      <c r="N970" s="662">
        <v>8</v>
      </c>
      <c r="O970" s="745">
        <v>4</v>
      </c>
      <c r="P970" s="663">
        <v>0</v>
      </c>
      <c r="Q970" s="678"/>
      <c r="R970" s="662">
        <v>6</v>
      </c>
      <c r="S970" s="678">
        <v>0.75</v>
      </c>
      <c r="T970" s="745">
        <v>3</v>
      </c>
      <c r="U970" s="701">
        <v>0.75</v>
      </c>
    </row>
    <row r="971" spans="1:21" ht="14.4" customHeight="1" x14ac:dyDescent="0.3">
      <c r="A971" s="661">
        <v>7</v>
      </c>
      <c r="B971" s="662" t="s">
        <v>2404</v>
      </c>
      <c r="C971" s="662" t="s">
        <v>2669</v>
      </c>
      <c r="D971" s="743" t="s">
        <v>3931</v>
      </c>
      <c r="E971" s="744" t="s">
        <v>2702</v>
      </c>
      <c r="F971" s="662" t="s">
        <v>2665</v>
      </c>
      <c r="G971" s="662" t="s">
        <v>2745</v>
      </c>
      <c r="H971" s="662" t="s">
        <v>527</v>
      </c>
      <c r="I971" s="662" t="s">
        <v>1590</v>
      </c>
      <c r="J971" s="662" t="s">
        <v>1591</v>
      </c>
      <c r="K971" s="662" t="s">
        <v>2748</v>
      </c>
      <c r="L971" s="663">
        <v>0</v>
      </c>
      <c r="M971" s="663">
        <v>0</v>
      </c>
      <c r="N971" s="662">
        <v>2</v>
      </c>
      <c r="O971" s="745">
        <v>1</v>
      </c>
      <c r="P971" s="663"/>
      <c r="Q971" s="678"/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7</v>
      </c>
      <c r="B972" s="662" t="s">
        <v>2404</v>
      </c>
      <c r="C972" s="662" t="s">
        <v>2669</v>
      </c>
      <c r="D972" s="743" t="s">
        <v>3931</v>
      </c>
      <c r="E972" s="744" t="s">
        <v>2706</v>
      </c>
      <c r="F972" s="662" t="s">
        <v>2665</v>
      </c>
      <c r="G972" s="662" t="s">
        <v>3926</v>
      </c>
      <c r="H972" s="662" t="s">
        <v>606</v>
      </c>
      <c r="I972" s="662" t="s">
        <v>3927</v>
      </c>
      <c r="J972" s="662" t="s">
        <v>3928</v>
      </c>
      <c r="K972" s="662" t="s">
        <v>3929</v>
      </c>
      <c r="L972" s="663">
        <v>0</v>
      </c>
      <c r="M972" s="663">
        <v>0</v>
      </c>
      <c r="N972" s="662">
        <v>1</v>
      </c>
      <c r="O972" s="745">
        <v>1</v>
      </c>
      <c r="P972" s="663">
        <v>0</v>
      </c>
      <c r="Q972" s="678"/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thickBot="1" x14ac:dyDescent="0.35">
      <c r="A973" s="667">
        <v>7</v>
      </c>
      <c r="B973" s="668" t="s">
        <v>2404</v>
      </c>
      <c r="C973" s="668" t="s">
        <v>2669</v>
      </c>
      <c r="D973" s="746" t="s">
        <v>3931</v>
      </c>
      <c r="E973" s="747" t="s">
        <v>2707</v>
      </c>
      <c r="F973" s="668" t="s">
        <v>2665</v>
      </c>
      <c r="G973" s="668" t="s">
        <v>2715</v>
      </c>
      <c r="H973" s="668" t="s">
        <v>527</v>
      </c>
      <c r="I973" s="668" t="s">
        <v>3528</v>
      </c>
      <c r="J973" s="668" t="s">
        <v>3529</v>
      </c>
      <c r="K973" s="668" t="s">
        <v>3530</v>
      </c>
      <c r="L973" s="669">
        <v>115.26</v>
      </c>
      <c r="M973" s="669">
        <v>115.26</v>
      </c>
      <c r="N973" s="668">
        <v>1</v>
      </c>
      <c r="O973" s="748">
        <v>1</v>
      </c>
      <c r="P973" s="669"/>
      <c r="Q973" s="679">
        <v>0</v>
      </c>
      <c r="R973" s="668"/>
      <c r="S973" s="679">
        <v>0</v>
      </c>
      <c r="T973" s="748"/>
      <c r="U973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3933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2692</v>
      </c>
      <c r="B5" s="229">
        <v>52995.94</v>
      </c>
      <c r="C5" s="742">
        <v>0.18666094759455207</v>
      </c>
      <c r="D5" s="229">
        <v>230919.58</v>
      </c>
      <c r="E5" s="742">
        <v>0.81333905240544779</v>
      </c>
      <c r="F5" s="750">
        <v>283915.52000000002</v>
      </c>
    </row>
    <row r="6" spans="1:6" ht="14.4" customHeight="1" x14ac:dyDescent="0.3">
      <c r="A6" s="688" t="s">
        <v>2702</v>
      </c>
      <c r="B6" s="665">
        <v>26046.83</v>
      </c>
      <c r="C6" s="678">
        <v>0.1509277566050809</v>
      </c>
      <c r="D6" s="665">
        <v>146531.29999999996</v>
      </c>
      <c r="E6" s="678">
        <v>0.84907224339491916</v>
      </c>
      <c r="F6" s="666">
        <v>172578.12999999995</v>
      </c>
    </row>
    <row r="7" spans="1:6" ht="14.4" customHeight="1" x14ac:dyDescent="0.3">
      <c r="A7" s="688" t="s">
        <v>2688</v>
      </c>
      <c r="B7" s="665">
        <v>20961.07</v>
      </c>
      <c r="C7" s="678">
        <v>8.3242906604955674E-2</v>
      </c>
      <c r="D7" s="665">
        <v>230845.01</v>
      </c>
      <c r="E7" s="678">
        <v>0.9167570933950443</v>
      </c>
      <c r="F7" s="666">
        <v>251806.08000000002</v>
      </c>
    </row>
    <row r="8" spans="1:6" ht="14.4" customHeight="1" x14ac:dyDescent="0.3">
      <c r="A8" s="688" t="s">
        <v>2685</v>
      </c>
      <c r="B8" s="665">
        <v>13899.610000000002</v>
      </c>
      <c r="C8" s="678">
        <v>7.9129332039750699E-2</v>
      </c>
      <c r="D8" s="665">
        <v>161757.24999999997</v>
      </c>
      <c r="E8" s="678">
        <v>0.92087066796024919</v>
      </c>
      <c r="F8" s="666">
        <v>175656.86</v>
      </c>
    </row>
    <row r="9" spans="1:6" ht="14.4" customHeight="1" x14ac:dyDescent="0.3">
      <c r="A9" s="688" t="s">
        <v>2683</v>
      </c>
      <c r="B9" s="665">
        <v>7207.97</v>
      </c>
      <c r="C9" s="678">
        <v>9.9593926458532739E-2</v>
      </c>
      <c r="D9" s="665">
        <v>65165.619999999995</v>
      </c>
      <c r="E9" s="678">
        <v>0.90040607354146729</v>
      </c>
      <c r="F9" s="666">
        <v>72373.59</v>
      </c>
    </row>
    <row r="10" spans="1:6" ht="14.4" customHeight="1" x14ac:dyDescent="0.3">
      <c r="A10" s="688" t="s">
        <v>2680</v>
      </c>
      <c r="B10" s="665">
        <v>3653.5400000000004</v>
      </c>
      <c r="C10" s="678">
        <v>0.13831475528001858</v>
      </c>
      <c r="D10" s="665">
        <v>22761.139999999996</v>
      </c>
      <c r="E10" s="678">
        <v>0.86168524471998142</v>
      </c>
      <c r="F10" s="666">
        <v>26414.679999999997</v>
      </c>
    </row>
    <row r="11" spans="1:6" ht="14.4" customHeight="1" x14ac:dyDescent="0.3">
      <c r="A11" s="688" t="s">
        <v>2700</v>
      </c>
      <c r="B11" s="665">
        <v>345.82</v>
      </c>
      <c r="C11" s="678">
        <v>0.28097172570685736</v>
      </c>
      <c r="D11" s="665">
        <v>884.98</v>
      </c>
      <c r="E11" s="678">
        <v>0.71902827429314276</v>
      </c>
      <c r="F11" s="666">
        <v>1230.8</v>
      </c>
    </row>
    <row r="12" spans="1:6" ht="14.4" customHeight="1" x14ac:dyDescent="0.3">
      <c r="A12" s="688" t="s">
        <v>2697</v>
      </c>
      <c r="B12" s="665">
        <v>322.70999999999998</v>
      </c>
      <c r="C12" s="678">
        <v>0.58658547668817596</v>
      </c>
      <c r="D12" s="665">
        <v>227.44</v>
      </c>
      <c r="E12" s="678">
        <v>0.41341452331182404</v>
      </c>
      <c r="F12" s="666">
        <v>550.15</v>
      </c>
    </row>
    <row r="13" spans="1:6" ht="14.4" customHeight="1" x14ac:dyDescent="0.3">
      <c r="A13" s="688" t="s">
        <v>2693</v>
      </c>
      <c r="B13" s="665">
        <v>307.38</v>
      </c>
      <c r="C13" s="678">
        <v>0.12608392468928176</v>
      </c>
      <c r="D13" s="665">
        <v>2130.52</v>
      </c>
      <c r="E13" s="678">
        <v>0.87391607531071824</v>
      </c>
      <c r="F13" s="666">
        <v>2437.9</v>
      </c>
    </row>
    <row r="14" spans="1:6" ht="14.4" customHeight="1" x14ac:dyDescent="0.3">
      <c r="A14" s="688" t="s">
        <v>2691</v>
      </c>
      <c r="B14" s="665">
        <v>193.06</v>
      </c>
      <c r="C14" s="678">
        <v>0.5232829186317558</v>
      </c>
      <c r="D14" s="665">
        <v>175.88</v>
      </c>
      <c r="E14" s="678">
        <v>0.47671708136824414</v>
      </c>
      <c r="F14" s="666">
        <v>368.94</v>
      </c>
    </row>
    <row r="15" spans="1:6" ht="14.4" customHeight="1" x14ac:dyDescent="0.3">
      <c r="A15" s="688" t="s">
        <v>2684</v>
      </c>
      <c r="B15" s="665">
        <v>154.36000000000001</v>
      </c>
      <c r="C15" s="678">
        <v>0.33756123163051083</v>
      </c>
      <c r="D15" s="665">
        <v>302.92</v>
      </c>
      <c r="E15" s="678">
        <v>0.66243876836948912</v>
      </c>
      <c r="F15" s="666">
        <v>457.28000000000003</v>
      </c>
    </row>
    <row r="16" spans="1:6" ht="14.4" customHeight="1" x14ac:dyDescent="0.3">
      <c r="A16" s="688" t="s">
        <v>2707</v>
      </c>
      <c r="B16" s="665">
        <v>115.26</v>
      </c>
      <c r="C16" s="678">
        <v>1</v>
      </c>
      <c r="D16" s="665"/>
      <c r="E16" s="678">
        <v>0</v>
      </c>
      <c r="F16" s="666">
        <v>115.26</v>
      </c>
    </row>
    <row r="17" spans="1:6" ht="14.4" customHeight="1" x14ac:dyDescent="0.3">
      <c r="A17" s="688" t="s">
        <v>2682</v>
      </c>
      <c r="B17" s="665">
        <v>79.48</v>
      </c>
      <c r="C17" s="678">
        <v>1.8328508302020976E-3</v>
      </c>
      <c r="D17" s="665">
        <v>43284.66</v>
      </c>
      <c r="E17" s="678">
        <v>0.99816714916979787</v>
      </c>
      <c r="F17" s="666">
        <v>43364.140000000007</v>
      </c>
    </row>
    <row r="18" spans="1:6" ht="14.4" customHeight="1" x14ac:dyDescent="0.3">
      <c r="A18" s="688" t="s">
        <v>2695</v>
      </c>
      <c r="B18" s="665">
        <v>70.540000000000006</v>
      </c>
      <c r="C18" s="678">
        <v>0.17569553413534583</v>
      </c>
      <c r="D18" s="665">
        <v>330.95000000000005</v>
      </c>
      <c r="E18" s="678">
        <v>0.82430446586465411</v>
      </c>
      <c r="F18" s="666">
        <v>401.49000000000007</v>
      </c>
    </row>
    <row r="19" spans="1:6" ht="14.4" customHeight="1" x14ac:dyDescent="0.3">
      <c r="A19" s="688" t="s">
        <v>2678</v>
      </c>
      <c r="B19" s="665">
        <v>35.11</v>
      </c>
      <c r="C19" s="678">
        <v>9.8311539215411761E-2</v>
      </c>
      <c r="D19" s="665">
        <v>322.02</v>
      </c>
      <c r="E19" s="678">
        <v>0.9016884607845882</v>
      </c>
      <c r="F19" s="666">
        <v>357.13</v>
      </c>
    </row>
    <row r="20" spans="1:6" ht="14.4" customHeight="1" x14ac:dyDescent="0.3">
      <c r="A20" s="688" t="s">
        <v>2699</v>
      </c>
      <c r="B20" s="665"/>
      <c r="C20" s="678">
        <v>0</v>
      </c>
      <c r="D20" s="665">
        <v>207.45</v>
      </c>
      <c r="E20" s="678">
        <v>1</v>
      </c>
      <c r="F20" s="666">
        <v>207.45</v>
      </c>
    </row>
    <row r="21" spans="1:6" ht="14.4" customHeight="1" x14ac:dyDescent="0.3">
      <c r="A21" s="688" t="s">
        <v>2703</v>
      </c>
      <c r="B21" s="665"/>
      <c r="C21" s="678"/>
      <c r="D21" s="665">
        <v>0</v>
      </c>
      <c r="E21" s="678"/>
      <c r="F21" s="666">
        <v>0</v>
      </c>
    </row>
    <row r="22" spans="1:6" ht="14.4" customHeight="1" x14ac:dyDescent="0.3">
      <c r="A22" s="688" t="s">
        <v>2701</v>
      </c>
      <c r="B22" s="665"/>
      <c r="C22" s="678">
        <v>0</v>
      </c>
      <c r="D22" s="665">
        <v>863.38000000000011</v>
      </c>
      <c r="E22" s="678">
        <v>1</v>
      </c>
      <c r="F22" s="666">
        <v>863.38000000000011</v>
      </c>
    </row>
    <row r="23" spans="1:6" ht="14.4" customHeight="1" x14ac:dyDescent="0.3">
      <c r="A23" s="688" t="s">
        <v>2675</v>
      </c>
      <c r="B23" s="665"/>
      <c r="C23" s="678">
        <v>0</v>
      </c>
      <c r="D23" s="665">
        <v>138.32</v>
      </c>
      <c r="E23" s="678">
        <v>1</v>
      </c>
      <c r="F23" s="666">
        <v>138.32</v>
      </c>
    </row>
    <row r="24" spans="1:6" ht="14.4" customHeight="1" x14ac:dyDescent="0.3">
      <c r="A24" s="688" t="s">
        <v>2708</v>
      </c>
      <c r="B24" s="665"/>
      <c r="C24" s="678">
        <v>0</v>
      </c>
      <c r="D24" s="665">
        <v>93.46</v>
      </c>
      <c r="E24" s="678">
        <v>1</v>
      </c>
      <c r="F24" s="666">
        <v>93.46</v>
      </c>
    </row>
    <row r="25" spans="1:6" ht="14.4" customHeight="1" x14ac:dyDescent="0.3">
      <c r="A25" s="688" t="s">
        <v>2705</v>
      </c>
      <c r="B25" s="665"/>
      <c r="C25" s="678">
        <v>0</v>
      </c>
      <c r="D25" s="665">
        <v>149.52000000000001</v>
      </c>
      <c r="E25" s="678">
        <v>1</v>
      </c>
      <c r="F25" s="666">
        <v>149.52000000000001</v>
      </c>
    </row>
    <row r="26" spans="1:6" ht="14.4" customHeight="1" x14ac:dyDescent="0.3">
      <c r="A26" s="688" t="s">
        <v>2689</v>
      </c>
      <c r="B26" s="665"/>
      <c r="C26" s="678">
        <v>0</v>
      </c>
      <c r="D26" s="665">
        <v>932.81</v>
      </c>
      <c r="E26" s="678">
        <v>1</v>
      </c>
      <c r="F26" s="666">
        <v>932.81</v>
      </c>
    </row>
    <row r="27" spans="1:6" ht="14.4" customHeight="1" x14ac:dyDescent="0.3">
      <c r="A27" s="688" t="s">
        <v>2690</v>
      </c>
      <c r="B27" s="665"/>
      <c r="C27" s="678">
        <v>0</v>
      </c>
      <c r="D27" s="665">
        <v>934.4</v>
      </c>
      <c r="E27" s="678">
        <v>1</v>
      </c>
      <c r="F27" s="666">
        <v>934.4</v>
      </c>
    </row>
    <row r="28" spans="1:6" ht="14.4" customHeight="1" x14ac:dyDescent="0.3">
      <c r="A28" s="688" t="s">
        <v>2694</v>
      </c>
      <c r="B28" s="665"/>
      <c r="C28" s="678">
        <v>0</v>
      </c>
      <c r="D28" s="665">
        <v>62.64</v>
      </c>
      <c r="E28" s="678">
        <v>1</v>
      </c>
      <c r="F28" s="666">
        <v>62.64</v>
      </c>
    </row>
    <row r="29" spans="1:6" ht="14.4" customHeight="1" x14ac:dyDescent="0.3">
      <c r="A29" s="688" t="s">
        <v>2681</v>
      </c>
      <c r="B29" s="665"/>
      <c r="C29" s="678">
        <v>0</v>
      </c>
      <c r="D29" s="665">
        <v>36.54</v>
      </c>
      <c r="E29" s="678">
        <v>1</v>
      </c>
      <c r="F29" s="666">
        <v>36.54</v>
      </c>
    </row>
    <row r="30" spans="1:6" ht="14.4" customHeight="1" x14ac:dyDescent="0.3">
      <c r="A30" s="688" t="s">
        <v>2679</v>
      </c>
      <c r="B30" s="665"/>
      <c r="C30" s="678">
        <v>0</v>
      </c>
      <c r="D30" s="665">
        <v>193.08</v>
      </c>
      <c r="E30" s="678">
        <v>1</v>
      </c>
      <c r="F30" s="666">
        <v>193.08</v>
      </c>
    </row>
    <row r="31" spans="1:6" ht="14.4" customHeight="1" x14ac:dyDescent="0.3">
      <c r="A31" s="688" t="s">
        <v>2704</v>
      </c>
      <c r="B31" s="665"/>
      <c r="C31" s="678">
        <v>0</v>
      </c>
      <c r="D31" s="665">
        <v>229.38</v>
      </c>
      <c r="E31" s="678">
        <v>1</v>
      </c>
      <c r="F31" s="666">
        <v>229.38</v>
      </c>
    </row>
    <row r="32" spans="1:6" ht="14.4" customHeight="1" x14ac:dyDescent="0.3">
      <c r="A32" s="688" t="s">
        <v>2687</v>
      </c>
      <c r="B32" s="665">
        <v>0</v>
      </c>
      <c r="C32" s="678">
        <v>0</v>
      </c>
      <c r="D32" s="665">
        <v>1538.8899999999999</v>
      </c>
      <c r="E32" s="678">
        <v>1</v>
      </c>
      <c r="F32" s="666">
        <v>1538.8899999999999</v>
      </c>
    </row>
    <row r="33" spans="1:6" ht="14.4" customHeight="1" x14ac:dyDescent="0.3">
      <c r="A33" s="688" t="s">
        <v>2706</v>
      </c>
      <c r="B33" s="665"/>
      <c r="C33" s="678"/>
      <c r="D33" s="665">
        <v>0</v>
      </c>
      <c r="E33" s="678"/>
      <c r="F33" s="666">
        <v>0</v>
      </c>
    </row>
    <row r="34" spans="1:6" ht="14.4" customHeight="1" x14ac:dyDescent="0.3">
      <c r="A34" s="688" t="s">
        <v>2686</v>
      </c>
      <c r="B34" s="665"/>
      <c r="C34" s="678"/>
      <c r="D34" s="665">
        <v>0</v>
      </c>
      <c r="E34" s="678"/>
      <c r="F34" s="666">
        <v>0</v>
      </c>
    </row>
    <row r="35" spans="1:6" ht="14.4" customHeight="1" x14ac:dyDescent="0.3">
      <c r="A35" s="688" t="s">
        <v>2676</v>
      </c>
      <c r="B35" s="665"/>
      <c r="C35" s="678">
        <v>0</v>
      </c>
      <c r="D35" s="665">
        <v>704.73</v>
      </c>
      <c r="E35" s="678">
        <v>1</v>
      </c>
      <c r="F35" s="666">
        <v>704.73</v>
      </c>
    </row>
    <row r="36" spans="1:6" ht="14.4" customHeight="1" x14ac:dyDescent="0.3">
      <c r="A36" s="688" t="s">
        <v>2698</v>
      </c>
      <c r="B36" s="665"/>
      <c r="C36" s="678">
        <v>0</v>
      </c>
      <c r="D36" s="665">
        <v>750.81</v>
      </c>
      <c r="E36" s="678">
        <v>1</v>
      </c>
      <c r="F36" s="666">
        <v>750.81</v>
      </c>
    </row>
    <row r="37" spans="1:6" ht="14.4" customHeight="1" thickBot="1" x14ac:dyDescent="0.35">
      <c r="A37" s="689" t="s">
        <v>2696</v>
      </c>
      <c r="B37" s="680"/>
      <c r="C37" s="681">
        <v>0</v>
      </c>
      <c r="D37" s="680">
        <v>46.849999999999994</v>
      </c>
      <c r="E37" s="681">
        <v>1</v>
      </c>
      <c r="F37" s="682">
        <v>46.849999999999994</v>
      </c>
    </row>
    <row r="38" spans="1:6" ht="14.4" customHeight="1" thickBot="1" x14ac:dyDescent="0.35">
      <c r="A38" s="683" t="s">
        <v>3</v>
      </c>
      <c r="B38" s="684">
        <v>126388.68000000001</v>
      </c>
      <c r="C38" s="685">
        <v>0.12165505621510833</v>
      </c>
      <c r="D38" s="684">
        <v>912521.5299999998</v>
      </c>
      <c r="E38" s="685">
        <v>0.87834494378489136</v>
      </c>
      <c r="F38" s="686">
        <v>1038910.2100000001</v>
      </c>
    </row>
    <row r="39" spans="1:6" ht="14.4" customHeight="1" thickBot="1" x14ac:dyDescent="0.35"/>
    <row r="40" spans="1:6" ht="14.4" customHeight="1" x14ac:dyDescent="0.3">
      <c r="A40" s="751" t="s">
        <v>3934</v>
      </c>
      <c r="B40" s="229">
        <v>93716.739999999991</v>
      </c>
      <c r="C40" s="742">
        <v>0.16565168192681884</v>
      </c>
      <c r="D40" s="229">
        <v>472029.03999999975</v>
      </c>
      <c r="E40" s="742">
        <v>0.83434831807318111</v>
      </c>
      <c r="F40" s="750">
        <v>565745.7799999998</v>
      </c>
    </row>
    <row r="41" spans="1:6" ht="14.4" customHeight="1" x14ac:dyDescent="0.3">
      <c r="A41" s="688" t="s">
        <v>2464</v>
      </c>
      <c r="B41" s="665">
        <v>21212.250000000004</v>
      </c>
      <c r="C41" s="678">
        <v>5.5025981259376092E-2</v>
      </c>
      <c r="D41" s="665">
        <v>364282.92000000004</v>
      </c>
      <c r="E41" s="678">
        <v>0.94497401874062392</v>
      </c>
      <c r="F41" s="666">
        <v>385495.17000000004</v>
      </c>
    </row>
    <row r="42" spans="1:6" ht="14.4" customHeight="1" x14ac:dyDescent="0.3">
      <c r="A42" s="688" t="s">
        <v>2435</v>
      </c>
      <c r="B42" s="665">
        <v>5981.8600000000006</v>
      </c>
      <c r="C42" s="678">
        <v>0.1185968212453077</v>
      </c>
      <c r="D42" s="665">
        <v>44456.759999999987</v>
      </c>
      <c r="E42" s="678">
        <v>0.88140317875469232</v>
      </c>
      <c r="F42" s="666">
        <v>50438.619999999988</v>
      </c>
    </row>
    <row r="43" spans="1:6" ht="14.4" customHeight="1" x14ac:dyDescent="0.3">
      <c r="A43" s="688" t="s">
        <v>3935</v>
      </c>
      <c r="B43" s="665">
        <v>1328.47</v>
      </c>
      <c r="C43" s="678">
        <v>0.3417945584357111</v>
      </c>
      <c r="D43" s="665">
        <v>2558.2799999999997</v>
      </c>
      <c r="E43" s="678">
        <v>0.65820544156428884</v>
      </c>
      <c r="F43" s="666">
        <v>3886.75</v>
      </c>
    </row>
    <row r="44" spans="1:6" ht="14.4" customHeight="1" x14ac:dyDescent="0.3">
      <c r="A44" s="688" t="s">
        <v>2428</v>
      </c>
      <c r="B44" s="665">
        <v>1170.93</v>
      </c>
      <c r="C44" s="678">
        <v>1</v>
      </c>
      <c r="D44" s="665"/>
      <c r="E44" s="678">
        <v>0</v>
      </c>
      <c r="F44" s="666">
        <v>1170.93</v>
      </c>
    </row>
    <row r="45" spans="1:6" ht="14.4" customHeight="1" x14ac:dyDescent="0.3">
      <c r="A45" s="688" t="s">
        <v>2476</v>
      </c>
      <c r="B45" s="665">
        <v>977.64</v>
      </c>
      <c r="C45" s="678">
        <v>7.8151304839970639E-2</v>
      </c>
      <c r="D45" s="665">
        <v>11531.94</v>
      </c>
      <c r="E45" s="678">
        <v>0.92184869516002943</v>
      </c>
      <c r="F45" s="666">
        <v>12509.58</v>
      </c>
    </row>
    <row r="46" spans="1:6" ht="14.4" customHeight="1" x14ac:dyDescent="0.3">
      <c r="A46" s="688" t="s">
        <v>2441</v>
      </c>
      <c r="B46" s="665">
        <v>345.82</v>
      </c>
      <c r="C46" s="678">
        <v>0.35898021466979468</v>
      </c>
      <c r="D46" s="665">
        <v>617.52</v>
      </c>
      <c r="E46" s="678">
        <v>0.64101978533020532</v>
      </c>
      <c r="F46" s="666">
        <v>963.33999999999992</v>
      </c>
    </row>
    <row r="47" spans="1:6" ht="14.4" customHeight="1" x14ac:dyDescent="0.3">
      <c r="A47" s="688" t="s">
        <v>2480</v>
      </c>
      <c r="B47" s="665">
        <v>322.70999999999998</v>
      </c>
      <c r="C47" s="678">
        <v>0.31818540356135749</v>
      </c>
      <c r="D47" s="665">
        <v>691.51</v>
      </c>
      <c r="E47" s="678">
        <v>0.68181459643864251</v>
      </c>
      <c r="F47" s="666">
        <v>1014.22</v>
      </c>
    </row>
    <row r="48" spans="1:6" ht="14.4" customHeight="1" x14ac:dyDescent="0.3">
      <c r="A48" s="688" t="s">
        <v>3936</v>
      </c>
      <c r="B48" s="665">
        <v>307.38</v>
      </c>
      <c r="C48" s="678">
        <v>1</v>
      </c>
      <c r="D48" s="665"/>
      <c r="E48" s="678">
        <v>0</v>
      </c>
      <c r="F48" s="666">
        <v>307.38</v>
      </c>
    </row>
    <row r="49" spans="1:6" ht="14.4" customHeight="1" x14ac:dyDescent="0.3">
      <c r="A49" s="688" t="s">
        <v>3937</v>
      </c>
      <c r="B49" s="665">
        <v>276.62</v>
      </c>
      <c r="C49" s="678">
        <v>0.28570838368502055</v>
      </c>
      <c r="D49" s="665">
        <v>691.56999999999994</v>
      </c>
      <c r="E49" s="678">
        <v>0.71429161631497951</v>
      </c>
      <c r="F49" s="666">
        <v>968.18999999999994</v>
      </c>
    </row>
    <row r="50" spans="1:6" ht="14.4" customHeight="1" x14ac:dyDescent="0.3">
      <c r="A50" s="688" t="s">
        <v>2438</v>
      </c>
      <c r="B50" s="665">
        <v>193.06</v>
      </c>
      <c r="C50" s="678">
        <v>1</v>
      </c>
      <c r="D50" s="665"/>
      <c r="E50" s="678">
        <v>0</v>
      </c>
      <c r="F50" s="666">
        <v>193.06</v>
      </c>
    </row>
    <row r="51" spans="1:6" ht="14.4" customHeight="1" x14ac:dyDescent="0.3">
      <c r="A51" s="688" t="s">
        <v>2460</v>
      </c>
      <c r="B51" s="665">
        <v>154.36000000000001</v>
      </c>
      <c r="C51" s="678">
        <v>0.12709129231985247</v>
      </c>
      <c r="D51" s="665">
        <v>1060.2</v>
      </c>
      <c r="E51" s="678">
        <v>0.87290870768014761</v>
      </c>
      <c r="F51" s="666">
        <v>1214.56</v>
      </c>
    </row>
    <row r="52" spans="1:6" ht="14.4" customHeight="1" x14ac:dyDescent="0.3">
      <c r="A52" s="688" t="s">
        <v>3938</v>
      </c>
      <c r="B52" s="665">
        <v>141.08000000000001</v>
      </c>
      <c r="C52" s="678">
        <v>0.16666272888363851</v>
      </c>
      <c r="D52" s="665">
        <v>705.42000000000007</v>
      </c>
      <c r="E52" s="678">
        <v>0.83333727111636147</v>
      </c>
      <c r="F52" s="666">
        <v>846.50000000000011</v>
      </c>
    </row>
    <row r="53" spans="1:6" ht="14.4" customHeight="1" x14ac:dyDescent="0.3">
      <c r="A53" s="688" t="s">
        <v>3939</v>
      </c>
      <c r="B53" s="665">
        <v>79.48</v>
      </c>
      <c r="C53" s="678">
        <v>4.5899745899745902E-2</v>
      </c>
      <c r="D53" s="665">
        <v>1652.12</v>
      </c>
      <c r="E53" s="678">
        <v>0.95410025410025412</v>
      </c>
      <c r="F53" s="666">
        <v>1731.6</v>
      </c>
    </row>
    <row r="54" spans="1:6" ht="14.4" customHeight="1" x14ac:dyDescent="0.3">
      <c r="A54" s="688" t="s">
        <v>3940</v>
      </c>
      <c r="B54" s="665">
        <v>73.08</v>
      </c>
      <c r="C54" s="678">
        <v>6.1538979739629823E-2</v>
      </c>
      <c r="D54" s="665">
        <v>1114.46</v>
      </c>
      <c r="E54" s="678">
        <v>0.93846102026037026</v>
      </c>
      <c r="F54" s="666">
        <v>1187.54</v>
      </c>
    </row>
    <row r="55" spans="1:6" ht="14.4" customHeight="1" x14ac:dyDescent="0.3">
      <c r="A55" s="688" t="s">
        <v>3941</v>
      </c>
      <c r="B55" s="665">
        <v>72.09</v>
      </c>
      <c r="C55" s="678">
        <v>0.68663682255452896</v>
      </c>
      <c r="D55" s="665">
        <v>32.900000000000006</v>
      </c>
      <c r="E55" s="678">
        <v>0.31336317744547104</v>
      </c>
      <c r="F55" s="666">
        <v>104.99000000000001</v>
      </c>
    </row>
    <row r="56" spans="1:6" ht="14.4" customHeight="1" x14ac:dyDescent="0.3">
      <c r="A56" s="688" t="s">
        <v>3942</v>
      </c>
      <c r="B56" s="665">
        <v>35.11</v>
      </c>
      <c r="C56" s="678">
        <v>1</v>
      </c>
      <c r="D56" s="665"/>
      <c r="E56" s="678">
        <v>0</v>
      </c>
      <c r="F56" s="666">
        <v>35.11</v>
      </c>
    </row>
    <row r="57" spans="1:6" ht="14.4" customHeight="1" x14ac:dyDescent="0.3">
      <c r="A57" s="688" t="s">
        <v>2436</v>
      </c>
      <c r="B57" s="665"/>
      <c r="C57" s="678">
        <v>0</v>
      </c>
      <c r="D57" s="665">
        <v>482.70000000000005</v>
      </c>
      <c r="E57" s="678">
        <v>1</v>
      </c>
      <c r="F57" s="666">
        <v>482.70000000000005</v>
      </c>
    </row>
    <row r="58" spans="1:6" ht="14.4" customHeight="1" x14ac:dyDescent="0.3">
      <c r="A58" s="688" t="s">
        <v>3943</v>
      </c>
      <c r="B58" s="665"/>
      <c r="C58" s="678">
        <v>0</v>
      </c>
      <c r="D58" s="665">
        <v>207.45</v>
      </c>
      <c r="E58" s="678">
        <v>1</v>
      </c>
      <c r="F58" s="666">
        <v>207.45</v>
      </c>
    </row>
    <row r="59" spans="1:6" ht="14.4" customHeight="1" x14ac:dyDescent="0.3">
      <c r="A59" s="688" t="s">
        <v>3944</v>
      </c>
      <c r="B59" s="665"/>
      <c r="C59" s="678"/>
      <c r="D59" s="665">
        <v>0</v>
      </c>
      <c r="E59" s="678"/>
      <c r="F59" s="666">
        <v>0</v>
      </c>
    </row>
    <row r="60" spans="1:6" ht="14.4" customHeight="1" x14ac:dyDescent="0.3">
      <c r="A60" s="688" t="s">
        <v>2470</v>
      </c>
      <c r="B60" s="665"/>
      <c r="C60" s="678">
        <v>0</v>
      </c>
      <c r="D60" s="665">
        <v>177.82</v>
      </c>
      <c r="E60" s="678">
        <v>1</v>
      </c>
      <c r="F60" s="666">
        <v>177.82</v>
      </c>
    </row>
    <row r="61" spans="1:6" ht="14.4" customHeight="1" x14ac:dyDescent="0.3">
      <c r="A61" s="688" t="s">
        <v>3945</v>
      </c>
      <c r="B61" s="665"/>
      <c r="C61" s="678">
        <v>0</v>
      </c>
      <c r="D61" s="665">
        <v>93.46</v>
      </c>
      <c r="E61" s="678">
        <v>1</v>
      </c>
      <c r="F61" s="666">
        <v>93.46</v>
      </c>
    </row>
    <row r="62" spans="1:6" ht="14.4" customHeight="1" x14ac:dyDescent="0.3">
      <c r="A62" s="688" t="s">
        <v>2442</v>
      </c>
      <c r="B62" s="665"/>
      <c r="C62" s="678">
        <v>0</v>
      </c>
      <c r="D62" s="665">
        <v>704.73</v>
      </c>
      <c r="E62" s="678">
        <v>1</v>
      </c>
      <c r="F62" s="666">
        <v>704.73</v>
      </c>
    </row>
    <row r="63" spans="1:6" ht="14.4" customHeight="1" x14ac:dyDescent="0.3">
      <c r="A63" s="688" t="s">
        <v>2477</v>
      </c>
      <c r="B63" s="665"/>
      <c r="C63" s="678">
        <v>0</v>
      </c>
      <c r="D63" s="665">
        <v>1315</v>
      </c>
      <c r="E63" s="678">
        <v>1</v>
      </c>
      <c r="F63" s="666">
        <v>1315</v>
      </c>
    </row>
    <row r="64" spans="1:6" ht="14.4" customHeight="1" x14ac:dyDescent="0.3">
      <c r="A64" s="688" t="s">
        <v>2452</v>
      </c>
      <c r="B64" s="665">
        <v>0</v>
      </c>
      <c r="C64" s="678">
        <v>0</v>
      </c>
      <c r="D64" s="665">
        <v>289.62</v>
      </c>
      <c r="E64" s="678">
        <v>1</v>
      </c>
      <c r="F64" s="666">
        <v>289.62</v>
      </c>
    </row>
    <row r="65" spans="1:6" ht="14.4" customHeight="1" x14ac:dyDescent="0.3">
      <c r="A65" s="688" t="s">
        <v>3946</v>
      </c>
      <c r="B65" s="665"/>
      <c r="C65" s="678">
        <v>0</v>
      </c>
      <c r="D65" s="665">
        <v>46.849999999999994</v>
      </c>
      <c r="E65" s="678">
        <v>1</v>
      </c>
      <c r="F65" s="666">
        <v>46.849999999999994</v>
      </c>
    </row>
    <row r="66" spans="1:6" ht="14.4" customHeight="1" x14ac:dyDescent="0.3">
      <c r="A66" s="688" t="s">
        <v>3947</v>
      </c>
      <c r="B66" s="665"/>
      <c r="C66" s="678"/>
      <c r="D66" s="665">
        <v>0</v>
      </c>
      <c r="E66" s="678"/>
      <c r="F66" s="666">
        <v>0</v>
      </c>
    </row>
    <row r="67" spans="1:6" ht="14.4" customHeight="1" x14ac:dyDescent="0.3">
      <c r="A67" s="688" t="s">
        <v>2444</v>
      </c>
      <c r="B67" s="665"/>
      <c r="C67" s="678">
        <v>0</v>
      </c>
      <c r="D67" s="665">
        <v>176.59</v>
      </c>
      <c r="E67" s="678">
        <v>1</v>
      </c>
      <c r="F67" s="666">
        <v>176.59</v>
      </c>
    </row>
    <row r="68" spans="1:6" ht="14.4" customHeight="1" x14ac:dyDescent="0.3">
      <c r="A68" s="688" t="s">
        <v>2472</v>
      </c>
      <c r="B68" s="665"/>
      <c r="C68" s="678">
        <v>0</v>
      </c>
      <c r="D68" s="665">
        <v>191.25</v>
      </c>
      <c r="E68" s="678">
        <v>1</v>
      </c>
      <c r="F68" s="666">
        <v>191.25</v>
      </c>
    </row>
    <row r="69" spans="1:6" ht="14.4" customHeight="1" x14ac:dyDescent="0.3">
      <c r="A69" s="688" t="s">
        <v>2446</v>
      </c>
      <c r="B69" s="665"/>
      <c r="C69" s="678">
        <v>0</v>
      </c>
      <c r="D69" s="665">
        <v>724.49</v>
      </c>
      <c r="E69" s="678">
        <v>1</v>
      </c>
      <c r="F69" s="666">
        <v>724.49</v>
      </c>
    </row>
    <row r="70" spans="1:6" ht="14.4" customHeight="1" x14ac:dyDescent="0.3">
      <c r="A70" s="688" t="s">
        <v>2440</v>
      </c>
      <c r="B70" s="665"/>
      <c r="C70" s="678">
        <v>0</v>
      </c>
      <c r="D70" s="665">
        <v>1146.1600000000001</v>
      </c>
      <c r="E70" s="678">
        <v>1</v>
      </c>
      <c r="F70" s="666">
        <v>1146.1600000000001</v>
      </c>
    </row>
    <row r="71" spans="1:6" ht="14.4" customHeight="1" x14ac:dyDescent="0.3">
      <c r="A71" s="688" t="s">
        <v>3948</v>
      </c>
      <c r="B71" s="665"/>
      <c r="C71" s="678"/>
      <c r="D71" s="665">
        <v>0</v>
      </c>
      <c r="E71" s="678"/>
      <c r="F71" s="666">
        <v>0</v>
      </c>
    </row>
    <row r="72" spans="1:6" ht="14.4" customHeight="1" x14ac:dyDescent="0.3">
      <c r="A72" s="688" t="s">
        <v>3949</v>
      </c>
      <c r="B72" s="665"/>
      <c r="C72" s="678"/>
      <c r="D72" s="665">
        <v>0</v>
      </c>
      <c r="E72" s="678"/>
      <c r="F72" s="666">
        <v>0</v>
      </c>
    </row>
    <row r="73" spans="1:6" ht="14.4" customHeight="1" x14ac:dyDescent="0.3">
      <c r="A73" s="688" t="s">
        <v>3950</v>
      </c>
      <c r="B73" s="665"/>
      <c r="C73" s="678">
        <v>0</v>
      </c>
      <c r="D73" s="665">
        <v>354.22</v>
      </c>
      <c r="E73" s="678">
        <v>1</v>
      </c>
      <c r="F73" s="666">
        <v>354.22</v>
      </c>
    </row>
    <row r="74" spans="1:6" ht="14.4" customHeight="1" x14ac:dyDescent="0.3">
      <c r="A74" s="688" t="s">
        <v>2482</v>
      </c>
      <c r="B74" s="665"/>
      <c r="C74" s="678">
        <v>0</v>
      </c>
      <c r="D74" s="665">
        <v>1312.6</v>
      </c>
      <c r="E74" s="678">
        <v>1</v>
      </c>
      <c r="F74" s="666">
        <v>1312.6</v>
      </c>
    </row>
    <row r="75" spans="1:6" ht="14.4" customHeight="1" x14ac:dyDescent="0.3">
      <c r="A75" s="688" t="s">
        <v>3951</v>
      </c>
      <c r="B75" s="665"/>
      <c r="C75" s="678">
        <v>0</v>
      </c>
      <c r="D75" s="665">
        <v>207.45</v>
      </c>
      <c r="E75" s="678">
        <v>1</v>
      </c>
      <c r="F75" s="666">
        <v>207.45</v>
      </c>
    </row>
    <row r="76" spans="1:6" ht="14.4" customHeight="1" x14ac:dyDescent="0.3">
      <c r="A76" s="688" t="s">
        <v>3952</v>
      </c>
      <c r="B76" s="665"/>
      <c r="C76" s="678">
        <v>0</v>
      </c>
      <c r="D76" s="665">
        <v>229.38</v>
      </c>
      <c r="E76" s="678">
        <v>1</v>
      </c>
      <c r="F76" s="666">
        <v>229.38</v>
      </c>
    </row>
    <row r="77" spans="1:6" ht="14.4" customHeight="1" x14ac:dyDescent="0.3">
      <c r="A77" s="688" t="s">
        <v>3953</v>
      </c>
      <c r="B77" s="665"/>
      <c r="C77" s="678">
        <v>0</v>
      </c>
      <c r="D77" s="665">
        <v>55.37</v>
      </c>
      <c r="E77" s="678">
        <v>1</v>
      </c>
      <c r="F77" s="666">
        <v>55.37</v>
      </c>
    </row>
    <row r="78" spans="1:6" ht="14.4" customHeight="1" x14ac:dyDescent="0.3">
      <c r="A78" s="688" t="s">
        <v>2434</v>
      </c>
      <c r="B78" s="665"/>
      <c r="C78" s="678">
        <v>0</v>
      </c>
      <c r="D78" s="665">
        <v>93.43</v>
      </c>
      <c r="E78" s="678">
        <v>1</v>
      </c>
      <c r="F78" s="666">
        <v>93.43</v>
      </c>
    </row>
    <row r="79" spans="1:6" ht="14.4" customHeight="1" thickBot="1" x14ac:dyDescent="0.35">
      <c r="A79" s="689" t="s">
        <v>3954</v>
      </c>
      <c r="B79" s="680"/>
      <c r="C79" s="681">
        <v>0</v>
      </c>
      <c r="D79" s="680">
        <v>3288.3199999999997</v>
      </c>
      <c r="E79" s="681">
        <v>1</v>
      </c>
      <c r="F79" s="682">
        <v>3288.3199999999997</v>
      </c>
    </row>
    <row r="80" spans="1:6" ht="14.4" customHeight="1" thickBot="1" x14ac:dyDescent="0.35">
      <c r="A80" s="683" t="s">
        <v>3</v>
      </c>
      <c r="B80" s="684">
        <v>126388.67999999998</v>
      </c>
      <c r="C80" s="685">
        <v>0.12165505621510837</v>
      </c>
      <c r="D80" s="684">
        <v>912521.52999999956</v>
      </c>
      <c r="E80" s="685">
        <v>0.8783449437848917</v>
      </c>
      <c r="F80" s="686">
        <v>1038910.2099999995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{230B1F2A-40A3-4917-A905-FB1C5B7B38F1}</x14:id>
        </ext>
      </extLst>
    </cfRule>
  </conditionalFormatting>
  <conditionalFormatting sqref="F40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{AD41BE8A-3770-463A-A3E7-93386BC945C1}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0B1F2A-40A3-4917-A905-FB1C5B7B38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AD41BE8A-3770-463A-A3E7-93386BC945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279</v>
      </c>
      <c r="G3" s="47">
        <f>SUBTOTAL(9,G6:G1048576)</f>
        <v>126388.68</v>
      </c>
      <c r="H3" s="48">
        <f>IF(M3=0,0,G3/M3)</f>
        <v>0.12165505621510836</v>
      </c>
      <c r="I3" s="47">
        <f>SUBTOTAL(9,I6:I1048576)</f>
        <v>1519</v>
      </c>
      <c r="J3" s="47">
        <f>SUBTOTAL(9,J6:J1048576)</f>
        <v>912521.52999999956</v>
      </c>
      <c r="K3" s="48">
        <f>IF(M3=0,0,J3/M3)</f>
        <v>0.87834494378489147</v>
      </c>
      <c r="L3" s="47">
        <f>SUBTOTAL(9,L6:L1048576)</f>
        <v>1798</v>
      </c>
      <c r="M3" s="49">
        <f>SUBTOTAL(9,M6:M1048576)</f>
        <v>1038910.2099999997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2700</v>
      </c>
      <c r="B6" s="737" t="s">
        <v>2492</v>
      </c>
      <c r="C6" s="737" t="s">
        <v>3090</v>
      </c>
      <c r="D6" s="737" t="s">
        <v>3091</v>
      </c>
      <c r="E6" s="737" t="s">
        <v>3092</v>
      </c>
      <c r="F6" s="229">
        <v>2</v>
      </c>
      <c r="G6" s="229">
        <v>345.82</v>
      </c>
      <c r="H6" s="742">
        <v>1</v>
      </c>
      <c r="I6" s="229"/>
      <c r="J6" s="229"/>
      <c r="K6" s="742">
        <v>0</v>
      </c>
      <c r="L6" s="229">
        <v>2</v>
      </c>
      <c r="M6" s="750">
        <v>345.82</v>
      </c>
    </row>
    <row r="7" spans="1:13" ht="14.4" customHeight="1" x14ac:dyDescent="0.3">
      <c r="A7" s="661" t="s">
        <v>2700</v>
      </c>
      <c r="B7" s="662" t="s">
        <v>2492</v>
      </c>
      <c r="C7" s="662" t="s">
        <v>3093</v>
      </c>
      <c r="D7" s="662" t="s">
        <v>3091</v>
      </c>
      <c r="E7" s="662" t="s">
        <v>3094</v>
      </c>
      <c r="F7" s="665">
        <v>1</v>
      </c>
      <c r="G7" s="665">
        <v>0</v>
      </c>
      <c r="H7" s="678"/>
      <c r="I7" s="665"/>
      <c r="J7" s="665"/>
      <c r="K7" s="678"/>
      <c r="L7" s="665">
        <v>1</v>
      </c>
      <c r="M7" s="666">
        <v>0</v>
      </c>
    </row>
    <row r="8" spans="1:13" ht="14.4" customHeight="1" x14ac:dyDescent="0.3">
      <c r="A8" s="661" t="s">
        <v>2700</v>
      </c>
      <c r="B8" s="662" t="s">
        <v>2492</v>
      </c>
      <c r="C8" s="662" t="s">
        <v>3095</v>
      </c>
      <c r="D8" s="662" t="s">
        <v>3091</v>
      </c>
      <c r="E8" s="662" t="s">
        <v>3096</v>
      </c>
      <c r="F8" s="665">
        <v>1</v>
      </c>
      <c r="G8" s="665">
        <v>0</v>
      </c>
      <c r="H8" s="678"/>
      <c r="I8" s="665"/>
      <c r="J8" s="665"/>
      <c r="K8" s="678"/>
      <c r="L8" s="665">
        <v>1</v>
      </c>
      <c r="M8" s="666">
        <v>0</v>
      </c>
    </row>
    <row r="9" spans="1:13" ht="14.4" customHeight="1" x14ac:dyDescent="0.3">
      <c r="A9" s="661" t="s">
        <v>2700</v>
      </c>
      <c r="B9" s="662" t="s">
        <v>2540</v>
      </c>
      <c r="C9" s="662" t="s">
        <v>1819</v>
      </c>
      <c r="D9" s="662" t="s">
        <v>2544</v>
      </c>
      <c r="E9" s="662" t="s">
        <v>2545</v>
      </c>
      <c r="F9" s="665"/>
      <c r="G9" s="665"/>
      <c r="H9" s="678">
        <v>0</v>
      </c>
      <c r="I9" s="665">
        <v>1</v>
      </c>
      <c r="J9" s="665">
        <v>59.27</v>
      </c>
      <c r="K9" s="678">
        <v>1</v>
      </c>
      <c r="L9" s="665">
        <v>1</v>
      </c>
      <c r="M9" s="666">
        <v>59.27</v>
      </c>
    </row>
    <row r="10" spans="1:13" ht="14.4" customHeight="1" x14ac:dyDescent="0.3">
      <c r="A10" s="661" t="s">
        <v>2700</v>
      </c>
      <c r="B10" s="662" t="s">
        <v>2540</v>
      </c>
      <c r="C10" s="662" t="s">
        <v>1780</v>
      </c>
      <c r="D10" s="662" t="s">
        <v>2546</v>
      </c>
      <c r="E10" s="662" t="s">
        <v>2547</v>
      </c>
      <c r="F10" s="665"/>
      <c r="G10" s="665"/>
      <c r="H10" s="678">
        <v>0</v>
      </c>
      <c r="I10" s="665">
        <v>2</v>
      </c>
      <c r="J10" s="665">
        <v>92.14</v>
      </c>
      <c r="K10" s="678">
        <v>1</v>
      </c>
      <c r="L10" s="665">
        <v>2</v>
      </c>
      <c r="M10" s="666">
        <v>92.14</v>
      </c>
    </row>
    <row r="11" spans="1:13" ht="14.4" customHeight="1" x14ac:dyDescent="0.3">
      <c r="A11" s="661" t="s">
        <v>2700</v>
      </c>
      <c r="B11" s="662" t="s">
        <v>2540</v>
      </c>
      <c r="C11" s="662" t="s">
        <v>3088</v>
      </c>
      <c r="D11" s="662" t="s">
        <v>2848</v>
      </c>
      <c r="E11" s="662" t="s">
        <v>3089</v>
      </c>
      <c r="F11" s="665"/>
      <c r="G11" s="665"/>
      <c r="H11" s="678">
        <v>0</v>
      </c>
      <c r="I11" s="665">
        <v>2</v>
      </c>
      <c r="J11" s="665">
        <v>92.14</v>
      </c>
      <c r="K11" s="678">
        <v>1</v>
      </c>
      <c r="L11" s="665">
        <v>2</v>
      </c>
      <c r="M11" s="666">
        <v>92.14</v>
      </c>
    </row>
    <row r="12" spans="1:13" ht="14.4" customHeight="1" x14ac:dyDescent="0.3">
      <c r="A12" s="661" t="s">
        <v>2700</v>
      </c>
      <c r="B12" s="662" t="s">
        <v>2490</v>
      </c>
      <c r="C12" s="662" t="s">
        <v>3103</v>
      </c>
      <c r="D12" s="662" t="s">
        <v>3104</v>
      </c>
      <c r="E12" s="662" t="s">
        <v>3105</v>
      </c>
      <c r="F12" s="665"/>
      <c r="G12" s="665"/>
      <c r="H12" s="678">
        <v>0</v>
      </c>
      <c r="I12" s="665">
        <v>1</v>
      </c>
      <c r="J12" s="665">
        <v>140.94999999999999</v>
      </c>
      <c r="K12" s="678">
        <v>1</v>
      </c>
      <c r="L12" s="665">
        <v>1</v>
      </c>
      <c r="M12" s="666">
        <v>140.94999999999999</v>
      </c>
    </row>
    <row r="13" spans="1:13" ht="14.4" customHeight="1" x14ac:dyDescent="0.3">
      <c r="A13" s="661" t="s">
        <v>2700</v>
      </c>
      <c r="B13" s="662" t="s">
        <v>2490</v>
      </c>
      <c r="C13" s="662" t="s">
        <v>3106</v>
      </c>
      <c r="D13" s="662" t="s">
        <v>3107</v>
      </c>
      <c r="E13" s="662" t="s">
        <v>3108</v>
      </c>
      <c r="F13" s="665"/>
      <c r="G13" s="665"/>
      <c r="H13" s="678">
        <v>0</v>
      </c>
      <c r="I13" s="665">
        <v>1</v>
      </c>
      <c r="J13" s="665">
        <v>93.96</v>
      </c>
      <c r="K13" s="678">
        <v>1</v>
      </c>
      <c r="L13" s="665">
        <v>1</v>
      </c>
      <c r="M13" s="666">
        <v>93.96</v>
      </c>
    </row>
    <row r="14" spans="1:13" ht="14.4" customHeight="1" x14ac:dyDescent="0.3">
      <c r="A14" s="661" t="s">
        <v>2700</v>
      </c>
      <c r="B14" s="662" t="s">
        <v>3955</v>
      </c>
      <c r="C14" s="662" t="s">
        <v>3077</v>
      </c>
      <c r="D14" s="662" t="s">
        <v>3078</v>
      </c>
      <c r="E14" s="662" t="s">
        <v>3079</v>
      </c>
      <c r="F14" s="665"/>
      <c r="G14" s="665"/>
      <c r="H14" s="678">
        <v>0</v>
      </c>
      <c r="I14" s="665">
        <v>1</v>
      </c>
      <c r="J14" s="665">
        <v>4.7</v>
      </c>
      <c r="K14" s="678">
        <v>1</v>
      </c>
      <c r="L14" s="665">
        <v>1</v>
      </c>
      <c r="M14" s="666">
        <v>4.7</v>
      </c>
    </row>
    <row r="15" spans="1:13" ht="14.4" customHeight="1" x14ac:dyDescent="0.3">
      <c r="A15" s="661" t="s">
        <v>2700</v>
      </c>
      <c r="B15" s="662" t="s">
        <v>2493</v>
      </c>
      <c r="C15" s="662" t="s">
        <v>2921</v>
      </c>
      <c r="D15" s="662" t="s">
        <v>1737</v>
      </c>
      <c r="E15" s="662" t="s">
        <v>2922</v>
      </c>
      <c r="F15" s="665"/>
      <c r="G15" s="665"/>
      <c r="H15" s="678">
        <v>0</v>
      </c>
      <c r="I15" s="665">
        <v>3</v>
      </c>
      <c r="J15" s="665">
        <v>401.82</v>
      </c>
      <c r="K15" s="678">
        <v>1</v>
      </c>
      <c r="L15" s="665">
        <v>3</v>
      </c>
      <c r="M15" s="666">
        <v>401.82</v>
      </c>
    </row>
    <row r="16" spans="1:13" ht="14.4" customHeight="1" x14ac:dyDescent="0.3">
      <c r="A16" s="661" t="s">
        <v>2675</v>
      </c>
      <c r="B16" s="662" t="s">
        <v>2655</v>
      </c>
      <c r="C16" s="662" t="s">
        <v>2710</v>
      </c>
      <c r="D16" s="662" t="s">
        <v>2399</v>
      </c>
      <c r="E16" s="662" t="s">
        <v>2515</v>
      </c>
      <c r="F16" s="665"/>
      <c r="G16" s="665"/>
      <c r="H16" s="678">
        <v>0</v>
      </c>
      <c r="I16" s="665">
        <v>1</v>
      </c>
      <c r="J16" s="665">
        <v>69.16</v>
      </c>
      <c r="K16" s="678">
        <v>1</v>
      </c>
      <c r="L16" s="665">
        <v>1</v>
      </c>
      <c r="M16" s="666">
        <v>69.16</v>
      </c>
    </row>
    <row r="17" spans="1:13" ht="14.4" customHeight="1" x14ac:dyDescent="0.3">
      <c r="A17" s="661" t="s">
        <v>2675</v>
      </c>
      <c r="B17" s="662" t="s">
        <v>3956</v>
      </c>
      <c r="C17" s="662" t="s">
        <v>2716</v>
      </c>
      <c r="D17" s="662" t="s">
        <v>2717</v>
      </c>
      <c r="E17" s="662" t="s">
        <v>2718</v>
      </c>
      <c r="F17" s="665"/>
      <c r="G17" s="665"/>
      <c r="H17" s="678">
        <v>0</v>
      </c>
      <c r="I17" s="665">
        <v>1</v>
      </c>
      <c r="J17" s="665">
        <v>69.16</v>
      </c>
      <c r="K17" s="678">
        <v>1</v>
      </c>
      <c r="L17" s="665">
        <v>1</v>
      </c>
      <c r="M17" s="666">
        <v>69.16</v>
      </c>
    </row>
    <row r="18" spans="1:13" ht="14.4" customHeight="1" x14ac:dyDescent="0.3">
      <c r="A18" s="661" t="s">
        <v>2702</v>
      </c>
      <c r="B18" s="662" t="s">
        <v>2492</v>
      </c>
      <c r="C18" s="662" t="s">
        <v>3899</v>
      </c>
      <c r="D18" s="662" t="s">
        <v>2771</v>
      </c>
      <c r="E18" s="662" t="s">
        <v>3900</v>
      </c>
      <c r="F18" s="665"/>
      <c r="G18" s="665"/>
      <c r="H18" s="678"/>
      <c r="I18" s="665">
        <v>6</v>
      </c>
      <c r="J18" s="665">
        <v>0</v>
      </c>
      <c r="K18" s="678"/>
      <c r="L18" s="665">
        <v>6</v>
      </c>
      <c r="M18" s="666">
        <v>0</v>
      </c>
    </row>
    <row r="19" spans="1:13" ht="14.4" customHeight="1" x14ac:dyDescent="0.3">
      <c r="A19" s="661" t="s">
        <v>2702</v>
      </c>
      <c r="B19" s="662" t="s">
        <v>3957</v>
      </c>
      <c r="C19" s="662" t="s">
        <v>3789</v>
      </c>
      <c r="D19" s="662" t="s">
        <v>3540</v>
      </c>
      <c r="E19" s="662" t="s">
        <v>3790</v>
      </c>
      <c r="F19" s="665"/>
      <c r="G19" s="665"/>
      <c r="H19" s="678">
        <v>0</v>
      </c>
      <c r="I19" s="665">
        <v>7</v>
      </c>
      <c r="J19" s="665">
        <v>511.48999999999995</v>
      </c>
      <c r="K19" s="678">
        <v>1</v>
      </c>
      <c r="L19" s="665">
        <v>7</v>
      </c>
      <c r="M19" s="666">
        <v>511.48999999999995</v>
      </c>
    </row>
    <row r="20" spans="1:13" ht="14.4" customHeight="1" x14ac:dyDescent="0.3">
      <c r="A20" s="661" t="s">
        <v>2702</v>
      </c>
      <c r="B20" s="662" t="s">
        <v>3957</v>
      </c>
      <c r="C20" s="662" t="s">
        <v>3539</v>
      </c>
      <c r="D20" s="662" t="s">
        <v>3540</v>
      </c>
      <c r="E20" s="662" t="s">
        <v>3541</v>
      </c>
      <c r="F20" s="665"/>
      <c r="G20" s="665"/>
      <c r="H20" s="678">
        <v>0</v>
      </c>
      <c r="I20" s="665">
        <v>15</v>
      </c>
      <c r="J20" s="665">
        <v>2192.25</v>
      </c>
      <c r="K20" s="678">
        <v>1</v>
      </c>
      <c r="L20" s="665">
        <v>15</v>
      </c>
      <c r="M20" s="666">
        <v>2192.25</v>
      </c>
    </row>
    <row r="21" spans="1:13" ht="14.4" customHeight="1" x14ac:dyDescent="0.3">
      <c r="A21" s="661" t="s">
        <v>2702</v>
      </c>
      <c r="B21" s="662" t="s">
        <v>3958</v>
      </c>
      <c r="C21" s="662" t="s">
        <v>2767</v>
      </c>
      <c r="D21" s="662" t="s">
        <v>735</v>
      </c>
      <c r="E21" s="662" t="s">
        <v>2768</v>
      </c>
      <c r="F21" s="665"/>
      <c r="G21" s="665"/>
      <c r="H21" s="678">
        <v>0</v>
      </c>
      <c r="I21" s="665">
        <v>6</v>
      </c>
      <c r="J21" s="665">
        <v>219.24</v>
      </c>
      <c r="K21" s="678">
        <v>1</v>
      </c>
      <c r="L21" s="665">
        <v>6</v>
      </c>
      <c r="M21" s="666">
        <v>219.24</v>
      </c>
    </row>
    <row r="22" spans="1:13" ht="14.4" customHeight="1" x14ac:dyDescent="0.3">
      <c r="A22" s="661" t="s">
        <v>2702</v>
      </c>
      <c r="B22" s="662" t="s">
        <v>3958</v>
      </c>
      <c r="C22" s="662" t="s">
        <v>3891</v>
      </c>
      <c r="D22" s="662" t="s">
        <v>3892</v>
      </c>
      <c r="E22" s="662" t="s">
        <v>3893</v>
      </c>
      <c r="F22" s="665">
        <v>2</v>
      </c>
      <c r="G22" s="665">
        <v>73.08</v>
      </c>
      <c r="H22" s="678">
        <v>1</v>
      </c>
      <c r="I22" s="665"/>
      <c r="J22" s="665"/>
      <c r="K22" s="678">
        <v>0</v>
      </c>
      <c r="L22" s="665">
        <v>2</v>
      </c>
      <c r="M22" s="666">
        <v>73.08</v>
      </c>
    </row>
    <row r="23" spans="1:13" ht="14.4" customHeight="1" x14ac:dyDescent="0.3">
      <c r="A23" s="661" t="s">
        <v>2702</v>
      </c>
      <c r="B23" s="662" t="s">
        <v>3959</v>
      </c>
      <c r="C23" s="662" t="s">
        <v>3218</v>
      </c>
      <c r="D23" s="662" t="s">
        <v>3219</v>
      </c>
      <c r="E23" s="662" t="s">
        <v>3184</v>
      </c>
      <c r="F23" s="665"/>
      <c r="G23" s="665"/>
      <c r="H23" s="678">
        <v>0</v>
      </c>
      <c r="I23" s="665">
        <v>13</v>
      </c>
      <c r="J23" s="665">
        <v>9802.52</v>
      </c>
      <c r="K23" s="678">
        <v>1</v>
      </c>
      <c r="L23" s="665">
        <v>13</v>
      </c>
      <c r="M23" s="666">
        <v>9802.52</v>
      </c>
    </row>
    <row r="24" spans="1:13" ht="14.4" customHeight="1" x14ac:dyDescent="0.3">
      <c r="A24" s="661" t="s">
        <v>2702</v>
      </c>
      <c r="B24" s="662" t="s">
        <v>3959</v>
      </c>
      <c r="C24" s="662" t="s">
        <v>3220</v>
      </c>
      <c r="D24" s="662" t="s">
        <v>3221</v>
      </c>
      <c r="E24" s="662" t="s">
        <v>3222</v>
      </c>
      <c r="F24" s="665"/>
      <c r="G24" s="665"/>
      <c r="H24" s="678">
        <v>0</v>
      </c>
      <c r="I24" s="665">
        <v>6</v>
      </c>
      <c r="J24" s="665">
        <v>6786.36</v>
      </c>
      <c r="K24" s="678">
        <v>1</v>
      </c>
      <c r="L24" s="665">
        <v>6</v>
      </c>
      <c r="M24" s="666">
        <v>6786.36</v>
      </c>
    </row>
    <row r="25" spans="1:13" ht="14.4" customHeight="1" x14ac:dyDescent="0.3">
      <c r="A25" s="661" t="s">
        <v>2702</v>
      </c>
      <c r="B25" s="662" t="s">
        <v>3959</v>
      </c>
      <c r="C25" s="662" t="s">
        <v>3179</v>
      </c>
      <c r="D25" s="662" t="s">
        <v>3180</v>
      </c>
      <c r="E25" s="662" t="s">
        <v>3181</v>
      </c>
      <c r="F25" s="665"/>
      <c r="G25" s="665"/>
      <c r="H25" s="678">
        <v>0</v>
      </c>
      <c r="I25" s="665">
        <v>15</v>
      </c>
      <c r="J25" s="665">
        <v>22621.199999999997</v>
      </c>
      <c r="K25" s="678">
        <v>1</v>
      </c>
      <c r="L25" s="665">
        <v>15</v>
      </c>
      <c r="M25" s="666">
        <v>22621.199999999997</v>
      </c>
    </row>
    <row r="26" spans="1:13" ht="14.4" customHeight="1" x14ac:dyDescent="0.3">
      <c r="A26" s="661" t="s">
        <v>2702</v>
      </c>
      <c r="B26" s="662" t="s">
        <v>3959</v>
      </c>
      <c r="C26" s="662" t="s">
        <v>3470</v>
      </c>
      <c r="D26" s="662" t="s">
        <v>3471</v>
      </c>
      <c r="E26" s="662" t="s">
        <v>3181</v>
      </c>
      <c r="F26" s="665">
        <v>12</v>
      </c>
      <c r="G26" s="665">
        <v>15511.800000000001</v>
      </c>
      <c r="H26" s="678">
        <v>1</v>
      </c>
      <c r="I26" s="665"/>
      <c r="J26" s="665"/>
      <c r="K26" s="678">
        <v>0</v>
      </c>
      <c r="L26" s="665">
        <v>12</v>
      </c>
      <c r="M26" s="666">
        <v>15511.800000000001</v>
      </c>
    </row>
    <row r="27" spans="1:13" ht="14.4" customHeight="1" x14ac:dyDescent="0.3">
      <c r="A27" s="661" t="s">
        <v>2702</v>
      </c>
      <c r="B27" s="662" t="s">
        <v>3959</v>
      </c>
      <c r="C27" s="662" t="s">
        <v>3182</v>
      </c>
      <c r="D27" s="662" t="s">
        <v>3183</v>
      </c>
      <c r="E27" s="662" t="s">
        <v>3184</v>
      </c>
      <c r="F27" s="665">
        <v>15</v>
      </c>
      <c r="G27" s="665">
        <v>9694.8000000000011</v>
      </c>
      <c r="H27" s="678">
        <v>1</v>
      </c>
      <c r="I27" s="665"/>
      <c r="J27" s="665"/>
      <c r="K27" s="678">
        <v>0</v>
      </c>
      <c r="L27" s="665">
        <v>15</v>
      </c>
      <c r="M27" s="666">
        <v>9694.8000000000011</v>
      </c>
    </row>
    <row r="28" spans="1:13" ht="14.4" customHeight="1" x14ac:dyDescent="0.3">
      <c r="A28" s="661" t="s">
        <v>2702</v>
      </c>
      <c r="B28" s="662" t="s">
        <v>2490</v>
      </c>
      <c r="C28" s="662" t="s">
        <v>3831</v>
      </c>
      <c r="D28" s="662" t="s">
        <v>3832</v>
      </c>
      <c r="E28" s="662" t="s">
        <v>3833</v>
      </c>
      <c r="F28" s="665">
        <v>3</v>
      </c>
      <c r="G28" s="665">
        <v>328.62</v>
      </c>
      <c r="H28" s="678">
        <v>1</v>
      </c>
      <c r="I28" s="665"/>
      <c r="J28" s="665"/>
      <c r="K28" s="678">
        <v>0</v>
      </c>
      <c r="L28" s="665">
        <v>3</v>
      </c>
      <c r="M28" s="666">
        <v>328.62</v>
      </c>
    </row>
    <row r="29" spans="1:13" ht="14.4" customHeight="1" x14ac:dyDescent="0.3">
      <c r="A29" s="661" t="s">
        <v>2702</v>
      </c>
      <c r="B29" s="662" t="s">
        <v>2490</v>
      </c>
      <c r="C29" s="662" t="s">
        <v>3834</v>
      </c>
      <c r="D29" s="662" t="s">
        <v>3695</v>
      </c>
      <c r="E29" s="662" t="s">
        <v>2880</v>
      </c>
      <c r="F29" s="665">
        <v>2</v>
      </c>
      <c r="G29" s="665">
        <v>375.84</v>
      </c>
      <c r="H29" s="678">
        <v>1</v>
      </c>
      <c r="I29" s="665"/>
      <c r="J29" s="665"/>
      <c r="K29" s="678">
        <v>0</v>
      </c>
      <c r="L29" s="665">
        <v>2</v>
      </c>
      <c r="M29" s="666">
        <v>375.84</v>
      </c>
    </row>
    <row r="30" spans="1:13" ht="14.4" customHeight="1" x14ac:dyDescent="0.3">
      <c r="A30" s="661" t="s">
        <v>2702</v>
      </c>
      <c r="B30" s="662" t="s">
        <v>2490</v>
      </c>
      <c r="C30" s="662" t="s">
        <v>3103</v>
      </c>
      <c r="D30" s="662" t="s">
        <v>3104</v>
      </c>
      <c r="E30" s="662" t="s">
        <v>3105</v>
      </c>
      <c r="F30" s="665"/>
      <c r="G30" s="665"/>
      <c r="H30" s="678">
        <v>0</v>
      </c>
      <c r="I30" s="665">
        <v>3</v>
      </c>
      <c r="J30" s="665">
        <v>422.84999999999997</v>
      </c>
      <c r="K30" s="678">
        <v>1</v>
      </c>
      <c r="L30" s="665">
        <v>3</v>
      </c>
      <c r="M30" s="666">
        <v>422.84999999999997</v>
      </c>
    </row>
    <row r="31" spans="1:13" ht="14.4" customHeight="1" x14ac:dyDescent="0.3">
      <c r="A31" s="661" t="s">
        <v>2702</v>
      </c>
      <c r="B31" s="662" t="s">
        <v>2490</v>
      </c>
      <c r="C31" s="662" t="s">
        <v>2878</v>
      </c>
      <c r="D31" s="662" t="s">
        <v>2879</v>
      </c>
      <c r="E31" s="662" t="s">
        <v>2880</v>
      </c>
      <c r="F31" s="665"/>
      <c r="G31" s="665"/>
      <c r="H31" s="678">
        <v>0</v>
      </c>
      <c r="I31" s="665">
        <v>18</v>
      </c>
      <c r="J31" s="665">
        <v>3382.56</v>
      </c>
      <c r="K31" s="678">
        <v>1</v>
      </c>
      <c r="L31" s="665">
        <v>18</v>
      </c>
      <c r="M31" s="666">
        <v>3382.56</v>
      </c>
    </row>
    <row r="32" spans="1:13" ht="14.4" customHeight="1" x14ac:dyDescent="0.3">
      <c r="A32" s="661" t="s">
        <v>2702</v>
      </c>
      <c r="B32" s="662" t="s">
        <v>2490</v>
      </c>
      <c r="C32" s="662" t="s">
        <v>3106</v>
      </c>
      <c r="D32" s="662" t="s">
        <v>3107</v>
      </c>
      <c r="E32" s="662" t="s">
        <v>3108</v>
      </c>
      <c r="F32" s="665"/>
      <c r="G32" s="665"/>
      <c r="H32" s="678">
        <v>0</v>
      </c>
      <c r="I32" s="665">
        <v>19</v>
      </c>
      <c r="J32" s="665">
        <v>1785.2399999999998</v>
      </c>
      <c r="K32" s="678">
        <v>1</v>
      </c>
      <c r="L32" s="665">
        <v>19</v>
      </c>
      <c r="M32" s="666">
        <v>1785.2399999999998</v>
      </c>
    </row>
    <row r="33" spans="1:13" ht="14.4" customHeight="1" x14ac:dyDescent="0.3">
      <c r="A33" s="661" t="s">
        <v>2702</v>
      </c>
      <c r="B33" s="662" t="s">
        <v>2490</v>
      </c>
      <c r="C33" s="662" t="s">
        <v>3373</v>
      </c>
      <c r="D33" s="662" t="s">
        <v>3107</v>
      </c>
      <c r="E33" s="662" t="s">
        <v>3374</v>
      </c>
      <c r="F33" s="665"/>
      <c r="G33" s="665"/>
      <c r="H33" s="678">
        <v>0</v>
      </c>
      <c r="I33" s="665">
        <v>4</v>
      </c>
      <c r="J33" s="665">
        <v>626.44000000000005</v>
      </c>
      <c r="K33" s="678">
        <v>1</v>
      </c>
      <c r="L33" s="665">
        <v>4</v>
      </c>
      <c r="M33" s="666">
        <v>626.44000000000005</v>
      </c>
    </row>
    <row r="34" spans="1:13" ht="14.4" customHeight="1" x14ac:dyDescent="0.3">
      <c r="A34" s="661" t="s">
        <v>2702</v>
      </c>
      <c r="B34" s="662" t="s">
        <v>2490</v>
      </c>
      <c r="C34" s="662" t="s">
        <v>3591</v>
      </c>
      <c r="D34" s="662" t="s">
        <v>3592</v>
      </c>
      <c r="E34" s="662" t="s">
        <v>3593</v>
      </c>
      <c r="F34" s="665"/>
      <c r="G34" s="665"/>
      <c r="H34" s="678">
        <v>0</v>
      </c>
      <c r="I34" s="665">
        <v>5</v>
      </c>
      <c r="J34" s="665">
        <v>1503.4</v>
      </c>
      <c r="K34" s="678">
        <v>1</v>
      </c>
      <c r="L34" s="665">
        <v>5</v>
      </c>
      <c r="M34" s="666">
        <v>1503.4</v>
      </c>
    </row>
    <row r="35" spans="1:13" ht="14.4" customHeight="1" x14ac:dyDescent="0.3">
      <c r="A35" s="661" t="s">
        <v>2702</v>
      </c>
      <c r="B35" s="662" t="s">
        <v>3960</v>
      </c>
      <c r="C35" s="662" t="s">
        <v>3904</v>
      </c>
      <c r="D35" s="662" t="s">
        <v>3905</v>
      </c>
      <c r="E35" s="662" t="s">
        <v>3906</v>
      </c>
      <c r="F35" s="665"/>
      <c r="G35" s="665"/>
      <c r="H35" s="678">
        <v>0</v>
      </c>
      <c r="I35" s="665">
        <v>6</v>
      </c>
      <c r="J35" s="665">
        <v>2458.62</v>
      </c>
      <c r="K35" s="678">
        <v>1</v>
      </c>
      <c r="L35" s="665">
        <v>6</v>
      </c>
      <c r="M35" s="666">
        <v>2458.62</v>
      </c>
    </row>
    <row r="36" spans="1:13" ht="14.4" customHeight="1" x14ac:dyDescent="0.3">
      <c r="A36" s="661" t="s">
        <v>2702</v>
      </c>
      <c r="B36" s="662" t="s">
        <v>3960</v>
      </c>
      <c r="C36" s="662" t="s">
        <v>3907</v>
      </c>
      <c r="D36" s="662" t="s">
        <v>3908</v>
      </c>
      <c r="E36" s="662" t="s">
        <v>3909</v>
      </c>
      <c r="F36" s="665">
        <v>5</v>
      </c>
      <c r="G36" s="665">
        <v>0</v>
      </c>
      <c r="H36" s="678"/>
      <c r="I36" s="665"/>
      <c r="J36" s="665"/>
      <c r="K36" s="678"/>
      <c r="L36" s="665">
        <v>5</v>
      </c>
      <c r="M36" s="666">
        <v>0</v>
      </c>
    </row>
    <row r="37" spans="1:13" ht="14.4" customHeight="1" x14ac:dyDescent="0.3">
      <c r="A37" s="661" t="s">
        <v>2702</v>
      </c>
      <c r="B37" s="662" t="s">
        <v>3960</v>
      </c>
      <c r="C37" s="662" t="s">
        <v>3910</v>
      </c>
      <c r="D37" s="662" t="s">
        <v>3911</v>
      </c>
      <c r="E37" s="662" t="s">
        <v>3912</v>
      </c>
      <c r="F37" s="665"/>
      <c r="G37" s="665"/>
      <c r="H37" s="678">
        <v>0</v>
      </c>
      <c r="I37" s="665">
        <v>1</v>
      </c>
      <c r="J37" s="665">
        <v>99.66</v>
      </c>
      <c r="K37" s="678">
        <v>1</v>
      </c>
      <c r="L37" s="665">
        <v>1</v>
      </c>
      <c r="M37" s="666">
        <v>99.66</v>
      </c>
    </row>
    <row r="38" spans="1:13" ht="14.4" customHeight="1" x14ac:dyDescent="0.3">
      <c r="A38" s="661" t="s">
        <v>2702</v>
      </c>
      <c r="B38" s="662" t="s">
        <v>2610</v>
      </c>
      <c r="C38" s="662" t="s">
        <v>3258</v>
      </c>
      <c r="D38" s="662" t="s">
        <v>2611</v>
      </c>
      <c r="E38" s="662" t="s">
        <v>3259</v>
      </c>
      <c r="F38" s="665"/>
      <c r="G38" s="665"/>
      <c r="H38" s="678">
        <v>0</v>
      </c>
      <c r="I38" s="665">
        <v>29</v>
      </c>
      <c r="J38" s="665">
        <v>15576.480000000001</v>
      </c>
      <c r="K38" s="678">
        <v>1</v>
      </c>
      <c r="L38" s="665">
        <v>29</v>
      </c>
      <c r="M38" s="666">
        <v>15576.480000000001</v>
      </c>
    </row>
    <row r="39" spans="1:13" ht="14.4" customHeight="1" x14ac:dyDescent="0.3">
      <c r="A39" s="661" t="s">
        <v>2702</v>
      </c>
      <c r="B39" s="662" t="s">
        <v>2610</v>
      </c>
      <c r="C39" s="662" t="s">
        <v>3186</v>
      </c>
      <c r="D39" s="662" t="s">
        <v>2613</v>
      </c>
      <c r="E39" s="662" t="s">
        <v>3187</v>
      </c>
      <c r="F39" s="665"/>
      <c r="G39" s="665"/>
      <c r="H39" s="678">
        <v>0</v>
      </c>
      <c r="I39" s="665">
        <v>88</v>
      </c>
      <c r="J39" s="665">
        <v>74667.12</v>
      </c>
      <c r="K39" s="678">
        <v>1</v>
      </c>
      <c r="L39" s="665">
        <v>88</v>
      </c>
      <c r="M39" s="666">
        <v>74667.12</v>
      </c>
    </row>
    <row r="40" spans="1:13" ht="14.4" customHeight="1" x14ac:dyDescent="0.3">
      <c r="A40" s="661" t="s">
        <v>2702</v>
      </c>
      <c r="B40" s="662" t="s">
        <v>2610</v>
      </c>
      <c r="C40" s="662" t="s">
        <v>3646</v>
      </c>
      <c r="D40" s="662" t="s">
        <v>3647</v>
      </c>
      <c r="E40" s="662" t="s">
        <v>3648</v>
      </c>
      <c r="F40" s="665"/>
      <c r="G40" s="665"/>
      <c r="H40" s="678">
        <v>0</v>
      </c>
      <c r="I40" s="665">
        <v>5</v>
      </c>
      <c r="J40" s="665">
        <v>2390.35</v>
      </c>
      <c r="K40" s="678">
        <v>1</v>
      </c>
      <c r="L40" s="665">
        <v>5</v>
      </c>
      <c r="M40" s="666">
        <v>2390.35</v>
      </c>
    </row>
    <row r="41" spans="1:13" ht="14.4" customHeight="1" x14ac:dyDescent="0.3">
      <c r="A41" s="661" t="s">
        <v>2702</v>
      </c>
      <c r="B41" s="662" t="s">
        <v>3955</v>
      </c>
      <c r="C41" s="662" t="s">
        <v>3850</v>
      </c>
      <c r="D41" s="662" t="s">
        <v>3851</v>
      </c>
      <c r="E41" s="662" t="s">
        <v>3852</v>
      </c>
      <c r="F41" s="665">
        <v>1</v>
      </c>
      <c r="G41" s="665">
        <v>62.69</v>
      </c>
      <c r="H41" s="678">
        <v>1</v>
      </c>
      <c r="I41" s="665"/>
      <c r="J41" s="665"/>
      <c r="K41" s="678">
        <v>0</v>
      </c>
      <c r="L41" s="665">
        <v>1</v>
      </c>
      <c r="M41" s="666">
        <v>62.69</v>
      </c>
    </row>
    <row r="42" spans="1:13" ht="14.4" customHeight="1" x14ac:dyDescent="0.3">
      <c r="A42" s="661" t="s">
        <v>2702</v>
      </c>
      <c r="B42" s="662" t="s">
        <v>3955</v>
      </c>
      <c r="C42" s="662" t="s">
        <v>3713</v>
      </c>
      <c r="D42" s="662" t="s">
        <v>3714</v>
      </c>
      <c r="E42" s="662" t="s">
        <v>3715</v>
      </c>
      <c r="F42" s="665"/>
      <c r="G42" s="665"/>
      <c r="H42" s="678">
        <v>0</v>
      </c>
      <c r="I42" s="665">
        <v>2</v>
      </c>
      <c r="J42" s="665">
        <v>18.8</v>
      </c>
      <c r="K42" s="678">
        <v>1</v>
      </c>
      <c r="L42" s="665">
        <v>2</v>
      </c>
      <c r="M42" s="666">
        <v>18.8</v>
      </c>
    </row>
    <row r="43" spans="1:13" ht="14.4" customHeight="1" x14ac:dyDescent="0.3">
      <c r="A43" s="661" t="s">
        <v>2702</v>
      </c>
      <c r="B43" s="662" t="s">
        <v>2624</v>
      </c>
      <c r="C43" s="662" t="s">
        <v>3720</v>
      </c>
      <c r="D43" s="662" t="s">
        <v>1827</v>
      </c>
      <c r="E43" s="662" t="s">
        <v>2528</v>
      </c>
      <c r="F43" s="665"/>
      <c r="G43" s="665"/>
      <c r="H43" s="678">
        <v>0</v>
      </c>
      <c r="I43" s="665">
        <v>3</v>
      </c>
      <c r="J43" s="665">
        <v>396</v>
      </c>
      <c r="K43" s="678">
        <v>1</v>
      </c>
      <c r="L43" s="665">
        <v>3</v>
      </c>
      <c r="M43" s="666">
        <v>396</v>
      </c>
    </row>
    <row r="44" spans="1:13" ht="14.4" customHeight="1" x14ac:dyDescent="0.3">
      <c r="A44" s="661" t="s">
        <v>2702</v>
      </c>
      <c r="B44" s="662" t="s">
        <v>2624</v>
      </c>
      <c r="C44" s="662" t="s">
        <v>3223</v>
      </c>
      <c r="D44" s="662" t="s">
        <v>3224</v>
      </c>
      <c r="E44" s="662" t="s">
        <v>2515</v>
      </c>
      <c r="F44" s="665"/>
      <c r="G44" s="665"/>
      <c r="H44" s="678">
        <v>0</v>
      </c>
      <c r="I44" s="665">
        <v>18</v>
      </c>
      <c r="J44" s="665">
        <v>1070.72</v>
      </c>
      <c r="K44" s="678">
        <v>1</v>
      </c>
      <c r="L44" s="665">
        <v>18</v>
      </c>
      <c r="M44" s="666">
        <v>1070.72</v>
      </c>
    </row>
    <row r="45" spans="1:13" ht="14.4" customHeight="1" x14ac:dyDescent="0.3">
      <c r="A45" s="661" t="s">
        <v>2676</v>
      </c>
      <c r="B45" s="662" t="s">
        <v>2522</v>
      </c>
      <c r="C45" s="662" t="s">
        <v>2727</v>
      </c>
      <c r="D45" s="662" t="s">
        <v>1796</v>
      </c>
      <c r="E45" s="662" t="s">
        <v>2728</v>
      </c>
      <c r="F45" s="665"/>
      <c r="G45" s="665"/>
      <c r="H45" s="678">
        <v>0</v>
      </c>
      <c r="I45" s="665">
        <v>1</v>
      </c>
      <c r="J45" s="665">
        <v>704.73</v>
      </c>
      <c r="K45" s="678">
        <v>1</v>
      </c>
      <c r="L45" s="665">
        <v>1</v>
      </c>
      <c r="M45" s="666">
        <v>704.73</v>
      </c>
    </row>
    <row r="46" spans="1:13" ht="14.4" customHeight="1" x14ac:dyDescent="0.3">
      <c r="A46" s="661" t="s">
        <v>2678</v>
      </c>
      <c r="B46" s="662" t="s">
        <v>3961</v>
      </c>
      <c r="C46" s="662" t="s">
        <v>2730</v>
      </c>
      <c r="D46" s="662" t="s">
        <v>2731</v>
      </c>
      <c r="E46" s="662" t="s">
        <v>2732</v>
      </c>
      <c r="F46" s="665">
        <v>1</v>
      </c>
      <c r="G46" s="665">
        <v>35.11</v>
      </c>
      <c r="H46" s="678">
        <v>1</v>
      </c>
      <c r="I46" s="665"/>
      <c r="J46" s="665"/>
      <c r="K46" s="678">
        <v>0</v>
      </c>
      <c r="L46" s="665">
        <v>1</v>
      </c>
      <c r="M46" s="666">
        <v>35.11</v>
      </c>
    </row>
    <row r="47" spans="1:13" ht="14.4" customHeight="1" x14ac:dyDescent="0.3">
      <c r="A47" s="661" t="s">
        <v>2678</v>
      </c>
      <c r="B47" s="662" t="s">
        <v>3962</v>
      </c>
      <c r="C47" s="662" t="s">
        <v>2734</v>
      </c>
      <c r="D47" s="662" t="s">
        <v>2735</v>
      </c>
      <c r="E47" s="662" t="s">
        <v>2736</v>
      </c>
      <c r="F47" s="665"/>
      <c r="G47" s="665"/>
      <c r="H47" s="678">
        <v>0</v>
      </c>
      <c r="I47" s="665">
        <v>3</v>
      </c>
      <c r="J47" s="665">
        <v>322.02</v>
      </c>
      <c r="K47" s="678">
        <v>1</v>
      </c>
      <c r="L47" s="665">
        <v>3</v>
      </c>
      <c r="M47" s="666">
        <v>322.02</v>
      </c>
    </row>
    <row r="48" spans="1:13" ht="14.4" customHeight="1" x14ac:dyDescent="0.3">
      <c r="A48" s="661" t="s">
        <v>2699</v>
      </c>
      <c r="B48" s="662" t="s">
        <v>3956</v>
      </c>
      <c r="C48" s="662" t="s">
        <v>3070</v>
      </c>
      <c r="D48" s="662" t="s">
        <v>2717</v>
      </c>
      <c r="E48" s="662" t="s">
        <v>3071</v>
      </c>
      <c r="F48" s="665"/>
      <c r="G48" s="665"/>
      <c r="H48" s="678">
        <v>0</v>
      </c>
      <c r="I48" s="665">
        <v>1</v>
      </c>
      <c r="J48" s="665">
        <v>207.45</v>
      </c>
      <c r="K48" s="678">
        <v>1</v>
      </c>
      <c r="L48" s="665">
        <v>1</v>
      </c>
      <c r="M48" s="666">
        <v>207.45</v>
      </c>
    </row>
    <row r="49" spans="1:13" ht="14.4" customHeight="1" x14ac:dyDescent="0.3">
      <c r="A49" s="661" t="s">
        <v>2704</v>
      </c>
      <c r="B49" s="662" t="s">
        <v>3963</v>
      </c>
      <c r="C49" s="662" t="s">
        <v>3158</v>
      </c>
      <c r="D49" s="662" t="s">
        <v>1722</v>
      </c>
      <c r="E49" s="662" t="s">
        <v>3159</v>
      </c>
      <c r="F49" s="665"/>
      <c r="G49" s="665"/>
      <c r="H49" s="678">
        <v>0</v>
      </c>
      <c r="I49" s="665">
        <v>1</v>
      </c>
      <c r="J49" s="665">
        <v>229.38</v>
      </c>
      <c r="K49" s="678">
        <v>1</v>
      </c>
      <c r="L49" s="665">
        <v>1</v>
      </c>
      <c r="M49" s="666">
        <v>229.38</v>
      </c>
    </row>
    <row r="50" spans="1:13" ht="14.4" customHeight="1" x14ac:dyDescent="0.3">
      <c r="A50" s="661" t="s">
        <v>2679</v>
      </c>
      <c r="B50" s="662" t="s">
        <v>2514</v>
      </c>
      <c r="C50" s="662" t="s">
        <v>3176</v>
      </c>
      <c r="D50" s="662" t="s">
        <v>3177</v>
      </c>
      <c r="E50" s="662" t="s">
        <v>2732</v>
      </c>
      <c r="F50" s="665"/>
      <c r="G50" s="665"/>
      <c r="H50" s="678">
        <v>0</v>
      </c>
      <c r="I50" s="665">
        <v>4</v>
      </c>
      <c r="J50" s="665">
        <v>193.08</v>
      </c>
      <c r="K50" s="678">
        <v>1</v>
      </c>
      <c r="L50" s="665">
        <v>4</v>
      </c>
      <c r="M50" s="666">
        <v>193.08</v>
      </c>
    </row>
    <row r="51" spans="1:13" ht="14.4" customHeight="1" x14ac:dyDescent="0.3">
      <c r="A51" s="661" t="s">
        <v>2701</v>
      </c>
      <c r="B51" s="662" t="s">
        <v>2555</v>
      </c>
      <c r="C51" s="662" t="s">
        <v>2109</v>
      </c>
      <c r="D51" s="662" t="s">
        <v>2559</v>
      </c>
      <c r="E51" s="662" t="s">
        <v>2560</v>
      </c>
      <c r="F51" s="665"/>
      <c r="G51" s="665"/>
      <c r="H51" s="678">
        <v>0</v>
      </c>
      <c r="I51" s="665">
        <v>2</v>
      </c>
      <c r="J51" s="665">
        <v>299.04000000000002</v>
      </c>
      <c r="K51" s="678">
        <v>1</v>
      </c>
      <c r="L51" s="665">
        <v>2</v>
      </c>
      <c r="M51" s="666">
        <v>299.04000000000002</v>
      </c>
    </row>
    <row r="52" spans="1:13" ht="14.4" customHeight="1" x14ac:dyDescent="0.3">
      <c r="A52" s="661" t="s">
        <v>2701</v>
      </c>
      <c r="B52" s="662" t="s">
        <v>3964</v>
      </c>
      <c r="C52" s="662" t="s">
        <v>2882</v>
      </c>
      <c r="D52" s="662" t="s">
        <v>2883</v>
      </c>
      <c r="E52" s="662" t="s">
        <v>2884</v>
      </c>
      <c r="F52" s="665"/>
      <c r="G52" s="665"/>
      <c r="H52" s="678">
        <v>0</v>
      </c>
      <c r="I52" s="665">
        <v>4</v>
      </c>
      <c r="J52" s="665">
        <v>282.16000000000003</v>
      </c>
      <c r="K52" s="678">
        <v>1</v>
      </c>
      <c r="L52" s="665">
        <v>4</v>
      </c>
      <c r="M52" s="666">
        <v>282.16000000000003</v>
      </c>
    </row>
    <row r="53" spans="1:13" ht="14.4" customHeight="1" x14ac:dyDescent="0.3">
      <c r="A53" s="661" t="s">
        <v>2701</v>
      </c>
      <c r="B53" s="662" t="s">
        <v>3964</v>
      </c>
      <c r="C53" s="662" t="s">
        <v>3126</v>
      </c>
      <c r="D53" s="662" t="s">
        <v>2883</v>
      </c>
      <c r="E53" s="662" t="s">
        <v>3127</v>
      </c>
      <c r="F53" s="665"/>
      <c r="G53" s="665"/>
      <c r="H53" s="678">
        <v>0</v>
      </c>
      <c r="I53" s="665">
        <v>2</v>
      </c>
      <c r="J53" s="665">
        <v>282.18</v>
      </c>
      <c r="K53" s="678">
        <v>1</v>
      </c>
      <c r="L53" s="665">
        <v>2</v>
      </c>
      <c r="M53" s="666">
        <v>282.18</v>
      </c>
    </row>
    <row r="54" spans="1:13" ht="14.4" customHeight="1" x14ac:dyDescent="0.3">
      <c r="A54" s="661" t="s">
        <v>2680</v>
      </c>
      <c r="B54" s="662" t="s">
        <v>3958</v>
      </c>
      <c r="C54" s="662" t="s">
        <v>2767</v>
      </c>
      <c r="D54" s="662" t="s">
        <v>735</v>
      </c>
      <c r="E54" s="662" t="s">
        <v>2768</v>
      </c>
      <c r="F54" s="665"/>
      <c r="G54" s="665"/>
      <c r="H54" s="678">
        <v>0</v>
      </c>
      <c r="I54" s="665">
        <v>2</v>
      </c>
      <c r="J54" s="665">
        <v>73.08</v>
      </c>
      <c r="K54" s="678">
        <v>1</v>
      </c>
      <c r="L54" s="665">
        <v>2</v>
      </c>
      <c r="M54" s="666">
        <v>73.08</v>
      </c>
    </row>
    <row r="55" spans="1:13" ht="14.4" customHeight="1" x14ac:dyDescent="0.3">
      <c r="A55" s="661" t="s">
        <v>2680</v>
      </c>
      <c r="B55" s="662" t="s">
        <v>3959</v>
      </c>
      <c r="C55" s="662" t="s">
        <v>3179</v>
      </c>
      <c r="D55" s="662" t="s">
        <v>3180</v>
      </c>
      <c r="E55" s="662" t="s">
        <v>3181</v>
      </c>
      <c r="F55" s="665"/>
      <c r="G55" s="665"/>
      <c r="H55" s="678">
        <v>0</v>
      </c>
      <c r="I55" s="665">
        <v>10</v>
      </c>
      <c r="J55" s="665">
        <v>15080.8</v>
      </c>
      <c r="K55" s="678">
        <v>1</v>
      </c>
      <c r="L55" s="665">
        <v>10</v>
      </c>
      <c r="M55" s="666">
        <v>15080.8</v>
      </c>
    </row>
    <row r="56" spans="1:13" ht="14.4" customHeight="1" x14ac:dyDescent="0.3">
      <c r="A56" s="661" t="s">
        <v>2680</v>
      </c>
      <c r="B56" s="662" t="s">
        <v>3959</v>
      </c>
      <c r="C56" s="662" t="s">
        <v>3182</v>
      </c>
      <c r="D56" s="662" t="s">
        <v>3183</v>
      </c>
      <c r="E56" s="662" t="s">
        <v>3184</v>
      </c>
      <c r="F56" s="665">
        <v>5</v>
      </c>
      <c r="G56" s="665">
        <v>3231.6000000000004</v>
      </c>
      <c r="H56" s="678">
        <v>1</v>
      </c>
      <c r="I56" s="665"/>
      <c r="J56" s="665"/>
      <c r="K56" s="678">
        <v>0</v>
      </c>
      <c r="L56" s="665">
        <v>5</v>
      </c>
      <c r="M56" s="666">
        <v>3231.6000000000004</v>
      </c>
    </row>
    <row r="57" spans="1:13" ht="14.4" customHeight="1" x14ac:dyDescent="0.3">
      <c r="A57" s="661" t="s">
        <v>2680</v>
      </c>
      <c r="B57" s="662" t="s">
        <v>2490</v>
      </c>
      <c r="C57" s="662" t="s">
        <v>3103</v>
      </c>
      <c r="D57" s="662" t="s">
        <v>3104</v>
      </c>
      <c r="E57" s="662" t="s">
        <v>3105</v>
      </c>
      <c r="F57" s="665"/>
      <c r="G57" s="665"/>
      <c r="H57" s="678">
        <v>0</v>
      </c>
      <c r="I57" s="665">
        <v>14</v>
      </c>
      <c r="J57" s="665">
        <v>1973.3</v>
      </c>
      <c r="K57" s="678">
        <v>1</v>
      </c>
      <c r="L57" s="665">
        <v>14</v>
      </c>
      <c r="M57" s="666">
        <v>1973.3</v>
      </c>
    </row>
    <row r="58" spans="1:13" ht="14.4" customHeight="1" x14ac:dyDescent="0.3">
      <c r="A58" s="661" t="s">
        <v>2680</v>
      </c>
      <c r="B58" s="662" t="s">
        <v>2490</v>
      </c>
      <c r="C58" s="662" t="s">
        <v>2878</v>
      </c>
      <c r="D58" s="662" t="s">
        <v>2879</v>
      </c>
      <c r="E58" s="662" t="s">
        <v>2880</v>
      </c>
      <c r="F58" s="665"/>
      <c r="G58" s="665"/>
      <c r="H58" s="678">
        <v>0</v>
      </c>
      <c r="I58" s="665">
        <v>6</v>
      </c>
      <c r="J58" s="665">
        <v>1127.52</v>
      </c>
      <c r="K58" s="678">
        <v>1</v>
      </c>
      <c r="L58" s="665">
        <v>6</v>
      </c>
      <c r="M58" s="666">
        <v>1127.52</v>
      </c>
    </row>
    <row r="59" spans="1:13" ht="14.4" customHeight="1" x14ac:dyDescent="0.3">
      <c r="A59" s="661" t="s">
        <v>2680</v>
      </c>
      <c r="B59" s="662" t="s">
        <v>2490</v>
      </c>
      <c r="C59" s="662" t="s">
        <v>3200</v>
      </c>
      <c r="D59" s="662" t="s">
        <v>3201</v>
      </c>
      <c r="E59" s="662" t="s">
        <v>3202</v>
      </c>
      <c r="F59" s="665">
        <v>2</v>
      </c>
      <c r="G59" s="665">
        <v>375.84</v>
      </c>
      <c r="H59" s="678">
        <v>1</v>
      </c>
      <c r="I59" s="665"/>
      <c r="J59" s="665"/>
      <c r="K59" s="678">
        <v>0</v>
      </c>
      <c r="L59" s="665">
        <v>2</v>
      </c>
      <c r="M59" s="666">
        <v>375.84</v>
      </c>
    </row>
    <row r="60" spans="1:13" ht="14.4" customHeight="1" x14ac:dyDescent="0.3">
      <c r="A60" s="661" t="s">
        <v>2680</v>
      </c>
      <c r="B60" s="662" t="s">
        <v>2610</v>
      </c>
      <c r="C60" s="662" t="s">
        <v>1740</v>
      </c>
      <c r="D60" s="662" t="s">
        <v>2613</v>
      </c>
      <c r="E60" s="662" t="s">
        <v>2614</v>
      </c>
      <c r="F60" s="665"/>
      <c r="G60" s="665"/>
      <c r="H60" s="678">
        <v>0</v>
      </c>
      <c r="I60" s="665">
        <v>2</v>
      </c>
      <c r="J60" s="665">
        <v>848.48</v>
      </c>
      <c r="K60" s="678">
        <v>1</v>
      </c>
      <c r="L60" s="665">
        <v>2</v>
      </c>
      <c r="M60" s="666">
        <v>848.48</v>
      </c>
    </row>
    <row r="61" spans="1:13" ht="14.4" customHeight="1" x14ac:dyDescent="0.3">
      <c r="A61" s="661" t="s">
        <v>2680</v>
      </c>
      <c r="B61" s="662" t="s">
        <v>2610</v>
      </c>
      <c r="C61" s="662" t="s">
        <v>3186</v>
      </c>
      <c r="D61" s="662" t="s">
        <v>2613</v>
      </c>
      <c r="E61" s="662" t="s">
        <v>3187</v>
      </c>
      <c r="F61" s="665"/>
      <c r="G61" s="665"/>
      <c r="H61" s="678">
        <v>0</v>
      </c>
      <c r="I61" s="665">
        <v>4</v>
      </c>
      <c r="J61" s="665">
        <v>3393.96</v>
      </c>
      <c r="K61" s="678">
        <v>1</v>
      </c>
      <c r="L61" s="665">
        <v>4</v>
      </c>
      <c r="M61" s="666">
        <v>3393.96</v>
      </c>
    </row>
    <row r="62" spans="1:13" ht="14.4" customHeight="1" x14ac:dyDescent="0.3">
      <c r="A62" s="661" t="s">
        <v>2680</v>
      </c>
      <c r="B62" s="662" t="s">
        <v>2624</v>
      </c>
      <c r="C62" s="662" t="s">
        <v>1826</v>
      </c>
      <c r="D62" s="662" t="s">
        <v>1827</v>
      </c>
      <c r="E62" s="662" t="s">
        <v>2528</v>
      </c>
      <c r="F62" s="665"/>
      <c r="G62" s="665"/>
      <c r="H62" s="678">
        <v>0</v>
      </c>
      <c r="I62" s="665">
        <v>2</v>
      </c>
      <c r="J62" s="665">
        <v>264</v>
      </c>
      <c r="K62" s="678">
        <v>1</v>
      </c>
      <c r="L62" s="665">
        <v>2</v>
      </c>
      <c r="M62" s="666">
        <v>264</v>
      </c>
    </row>
    <row r="63" spans="1:13" ht="14.4" customHeight="1" x14ac:dyDescent="0.3">
      <c r="A63" s="661" t="s">
        <v>2680</v>
      </c>
      <c r="B63" s="662" t="s">
        <v>3956</v>
      </c>
      <c r="C63" s="662" t="s">
        <v>2809</v>
      </c>
      <c r="D63" s="662" t="s">
        <v>2810</v>
      </c>
      <c r="E63" s="662" t="s">
        <v>2811</v>
      </c>
      <c r="F63" s="665">
        <v>1</v>
      </c>
      <c r="G63" s="665">
        <v>46.1</v>
      </c>
      <c r="H63" s="678">
        <v>1</v>
      </c>
      <c r="I63" s="665"/>
      <c r="J63" s="665"/>
      <c r="K63" s="678">
        <v>0</v>
      </c>
      <c r="L63" s="665">
        <v>1</v>
      </c>
      <c r="M63" s="666">
        <v>46.1</v>
      </c>
    </row>
    <row r="64" spans="1:13" ht="14.4" customHeight="1" x14ac:dyDescent="0.3">
      <c r="A64" s="661" t="s">
        <v>2681</v>
      </c>
      <c r="B64" s="662" t="s">
        <v>3958</v>
      </c>
      <c r="C64" s="662" t="s">
        <v>2767</v>
      </c>
      <c r="D64" s="662" t="s">
        <v>735</v>
      </c>
      <c r="E64" s="662" t="s">
        <v>2768</v>
      </c>
      <c r="F64" s="665"/>
      <c r="G64" s="665"/>
      <c r="H64" s="678">
        <v>0</v>
      </c>
      <c r="I64" s="665">
        <v>1</v>
      </c>
      <c r="J64" s="665">
        <v>36.54</v>
      </c>
      <c r="K64" s="678">
        <v>1</v>
      </c>
      <c r="L64" s="665">
        <v>1</v>
      </c>
      <c r="M64" s="666">
        <v>36.54</v>
      </c>
    </row>
    <row r="65" spans="1:13" ht="14.4" customHeight="1" x14ac:dyDescent="0.3">
      <c r="A65" s="661" t="s">
        <v>2682</v>
      </c>
      <c r="B65" s="662" t="s">
        <v>3958</v>
      </c>
      <c r="C65" s="662" t="s">
        <v>3297</v>
      </c>
      <c r="D65" s="662" t="s">
        <v>735</v>
      </c>
      <c r="E65" s="662" t="s">
        <v>3298</v>
      </c>
      <c r="F65" s="665"/>
      <c r="G65" s="665"/>
      <c r="H65" s="678">
        <v>0</v>
      </c>
      <c r="I65" s="665">
        <v>1</v>
      </c>
      <c r="J65" s="665">
        <v>18.260000000000002</v>
      </c>
      <c r="K65" s="678">
        <v>1</v>
      </c>
      <c r="L65" s="665">
        <v>1</v>
      </c>
      <c r="M65" s="666">
        <v>18.260000000000002</v>
      </c>
    </row>
    <row r="66" spans="1:13" ht="14.4" customHeight="1" x14ac:dyDescent="0.3">
      <c r="A66" s="661" t="s">
        <v>2682</v>
      </c>
      <c r="B66" s="662" t="s">
        <v>3958</v>
      </c>
      <c r="C66" s="662" t="s">
        <v>2767</v>
      </c>
      <c r="D66" s="662" t="s">
        <v>735</v>
      </c>
      <c r="E66" s="662" t="s">
        <v>2768</v>
      </c>
      <c r="F66" s="665"/>
      <c r="G66" s="665"/>
      <c r="H66" s="678">
        <v>0</v>
      </c>
      <c r="I66" s="665">
        <v>1</v>
      </c>
      <c r="J66" s="665">
        <v>36.54</v>
      </c>
      <c r="K66" s="678">
        <v>1</v>
      </c>
      <c r="L66" s="665">
        <v>1</v>
      </c>
      <c r="M66" s="666">
        <v>36.54</v>
      </c>
    </row>
    <row r="67" spans="1:13" ht="14.4" customHeight="1" x14ac:dyDescent="0.3">
      <c r="A67" s="661" t="s">
        <v>2682</v>
      </c>
      <c r="B67" s="662" t="s">
        <v>3959</v>
      </c>
      <c r="C67" s="662" t="s">
        <v>3218</v>
      </c>
      <c r="D67" s="662" t="s">
        <v>3219</v>
      </c>
      <c r="E67" s="662" t="s">
        <v>3184</v>
      </c>
      <c r="F67" s="665"/>
      <c r="G67" s="665"/>
      <c r="H67" s="678">
        <v>0</v>
      </c>
      <c r="I67" s="665">
        <v>8</v>
      </c>
      <c r="J67" s="665">
        <v>6032.32</v>
      </c>
      <c r="K67" s="678">
        <v>1</v>
      </c>
      <c r="L67" s="665">
        <v>8</v>
      </c>
      <c r="M67" s="666">
        <v>6032.32</v>
      </c>
    </row>
    <row r="68" spans="1:13" ht="14.4" customHeight="1" x14ac:dyDescent="0.3">
      <c r="A68" s="661" t="s">
        <v>2682</v>
      </c>
      <c r="B68" s="662" t="s">
        <v>3959</v>
      </c>
      <c r="C68" s="662" t="s">
        <v>3220</v>
      </c>
      <c r="D68" s="662" t="s">
        <v>3221</v>
      </c>
      <c r="E68" s="662" t="s">
        <v>3222</v>
      </c>
      <c r="F68" s="665"/>
      <c r="G68" s="665"/>
      <c r="H68" s="678">
        <v>0</v>
      </c>
      <c r="I68" s="665">
        <v>6</v>
      </c>
      <c r="J68" s="665">
        <v>6786.36</v>
      </c>
      <c r="K68" s="678">
        <v>1</v>
      </c>
      <c r="L68" s="665">
        <v>6</v>
      </c>
      <c r="M68" s="666">
        <v>6786.36</v>
      </c>
    </row>
    <row r="69" spans="1:13" ht="14.4" customHeight="1" x14ac:dyDescent="0.3">
      <c r="A69" s="661" t="s">
        <v>2682</v>
      </c>
      <c r="B69" s="662" t="s">
        <v>3959</v>
      </c>
      <c r="C69" s="662" t="s">
        <v>3179</v>
      </c>
      <c r="D69" s="662" t="s">
        <v>3180</v>
      </c>
      <c r="E69" s="662" t="s">
        <v>3181</v>
      </c>
      <c r="F69" s="665"/>
      <c r="G69" s="665"/>
      <c r="H69" s="678">
        <v>0</v>
      </c>
      <c r="I69" s="665">
        <v>12</v>
      </c>
      <c r="J69" s="665">
        <v>18096.96</v>
      </c>
      <c r="K69" s="678">
        <v>1</v>
      </c>
      <c r="L69" s="665">
        <v>12</v>
      </c>
      <c r="M69" s="666">
        <v>18096.96</v>
      </c>
    </row>
    <row r="70" spans="1:13" ht="14.4" customHeight="1" x14ac:dyDescent="0.3">
      <c r="A70" s="661" t="s">
        <v>2682</v>
      </c>
      <c r="B70" s="662" t="s">
        <v>2490</v>
      </c>
      <c r="C70" s="662" t="s">
        <v>2878</v>
      </c>
      <c r="D70" s="662" t="s">
        <v>2879</v>
      </c>
      <c r="E70" s="662" t="s">
        <v>2880</v>
      </c>
      <c r="F70" s="665"/>
      <c r="G70" s="665"/>
      <c r="H70" s="678">
        <v>0</v>
      </c>
      <c r="I70" s="665">
        <v>1</v>
      </c>
      <c r="J70" s="665">
        <v>187.92</v>
      </c>
      <c r="K70" s="678">
        <v>1</v>
      </c>
      <c r="L70" s="665">
        <v>1</v>
      </c>
      <c r="M70" s="666">
        <v>187.92</v>
      </c>
    </row>
    <row r="71" spans="1:13" ht="14.4" customHeight="1" x14ac:dyDescent="0.3">
      <c r="A71" s="661" t="s">
        <v>2682</v>
      </c>
      <c r="B71" s="662" t="s">
        <v>2490</v>
      </c>
      <c r="C71" s="662" t="s">
        <v>3371</v>
      </c>
      <c r="D71" s="662" t="s">
        <v>3107</v>
      </c>
      <c r="E71" s="662" t="s">
        <v>3372</v>
      </c>
      <c r="F71" s="665"/>
      <c r="G71" s="665"/>
      <c r="H71" s="678">
        <v>0</v>
      </c>
      <c r="I71" s="665">
        <v>1</v>
      </c>
      <c r="J71" s="665">
        <v>31.32</v>
      </c>
      <c r="K71" s="678">
        <v>1</v>
      </c>
      <c r="L71" s="665">
        <v>1</v>
      </c>
      <c r="M71" s="666">
        <v>31.32</v>
      </c>
    </row>
    <row r="72" spans="1:13" ht="14.4" customHeight="1" x14ac:dyDescent="0.3">
      <c r="A72" s="661" t="s">
        <v>2682</v>
      </c>
      <c r="B72" s="662" t="s">
        <v>2490</v>
      </c>
      <c r="C72" s="662" t="s">
        <v>3373</v>
      </c>
      <c r="D72" s="662" t="s">
        <v>3107</v>
      </c>
      <c r="E72" s="662" t="s">
        <v>3374</v>
      </c>
      <c r="F72" s="665"/>
      <c r="G72" s="665"/>
      <c r="H72" s="678">
        <v>0</v>
      </c>
      <c r="I72" s="665">
        <v>3</v>
      </c>
      <c r="J72" s="665">
        <v>469.83000000000004</v>
      </c>
      <c r="K72" s="678">
        <v>1</v>
      </c>
      <c r="L72" s="665">
        <v>3</v>
      </c>
      <c r="M72" s="666">
        <v>469.83000000000004</v>
      </c>
    </row>
    <row r="73" spans="1:13" ht="14.4" customHeight="1" x14ac:dyDescent="0.3">
      <c r="A73" s="661" t="s">
        <v>2682</v>
      </c>
      <c r="B73" s="662" t="s">
        <v>3960</v>
      </c>
      <c r="C73" s="662" t="s">
        <v>3360</v>
      </c>
      <c r="D73" s="662" t="s">
        <v>3361</v>
      </c>
      <c r="E73" s="662" t="s">
        <v>3362</v>
      </c>
      <c r="F73" s="665">
        <v>1</v>
      </c>
      <c r="G73" s="665">
        <v>0</v>
      </c>
      <c r="H73" s="678"/>
      <c r="I73" s="665"/>
      <c r="J73" s="665"/>
      <c r="K73" s="678"/>
      <c r="L73" s="665">
        <v>1</v>
      </c>
      <c r="M73" s="666">
        <v>0</v>
      </c>
    </row>
    <row r="74" spans="1:13" ht="14.4" customHeight="1" x14ac:dyDescent="0.3">
      <c r="A74" s="661" t="s">
        <v>2682</v>
      </c>
      <c r="B74" s="662" t="s">
        <v>3965</v>
      </c>
      <c r="C74" s="662" t="s">
        <v>3281</v>
      </c>
      <c r="D74" s="662" t="s">
        <v>3282</v>
      </c>
      <c r="E74" s="662" t="s">
        <v>3283</v>
      </c>
      <c r="F74" s="665"/>
      <c r="G74" s="665"/>
      <c r="H74" s="678"/>
      <c r="I74" s="665">
        <v>3</v>
      </c>
      <c r="J74" s="665">
        <v>0</v>
      </c>
      <c r="K74" s="678"/>
      <c r="L74" s="665">
        <v>3</v>
      </c>
      <c r="M74" s="666">
        <v>0</v>
      </c>
    </row>
    <row r="75" spans="1:13" ht="14.4" customHeight="1" x14ac:dyDescent="0.3">
      <c r="A75" s="661" t="s">
        <v>2682</v>
      </c>
      <c r="B75" s="662" t="s">
        <v>3965</v>
      </c>
      <c r="C75" s="662" t="s">
        <v>3284</v>
      </c>
      <c r="D75" s="662" t="s">
        <v>3282</v>
      </c>
      <c r="E75" s="662" t="s">
        <v>3285</v>
      </c>
      <c r="F75" s="665"/>
      <c r="G75" s="665"/>
      <c r="H75" s="678">
        <v>0</v>
      </c>
      <c r="I75" s="665">
        <v>1</v>
      </c>
      <c r="J75" s="665">
        <v>55.37</v>
      </c>
      <c r="K75" s="678">
        <v>1</v>
      </c>
      <c r="L75" s="665">
        <v>1</v>
      </c>
      <c r="M75" s="666">
        <v>55.37</v>
      </c>
    </row>
    <row r="76" spans="1:13" ht="14.4" customHeight="1" x14ac:dyDescent="0.3">
      <c r="A76" s="661" t="s">
        <v>2682</v>
      </c>
      <c r="B76" s="662" t="s">
        <v>2610</v>
      </c>
      <c r="C76" s="662" t="s">
        <v>3255</v>
      </c>
      <c r="D76" s="662" t="s">
        <v>3256</v>
      </c>
      <c r="E76" s="662" t="s">
        <v>3257</v>
      </c>
      <c r="F76" s="665"/>
      <c r="G76" s="665"/>
      <c r="H76" s="678">
        <v>0</v>
      </c>
      <c r="I76" s="665">
        <v>9</v>
      </c>
      <c r="J76" s="665">
        <v>5093.4600000000009</v>
      </c>
      <c r="K76" s="678">
        <v>1</v>
      </c>
      <c r="L76" s="665">
        <v>9</v>
      </c>
      <c r="M76" s="666">
        <v>5093.4600000000009</v>
      </c>
    </row>
    <row r="77" spans="1:13" ht="14.4" customHeight="1" x14ac:dyDescent="0.3">
      <c r="A77" s="661" t="s">
        <v>2682</v>
      </c>
      <c r="B77" s="662" t="s">
        <v>2610</v>
      </c>
      <c r="C77" s="662" t="s">
        <v>1830</v>
      </c>
      <c r="D77" s="662" t="s">
        <v>2611</v>
      </c>
      <c r="E77" s="662" t="s">
        <v>2612</v>
      </c>
      <c r="F77" s="665"/>
      <c r="G77" s="665"/>
      <c r="H77" s="678">
        <v>0</v>
      </c>
      <c r="I77" s="665">
        <v>6</v>
      </c>
      <c r="J77" s="665">
        <v>644.52</v>
      </c>
      <c r="K77" s="678">
        <v>1</v>
      </c>
      <c r="L77" s="665">
        <v>6</v>
      </c>
      <c r="M77" s="666">
        <v>644.52</v>
      </c>
    </row>
    <row r="78" spans="1:13" ht="14.4" customHeight="1" x14ac:dyDescent="0.3">
      <c r="A78" s="661" t="s">
        <v>2682</v>
      </c>
      <c r="B78" s="662" t="s">
        <v>2610</v>
      </c>
      <c r="C78" s="662" t="s">
        <v>3258</v>
      </c>
      <c r="D78" s="662" t="s">
        <v>2611</v>
      </c>
      <c r="E78" s="662" t="s">
        <v>3259</v>
      </c>
      <c r="F78" s="665"/>
      <c r="G78" s="665"/>
      <c r="H78" s="678">
        <v>0</v>
      </c>
      <c r="I78" s="665">
        <v>2</v>
      </c>
      <c r="J78" s="665">
        <v>1074.24</v>
      </c>
      <c r="K78" s="678">
        <v>1</v>
      </c>
      <c r="L78" s="665">
        <v>2</v>
      </c>
      <c r="M78" s="666">
        <v>1074.24</v>
      </c>
    </row>
    <row r="79" spans="1:13" ht="14.4" customHeight="1" x14ac:dyDescent="0.3">
      <c r="A79" s="661" t="s">
        <v>2682</v>
      </c>
      <c r="B79" s="662" t="s">
        <v>2610</v>
      </c>
      <c r="C79" s="662" t="s">
        <v>3186</v>
      </c>
      <c r="D79" s="662" t="s">
        <v>2613</v>
      </c>
      <c r="E79" s="662" t="s">
        <v>3187</v>
      </c>
      <c r="F79" s="665"/>
      <c r="G79" s="665"/>
      <c r="H79" s="678">
        <v>0</v>
      </c>
      <c r="I79" s="665">
        <v>5</v>
      </c>
      <c r="J79" s="665">
        <v>4242.45</v>
      </c>
      <c r="K79" s="678">
        <v>1</v>
      </c>
      <c r="L79" s="665">
        <v>5</v>
      </c>
      <c r="M79" s="666">
        <v>4242.45</v>
      </c>
    </row>
    <row r="80" spans="1:13" ht="14.4" customHeight="1" x14ac:dyDescent="0.3">
      <c r="A80" s="661" t="s">
        <v>2682</v>
      </c>
      <c r="B80" s="662" t="s">
        <v>2610</v>
      </c>
      <c r="C80" s="662" t="s">
        <v>3260</v>
      </c>
      <c r="D80" s="662" t="s">
        <v>2611</v>
      </c>
      <c r="E80" s="662" t="s">
        <v>3261</v>
      </c>
      <c r="F80" s="665">
        <v>1</v>
      </c>
      <c r="G80" s="665">
        <v>0</v>
      </c>
      <c r="H80" s="678"/>
      <c r="I80" s="665"/>
      <c r="J80" s="665"/>
      <c r="K80" s="678"/>
      <c r="L80" s="665">
        <v>1</v>
      </c>
      <c r="M80" s="666">
        <v>0</v>
      </c>
    </row>
    <row r="81" spans="1:13" ht="14.4" customHeight="1" x14ac:dyDescent="0.3">
      <c r="A81" s="661" t="s">
        <v>2682</v>
      </c>
      <c r="B81" s="662" t="s">
        <v>2624</v>
      </c>
      <c r="C81" s="662" t="s">
        <v>3223</v>
      </c>
      <c r="D81" s="662" t="s">
        <v>3224</v>
      </c>
      <c r="E81" s="662" t="s">
        <v>2515</v>
      </c>
      <c r="F81" s="665"/>
      <c r="G81" s="665"/>
      <c r="H81" s="678">
        <v>0</v>
      </c>
      <c r="I81" s="665">
        <v>11</v>
      </c>
      <c r="J81" s="665">
        <v>515.11</v>
      </c>
      <c r="K81" s="678">
        <v>1</v>
      </c>
      <c r="L81" s="665">
        <v>11</v>
      </c>
      <c r="M81" s="666">
        <v>515.11</v>
      </c>
    </row>
    <row r="82" spans="1:13" ht="14.4" customHeight="1" x14ac:dyDescent="0.3">
      <c r="A82" s="661" t="s">
        <v>2682</v>
      </c>
      <c r="B82" s="662" t="s">
        <v>2624</v>
      </c>
      <c r="C82" s="662" t="s">
        <v>3225</v>
      </c>
      <c r="D82" s="662" t="s">
        <v>3224</v>
      </c>
      <c r="E82" s="662" t="s">
        <v>2969</v>
      </c>
      <c r="F82" s="665">
        <v>1</v>
      </c>
      <c r="G82" s="665">
        <v>0</v>
      </c>
      <c r="H82" s="678"/>
      <c r="I82" s="665"/>
      <c r="J82" s="665"/>
      <c r="K82" s="678"/>
      <c r="L82" s="665">
        <v>1</v>
      </c>
      <c r="M82" s="666">
        <v>0</v>
      </c>
    </row>
    <row r="83" spans="1:13" ht="14.4" customHeight="1" x14ac:dyDescent="0.3">
      <c r="A83" s="661" t="s">
        <v>2682</v>
      </c>
      <c r="B83" s="662" t="s">
        <v>3966</v>
      </c>
      <c r="C83" s="662" t="s">
        <v>3227</v>
      </c>
      <c r="D83" s="662" t="s">
        <v>3228</v>
      </c>
      <c r="E83" s="662" t="s">
        <v>3229</v>
      </c>
      <c r="F83" s="665">
        <v>1</v>
      </c>
      <c r="G83" s="665">
        <v>79.48</v>
      </c>
      <c r="H83" s="678">
        <v>1</v>
      </c>
      <c r="I83" s="665"/>
      <c r="J83" s="665"/>
      <c r="K83" s="678">
        <v>0</v>
      </c>
      <c r="L83" s="665">
        <v>1</v>
      </c>
      <c r="M83" s="666">
        <v>79.48</v>
      </c>
    </row>
    <row r="84" spans="1:13" ht="14.4" customHeight="1" x14ac:dyDescent="0.3">
      <c r="A84" s="661" t="s">
        <v>2683</v>
      </c>
      <c r="B84" s="662" t="s">
        <v>2492</v>
      </c>
      <c r="C84" s="662" t="s">
        <v>2770</v>
      </c>
      <c r="D84" s="662" t="s">
        <v>2771</v>
      </c>
      <c r="E84" s="662" t="s">
        <v>2772</v>
      </c>
      <c r="F84" s="665"/>
      <c r="G84" s="665"/>
      <c r="H84" s="678">
        <v>0</v>
      </c>
      <c r="I84" s="665">
        <v>3</v>
      </c>
      <c r="J84" s="665">
        <v>617.52</v>
      </c>
      <c r="K84" s="678">
        <v>1</v>
      </c>
      <c r="L84" s="665">
        <v>3</v>
      </c>
      <c r="M84" s="666">
        <v>617.52</v>
      </c>
    </row>
    <row r="85" spans="1:13" ht="14.4" customHeight="1" x14ac:dyDescent="0.3">
      <c r="A85" s="661" t="s">
        <v>2683</v>
      </c>
      <c r="B85" s="662" t="s">
        <v>3958</v>
      </c>
      <c r="C85" s="662" t="s">
        <v>2767</v>
      </c>
      <c r="D85" s="662" t="s">
        <v>735</v>
      </c>
      <c r="E85" s="662" t="s">
        <v>2768</v>
      </c>
      <c r="F85" s="665"/>
      <c r="G85" s="665"/>
      <c r="H85" s="678">
        <v>0</v>
      </c>
      <c r="I85" s="665">
        <v>6</v>
      </c>
      <c r="J85" s="665">
        <v>219.24</v>
      </c>
      <c r="K85" s="678">
        <v>1</v>
      </c>
      <c r="L85" s="665">
        <v>6</v>
      </c>
      <c r="M85" s="666">
        <v>219.24</v>
      </c>
    </row>
    <row r="86" spans="1:13" ht="14.4" customHeight="1" x14ac:dyDescent="0.3">
      <c r="A86" s="661" t="s">
        <v>2683</v>
      </c>
      <c r="B86" s="662" t="s">
        <v>3959</v>
      </c>
      <c r="C86" s="662" t="s">
        <v>3389</v>
      </c>
      <c r="D86" s="662" t="s">
        <v>3390</v>
      </c>
      <c r="E86" s="662" t="s">
        <v>3222</v>
      </c>
      <c r="F86" s="665">
        <v>6</v>
      </c>
      <c r="G86" s="665">
        <v>5816.88</v>
      </c>
      <c r="H86" s="678">
        <v>1</v>
      </c>
      <c r="I86" s="665"/>
      <c r="J86" s="665"/>
      <c r="K86" s="678">
        <v>0</v>
      </c>
      <c r="L86" s="665">
        <v>6</v>
      </c>
      <c r="M86" s="666">
        <v>5816.88</v>
      </c>
    </row>
    <row r="87" spans="1:13" ht="14.4" customHeight="1" x14ac:dyDescent="0.3">
      <c r="A87" s="661" t="s">
        <v>2683</v>
      </c>
      <c r="B87" s="662" t="s">
        <v>3959</v>
      </c>
      <c r="C87" s="662" t="s">
        <v>3218</v>
      </c>
      <c r="D87" s="662" t="s">
        <v>3219</v>
      </c>
      <c r="E87" s="662" t="s">
        <v>3184</v>
      </c>
      <c r="F87" s="665"/>
      <c r="G87" s="665"/>
      <c r="H87" s="678">
        <v>0</v>
      </c>
      <c r="I87" s="665">
        <v>12</v>
      </c>
      <c r="J87" s="665">
        <v>9048.48</v>
      </c>
      <c r="K87" s="678">
        <v>1</v>
      </c>
      <c r="L87" s="665">
        <v>12</v>
      </c>
      <c r="M87" s="666">
        <v>9048.48</v>
      </c>
    </row>
    <row r="88" spans="1:13" ht="14.4" customHeight="1" x14ac:dyDescent="0.3">
      <c r="A88" s="661" t="s">
        <v>2683</v>
      </c>
      <c r="B88" s="662" t="s">
        <v>3959</v>
      </c>
      <c r="C88" s="662" t="s">
        <v>3220</v>
      </c>
      <c r="D88" s="662" t="s">
        <v>3221</v>
      </c>
      <c r="E88" s="662" t="s">
        <v>3222</v>
      </c>
      <c r="F88" s="665"/>
      <c r="G88" s="665"/>
      <c r="H88" s="678">
        <v>0</v>
      </c>
      <c r="I88" s="665">
        <v>12</v>
      </c>
      <c r="J88" s="665">
        <v>13572.72</v>
      </c>
      <c r="K88" s="678">
        <v>1</v>
      </c>
      <c r="L88" s="665">
        <v>12</v>
      </c>
      <c r="M88" s="666">
        <v>13572.72</v>
      </c>
    </row>
    <row r="89" spans="1:13" ht="14.4" customHeight="1" x14ac:dyDescent="0.3">
      <c r="A89" s="661" t="s">
        <v>2683</v>
      </c>
      <c r="B89" s="662" t="s">
        <v>3959</v>
      </c>
      <c r="C89" s="662" t="s">
        <v>3179</v>
      </c>
      <c r="D89" s="662" t="s">
        <v>3180</v>
      </c>
      <c r="E89" s="662" t="s">
        <v>3181</v>
      </c>
      <c r="F89" s="665"/>
      <c r="G89" s="665"/>
      <c r="H89" s="678">
        <v>0</v>
      </c>
      <c r="I89" s="665">
        <v>12</v>
      </c>
      <c r="J89" s="665">
        <v>18096.96</v>
      </c>
      <c r="K89" s="678">
        <v>1</v>
      </c>
      <c r="L89" s="665">
        <v>12</v>
      </c>
      <c r="M89" s="666">
        <v>18096.96</v>
      </c>
    </row>
    <row r="90" spans="1:13" ht="14.4" customHeight="1" x14ac:dyDescent="0.3">
      <c r="A90" s="661" t="s">
        <v>2683</v>
      </c>
      <c r="B90" s="662" t="s">
        <v>2490</v>
      </c>
      <c r="C90" s="662" t="s">
        <v>2878</v>
      </c>
      <c r="D90" s="662" t="s">
        <v>2879</v>
      </c>
      <c r="E90" s="662" t="s">
        <v>2880</v>
      </c>
      <c r="F90" s="665"/>
      <c r="G90" s="665"/>
      <c r="H90" s="678">
        <v>0</v>
      </c>
      <c r="I90" s="665">
        <v>8</v>
      </c>
      <c r="J90" s="665">
        <v>1503.36</v>
      </c>
      <c r="K90" s="678">
        <v>1</v>
      </c>
      <c r="L90" s="665">
        <v>8</v>
      </c>
      <c r="M90" s="666">
        <v>1503.36</v>
      </c>
    </row>
    <row r="91" spans="1:13" ht="14.4" customHeight="1" x14ac:dyDescent="0.3">
      <c r="A91" s="661" t="s">
        <v>2683</v>
      </c>
      <c r="B91" s="662" t="s">
        <v>2490</v>
      </c>
      <c r="C91" s="662" t="s">
        <v>3446</v>
      </c>
      <c r="D91" s="662" t="s">
        <v>3447</v>
      </c>
      <c r="E91" s="662" t="s">
        <v>3374</v>
      </c>
      <c r="F91" s="665">
        <v>5</v>
      </c>
      <c r="G91" s="665">
        <v>783.05000000000007</v>
      </c>
      <c r="H91" s="678">
        <v>1</v>
      </c>
      <c r="I91" s="665"/>
      <c r="J91" s="665"/>
      <c r="K91" s="678">
        <v>0</v>
      </c>
      <c r="L91" s="665">
        <v>5</v>
      </c>
      <c r="M91" s="666">
        <v>783.05000000000007</v>
      </c>
    </row>
    <row r="92" spans="1:13" ht="14.4" customHeight="1" x14ac:dyDescent="0.3">
      <c r="A92" s="661" t="s">
        <v>2683</v>
      </c>
      <c r="B92" s="662" t="s">
        <v>2610</v>
      </c>
      <c r="C92" s="662" t="s">
        <v>3258</v>
      </c>
      <c r="D92" s="662" t="s">
        <v>2611</v>
      </c>
      <c r="E92" s="662" t="s">
        <v>3259</v>
      </c>
      <c r="F92" s="665"/>
      <c r="G92" s="665"/>
      <c r="H92" s="678">
        <v>0</v>
      </c>
      <c r="I92" s="665">
        <v>2</v>
      </c>
      <c r="J92" s="665">
        <v>1074.24</v>
      </c>
      <c r="K92" s="678">
        <v>1</v>
      </c>
      <c r="L92" s="665">
        <v>2</v>
      </c>
      <c r="M92" s="666">
        <v>1074.24</v>
      </c>
    </row>
    <row r="93" spans="1:13" ht="14.4" customHeight="1" x14ac:dyDescent="0.3">
      <c r="A93" s="661" t="s">
        <v>2683</v>
      </c>
      <c r="B93" s="662" t="s">
        <v>2610</v>
      </c>
      <c r="C93" s="662" t="s">
        <v>3186</v>
      </c>
      <c r="D93" s="662" t="s">
        <v>2613</v>
      </c>
      <c r="E93" s="662" t="s">
        <v>3187</v>
      </c>
      <c r="F93" s="665"/>
      <c r="G93" s="665"/>
      <c r="H93" s="678">
        <v>0</v>
      </c>
      <c r="I93" s="665">
        <v>23</v>
      </c>
      <c r="J93" s="665">
        <v>19515.270000000004</v>
      </c>
      <c r="K93" s="678">
        <v>1</v>
      </c>
      <c r="L93" s="665">
        <v>23</v>
      </c>
      <c r="M93" s="666">
        <v>19515.270000000004</v>
      </c>
    </row>
    <row r="94" spans="1:13" ht="14.4" customHeight="1" x14ac:dyDescent="0.3">
      <c r="A94" s="661" t="s">
        <v>2683</v>
      </c>
      <c r="B94" s="662" t="s">
        <v>2610</v>
      </c>
      <c r="C94" s="662" t="s">
        <v>3407</v>
      </c>
      <c r="D94" s="662" t="s">
        <v>3256</v>
      </c>
      <c r="E94" s="662" t="s">
        <v>3408</v>
      </c>
      <c r="F94" s="665">
        <v>3</v>
      </c>
      <c r="G94" s="665">
        <v>0</v>
      </c>
      <c r="H94" s="678"/>
      <c r="I94" s="665"/>
      <c r="J94" s="665"/>
      <c r="K94" s="678"/>
      <c r="L94" s="665">
        <v>3</v>
      </c>
      <c r="M94" s="666">
        <v>0</v>
      </c>
    </row>
    <row r="95" spans="1:13" ht="14.4" customHeight="1" x14ac:dyDescent="0.3">
      <c r="A95" s="661" t="s">
        <v>2683</v>
      </c>
      <c r="B95" s="662" t="s">
        <v>2624</v>
      </c>
      <c r="C95" s="662" t="s">
        <v>3223</v>
      </c>
      <c r="D95" s="662" t="s">
        <v>3224</v>
      </c>
      <c r="E95" s="662" t="s">
        <v>2515</v>
      </c>
      <c r="F95" s="665"/>
      <c r="G95" s="665"/>
      <c r="H95" s="678">
        <v>0</v>
      </c>
      <c r="I95" s="665">
        <v>17</v>
      </c>
      <c r="J95" s="665">
        <v>1121.83</v>
      </c>
      <c r="K95" s="678">
        <v>1</v>
      </c>
      <c r="L95" s="665">
        <v>17</v>
      </c>
      <c r="M95" s="666">
        <v>1121.83</v>
      </c>
    </row>
    <row r="96" spans="1:13" ht="14.4" customHeight="1" x14ac:dyDescent="0.3">
      <c r="A96" s="661" t="s">
        <v>2683</v>
      </c>
      <c r="B96" s="662" t="s">
        <v>2624</v>
      </c>
      <c r="C96" s="662" t="s">
        <v>2750</v>
      </c>
      <c r="D96" s="662" t="s">
        <v>2751</v>
      </c>
      <c r="E96" s="662" t="s">
        <v>2752</v>
      </c>
      <c r="F96" s="665">
        <v>6</v>
      </c>
      <c r="G96" s="665">
        <v>608.04</v>
      </c>
      <c r="H96" s="678">
        <v>1</v>
      </c>
      <c r="I96" s="665"/>
      <c r="J96" s="665"/>
      <c r="K96" s="678">
        <v>0</v>
      </c>
      <c r="L96" s="665">
        <v>6</v>
      </c>
      <c r="M96" s="666">
        <v>608.04</v>
      </c>
    </row>
    <row r="97" spans="1:13" ht="14.4" customHeight="1" x14ac:dyDescent="0.3">
      <c r="A97" s="661" t="s">
        <v>2683</v>
      </c>
      <c r="B97" s="662" t="s">
        <v>2624</v>
      </c>
      <c r="C97" s="662" t="s">
        <v>3391</v>
      </c>
      <c r="D97" s="662" t="s">
        <v>3224</v>
      </c>
      <c r="E97" s="662" t="s">
        <v>2748</v>
      </c>
      <c r="F97" s="665">
        <v>3</v>
      </c>
      <c r="G97" s="665">
        <v>0</v>
      </c>
      <c r="H97" s="678"/>
      <c r="I97" s="665"/>
      <c r="J97" s="665"/>
      <c r="K97" s="678"/>
      <c r="L97" s="665">
        <v>3</v>
      </c>
      <c r="M97" s="666">
        <v>0</v>
      </c>
    </row>
    <row r="98" spans="1:13" ht="14.4" customHeight="1" x14ac:dyDescent="0.3">
      <c r="A98" s="661" t="s">
        <v>2683</v>
      </c>
      <c r="B98" s="662" t="s">
        <v>3966</v>
      </c>
      <c r="C98" s="662" t="s">
        <v>3405</v>
      </c>
      <c r="D98" s="662" t="s">
        <v>3406</v>
      </c>
      <c r="E98" s="662" t="s">
        <v>2515</v>
      </c>
      <c r="F98" s="665"/>
      <c r="G98" s="665"/>
      <c r="H98" s="678">
        <v>0</v>
      </c>
      <c r="I98" s="665">
        <v>3</v>
      </c>
      <c r="J98" s="665">
        <v>396</v>
      </c>
      <c r="K98" s="678">
        <v>1</v>
      </c>
      <c r="L98" s="665">
        <v>3</v>
      </c>
      <c r="M98" s="666">
        <v>396</v>
      </c>
    </row>
    <row r="99" spans="1:13" ht="14.4" customHeight="1" x14ac:dyDescent="0.3">
      <c r="A99" s="661" t="s">
        <v>2707</v>
      </c>
      <c r="B99" s="662" t="s">
        <v>3956</v>
      </c>
      <c r="C99" s="662" t="s">
        <v>3528</v>
      </c>
      <c r="D99" s="662" t="s">
        <v>3529</v>
      </c>
      <c r="E99" s="662" t="s">
        <v>3530</v>
      </c>
      <c r="F99" s="665">
        <v>1</v>
      </c>
      <c r="G99" s="665">
        <v>115.26</v>
      </c>
      <c r="H99" s="678">
        <v>1</v>
      </c>
      <c r="I99" s="665"/>
      <c r="J99" s="665"/>
      <c r="K99" s="678">
        <v>0</v>
      </c>
      <c r="L99" s="665">
        <v>1</v>
      </c>
      <c r="M99" s="666">
        <v>115.26</v>
      </c>
    </row>
    <row r="100" spans="1:13" ht="14.4" customHeight="1" x14ac:dyDescent="0.3">
      <c r="A100" s="661" t="s">
        <v>2684</v>
      </c>
      <c r="B100" s="662" t="s">
        <v>2555</v>
      </c>
      <c r="C100" s="662" t="s">
        <v>2796</v>
      </c>
      <c r="D100" s="662" t="s">
        <v>2797</v>
      </c>
      <c r="E100" s="662" t="s">
        <v>2798</v>
      </c>
      <c r="F100" s="665"/>
      <c r="G100" s="665"/>
      <c r="H100" s="678">
        <v>0</v>
      </c>
      <c r="I100" s="665">
        <v>4</v>
      </c>
      <c r="J100" s="665">
        <v>302.92</v>
      </c>
      <c r="K100" s="678">
        <v>1</v>
      </c>
      <c r="L100" s="665">
        <v>4</v>
      </c>
      <c r="M100" s="666">
        <v>302.92</v>
      </c>
    </row>
    <row r="101" spans="1:13" ht="14.4" customHeight="1" x14ac:dyDescent="0.3">
      <c r="A101" s="661" t="s">
        <v>2684</v>
      </c>
      <c r="B101" s="662" t="s">
        <v>2555</v>
      </c>
      <c r="C101" s="662" t="s">
        <v>2799</v>
      </c>
      <c r="D101" s="662" t="s">
        <v>1879</v>
      </c>
      <c r="E101" s="662" t="s">
        <v>2800</v>
      </c>
      <c r="F101" s="665">
        <v>1</v>
      </c>
      <c r="G101" s="665">
        <v>154.36000000000001</v>
      </c>
      <c r="H101" s="678">
        <v>1</v>
      </c>
      <c r="I101" s="665"/>
      <c r="J101" s="665"/>
      <c r="K101" s="678">
        <v>0</v>
      </c>
      <c r="L101" s="665">
        <v>1</v>
      </c>
      <c r="M101" s="666">
        <v>154.36000000000001</v>
      </c>
    </row>
    <row r="102" spans="1:13" ht="14.4" customHeight="1" x14ac:dyDescent="0.3">
      <c r="A102" s="661" t="s">
        <v>2698</v>
      </c>
      <c r="B102" s="662" t="s">
        <v>2531</v>
      </c>
      <c r="C102" s="662" t="s">
        <v>3848</v>
      </c>
      <c r="D102" s="662" t="s">
        <v>2872</v>
      </c>
      <c r="E102" s="662" t="s">
        <v>3849</v>
      </c>
      <c r="F102" s="665"/>
      <c r="G102" s="665"/>
      <c r="H102" s="678">
        <v>0</v>
      </c>
      <c r="I102" s="665">
        <v>1</v>
      </c>
      <c r="J102" s="665">
        <v>543.36</v>
      </c>
      <c r="K102" s="678">
        <v>1</v>
      </c>
      <c r="L102" s="665">
        <v>1</v>
      </c>
      <c r="M102" s="666">
        <v>543.36</v>
      </c>
    </row>
    <row r="103" spans="1:13" ht="14.4" customHeight="1" x14ac:dyDescent="0.3">
      <c r="A103" s="661" t="s">
        <v>2698</v>
      </c>
      <c r="B103" s="662" t="s">
        <v>2655</v>
      </c>
      <c r="C103" s="662" t="s">
        <v>3067</v>
      </c>
      <c r="D103" s="662" t="s">
        <v>2399</v>
      </c>
      <c r="E103" s="662" t="s">
        <v>2969</v>
      </c>
      <c r="F103" s="665"/>
      <c r="G103" s="665"/>
      <c r="H103" s="678">
        <v>0</v>
      </c>
      <c r="I103" s="665">
        <v>1</v>
      </c>
      <c r="J103" s="665">
        <v>207.45</v>
      </c>
      <c r="K103" s="678">
        <v>1</v>
      </c>
      <c r="L103" s="665">
        <v>1</v>
      </c>
      <c r="M103" s="666">
        <v>207.45</v>
      </c>
    </row>
    <row r="104" spans="1:13" ht="14.4" customHeight="1" x14ac:dyDescent="0.3">
      <c r="A104" s="661" t="s">
        <v>2685</v>
      </c>
      <c r="B104" s="662" t="s">
        <v>3957</v>
      </c>
      <c r="C104" s="662" t="s">
        <v>3539</v>
      </c>
      <c r="D104" s="662" t="s">
        <v>3540</v>
      </c>
      <c r="E104" s="662" t="s">
        <v>3541</v>
      </c>
      <c r="F104" s="665"/>
      <c r="G104" s="665"/>
      <c r="H104" s="678">
        <v>0</v>
      </c>
      <c r="I104" s="665">
        <v>2</v>
      </c>
      <c r="J104" s="665">
        <v>292.3</v>
      </c>
      <c r="K104" s="678">
        <v>1</v>
      </c>
      <c r="L104" s="665">
        <v>2</v>
      </c>
      <c r="M104" s="666">
        <v>292.3</v>
      </c>
    </row>
    <row r="105" spans="1:13" ht="14.4" customHeight="1" x14ac:dyDescent="0.3">
      <c r="A105" s="661" t="s">
        <v>2685</v>
      </c>
      <c r="B105" s="662" t="s">
        <v>3959</v>
      </c>
      <c r="C105" s="662" t="s">
        <v>3218</v>
      </c>
      <c r="D105" s="662" t="s">
        <v>3219</v>
      </c>
      <c r="E105" s="662" t="s">
        <v>3184</v>
      </c>
      <c r="F105" s="665"/>
      <c r="G105" s="665"/>
      <c r="H105" s="678">
        <v>0</v>
      </c>
      <c r="I105" s="665">
        <v>27</v>
      </c>
      <c r="J105" s="665">
        <v>20359.079999999998</v>
      </c>
      <c r="K105" s="678">
        <v>1</v>
      </c>
      <c r="L105" s="665">
        <v>27</v>
      </c>
      <c r="M105" s="666">
        <v>20359.079999999998</v>
      </c>
    </row>
    <row r="106" spans="1:13" ht="14.4" customHeight="1" x14ac:dyDescent="0.3">
      <c r="A106" s="661" t="s">
        <v>2685</v>
      </c>
      <c r="B106" s="662" t="s">
        <v>3959</v>
      </c>
      <c r="C106" s="662" t="s">
        <v>3220</v>
      </c>
      <c r="D106" s="662" t="s">
        <v>3221</v>
      </c>
      <c r="E106" s="662" t="s">
        <v>3222</v>
      </c>
      <c r="F106" s="665"/>
      <c r="G106" s="665"/>
      <c r="H106" s="678">
        <v>0</v>
      </c>
      <c r="I106" s="665">
        <v>50</v>
      </c>
      <c r="J106" s="665">
        <v>56552.999999999993</v>
      </c>
      <c r="K106" s="678">
        <v>1</v>
      </c>
      <c r="L106" s="665">
        <v>50</v>
      </c>
      <c r="M106" s="666">
        <v>56552.999999999993</v>
      </c>
    </row>
    <row r="107" spans="1:13" ht="14.4" customHeight="1" x14ac:dyDescent="0.3">
      <c r="A107" s="661" t="s">
        <v>2685</v>
      </c>
      <c r="B107" s="662" t="s">
        <v>3959</v>
      </c>
      <c r="C107" s="662" t="s">
        <v>3179</v>
      </c>
      <c r="D107" s="662" t="s">
        <v>3180</v>
      </c>
      <c r="E107" s="662" t="s">
        <v>3181</v>
      </c>
      <c r="F107" s="665"/>
      <c r="G107" s="665"/>
      <c r="H107" s="678">
        <v>0</v>
      </c>
      <c r="I107" s="665">
        <v>24</v>
      </c>
      <c r="J107" s="665">
        <v>36193.919999999998</v>
      </c>
      <c r="K107" s="678">
        <v>1</v>
      </c>
      <c r="L107" s="665">
        <v>24</v>
      </c>
      <c r="M107" s="666">
        <v>36193.919999999998</v>
      </c>
    </row>
    <row r="108" spans="1:13" ht="14.4" customHeight="1" x14ac:dyDescent="0.3">
      <c r="A108" s="661" t="s">
        <v>2685</v>
      </c>
      <c r="B108" s="662" t="s">
        <v>3959</v>
      </c>
      <c r="C108" s="662" t="s">
        <v>3470</v>
      </c>
      <c r="D108" s="662" t="s">
        <v>3471</v>
      </c>
      <c r="E108" s="662" t="s">
        <v>3181</v>
      </c>
      <c r="F108" s="665">
        <v>6</v>
      </c>
      <c r="G108" s="665">
        <v>7755.9000000000005</v>
      </c>
      <c r="H108" s="678">
        <v>1</v>
      </c>
      <c r="I108" s="665"/>
      <c r="J108" s="665"/>
      <c r="K108" s="678">
        <v>0</v>
      </c>
      <c r="L108" s="665">
        <v>6</v>
      </c>
      <c r="M108" s="666">
        <v>7755.9000000000005</v>
      </c>
    </row>
    <row r="109" spans="1:13" ht="14.4" customHeight="1" x14ac:dyDescent="0.3">
      <c r="A109" s="661" t="s">
        <v>2685</v>
      </c>
      <c r="B109" s="662" t="s">
        <v>3959</v>
      </c>
      <c r="C109" s="662" t="s">
        <v>3182</v>
      </c>
      <c r="D109" s="662" t="s">
        <v>3183</v>
      </c>
      <c r="E109" s="662" t="s">
        <v>3184</v>
      </c>
      <c r="F109" s="665">
        <v>8</v>
      </c>
      <c r="G109" s="665">
        <v>5170.5600000000004</v>
      </c>
      <c r="H109" s="678">
        <v>1</v>
      </c>
      <c r="I109" s="665"/>
      <c r="J109" s="665"/>
      <c r="K109" s="678">
        <v>0</v>
      </c>
      <c r="L109" s="665">
        <v>8</v>
      </c>
      <c r="M109" s="666">
        <v>5170.5600000000004</v>
      </c>
    </row>
    <row r="110" spans="1:13" ht="14.4" customHeight="1" x14ac:dyDescent="0.3">
      <c r="A110" s="661" t="s">
        <v>2685</v>
      </c>
      <c r="B110" s="662" t="s">
        <v>2490</v>
      </c>
      <c r="C110" s="662" t="s">
        <v>3103</v>
      </c>
      <c r="D110" s="662" t="s">
        <v>3104</v>
      </c>
      <c r="E110" s="662" t="s">
        <v>3105</v>
      </c>
      <c r="F110" s="665"/>
      <c r="G110" s="665"/>
      <c r="H110" s="678">
        <v>0</v>
      </c>
      <c r="I110" s="665">
        <v>10</v>
      </c>
      <c r="J110" s="665">
        <v>1409.5</v>
      </c>
      <c r="K110" s="678">
        <v>1</v>
      </c>
      <c r="L110" s="665">
        <v>10</v>
      </c>
      <c r="M110" s="666">
        <v>1409.5</v>
      </c>
    </row>
    <row r="111" spans="1:13" ht="14.4" customHeight="1" x14ac:dyDescent="0.3">
      <c r="A111" s="661" t="s">
        <v>2685</v>
      </c>
      <c r="B111" s="662" t="s">
        <v>2490</v>
      </c>
      <c r="C111" s="662" t="s">
        <v>3594</v>
      </c>
      <c r="D111" s="662" t="s">
        <v>3447</v>
      </c>
      <c r="E111" s="662" t="s">
        <v>3108</v>
      </c>
      <c r="F111" s="665">
        <v>3</v>
      </c>
      <c r="G111" s="665">
        <v>0</v>
      </c>
      <c r="H111" s="678"/>
      <c r="I111" s="665"/>
      <c r="J111" s="665"/>
      <c r="K111" s="678"/>
      <c r="L111" s="665">
        <v>3</v>
      </c>
      <c r="M111" s="666">
        <v>0</v>
      </c>
    </row>
    <row r="112" spans="1:13" ht="14.4" customHeight="1" x14ac:dyDescent="0.3">
      <c r="A112" s="661" t="s">
        <v>2685</v>
      </c>
      <c r="B112" s="662" t="s">
        <v>2490</v>
      </c>
      <c r="C112" s="662" t="s">
        <v>3106</v>
      </c>
      <c r="D112" s="662" t="s">
        <v>3107</v>
      </c>
      <c r="E112" s="662" t="s">
        <v>3108</v>
      </c>
      <c r="F112" s="665"/>
      <c r="G112" s="665"/>
      <c r="H112" s="678">
        <v>0</v>
      </c>
      <c r="I112" s="665">
        <v>3</v>
      </c>
      <c r="J112" s="665">
        <v>281.88</v>
      </c>
      <c r="K112" s="678">
        <v>1</v>
      </c>
      <c r="L112" s="665">
        <v>3</v>
      </c>
      <c r="M112" s="666">
        <v>281.88</v>
      </c>
    </row>
    <row r="113" spans="1:13" ht="14.4" customHeight="1" x14ac:dyDescent="0.3">
      <c r="A113" s="661" t="s">
        <v>2685</v>
      </c>
      <c r="B113" s="662" t="s">
        <v>2490</v>
      </c>
      <c r="C113" s="662" t="s">
        <v>3373</v>
      </c>
      <c r="D113" s="662" t="s">
        <v>3107</v>
      </c>
      <c r="E113" s="662" t="s">
        <v>3374</v>
      </c>
      <c r="F113" s="665"/>
      <c r="G113" s="665"/>
      <c r="H113" s="678">
        <v>0</v>
      </c>
      <c r="I113" s="665">
        <v>4</v>
      </c>
      <c r="J113" s="665">
        <v>626.44000000000005</v>
      </c>
      <c r="K113" s="678">
        <v>1</v>
      </c>
      <c r="L113" s="665">
        <v>4</v>
      </c>
      <c r="M113" s="666">
        <v>626.44000000000005</v>
      </c>
    </row>
    <row r="114" spans="1:13" ht="14.4" customHeight="1" x14ac:dyDescent="0.3">
      <c r="A114" s="661" t="s">
        <v>2685</v>
      </c>
      <c r="B114" s="662" t="s">
        <v>2490</v>
      </c>
      <c r="C114" s="662" t="s">
        <v>3591</v>
      </c>
      <c r="D114" s="662" t="s">
        <v>3592</v>
      </c>
      <c r="E114" s="662" t="s">
        <v>3593</v>
      </c>
      <c r="F114" s="665"/>
      <c r="G114" s="665"/>
      <c r="H114" s="678">
        <v>0</v>
      </c>
      <c r="I114" s="665">
        <v>2</v>
      </c>
      <c r="J114" s="665">
        <v>601.36</v>
      </c>
      <c r="K114" s="678">
        <v>1</v>
      </c>
      <c r="L114" s="665">
        <v>2</v>
      </c>
      <c r="M114" s="666">
        <v>601.36</v>
      </c>
    </row>
    <row r="115" spans="1:13" ht="14.4" customHeight="1" x14ac:dyDescent="0.3">
      <c r="A115" s="661" t="s">
        <v>2685</v>
      </c>
      <c r="B115" s="662" t="s">
        <v>2610</v>
      </c>
      <c r="C115" s="662" t="s">
        <v>3502</v>
      </c>
      <c r="D115" s="662" t="s">
        <v>3503</v>
      </c>
      <c r="E115" s="662" t="s">
        <v>3187</v>
      </c>
      <c r="F115" s="665">
        <v>1</v>
      </c>
      <c r="G115" s="665">
        <v>848.49</v>
      </c>
      <c r="H115" s="678">
        <v>1</v>
      </c>
      <c r="I115" s="665"/>
      <c r="J115" s="665"/>
      <c r="K115" s="678">
        <v>0</v>
      </c>
      <c r="L115" s="665">
        <v>1</v>
      </c>
      <c r="M115" s="666">
        <v>848.49</v>
      </c>
    </row>
    <row r="116" spans="1:13" ht="14.4" customHeight="1" x14ac:dyDescent="0.3">
      <c r="A116" s="661" t="s">
        <v>2685</v>
      </c>
      <c r="B116" s="662" t="s">
        <v>2610</v>
      </c>
      <c r="C116" s="662" t="s">
        <v>1830</v>
      </c>
      <c r="D116" s="662" t="s">
        <v>2611</v>
      </c>
      <c r="E116" s="662" t="s">
        <v>2612</v>
      </c>
      <c r="F116" s="665"/>
      <c r="G116" s="665"/>
      <c r="H116" s="678">
        <v>0</v>
      </c>
      <c r="I116" s="665">
        <v>1</v>
      </c>
      <c r="J116" s="665">
        <v>107.42</v>
      </c>
      <c r="K116" s="678">
        <v>1</v>
      </c>
      <c r="L116" s="665">
        <v>1</v>
      </c>
      <c r="M116" s="666">
        <v>107.42</v>
      </c>
    </row>
    <row r="117" spans="1:13" ht="14.4" customHeight="1" x14ac:dyDescent="0.3">
      <c r="A117" s="661" t="s">
        <v>2685</v>
      </c>
      <c r="B117" s="662" t="s">
        <v>2610</v>
      </c>
      <c r="C117" s="662" t="s">
        <v>3258</v>
      </c>
      <c r="D117" s="662" t="s">
        <v>2611</v>
      </c>
      <c r="E117" s="662" t="s">
        <v>3259</v>
      </c>
      <c r="F117" s="665"/>
      <c r="G117" s="665"/>
      <c r="H117" s="678">
        <v>0</v>
      </c>
      <c r="I117" s="665">
        <v>5</v>
      </c>
      <c r="J117" s="665">
        <v>2685.6</v>
      </c>
      <c r="K117" s="678">
        <v>1</v>
      </c>
      <c r="L117" s="665">
        <v>5</v>
      </c>
      <c r="M117" s="666">
        <v>2685.6</v>
      </c>
    </row>
    <row r="118" spans="1:13" ht="14.4" customHeight="1" x14ac:dyDescent="0.3">
      <c r="A118" s="661" t="s">
        <v>2685</v>
      </c>
      <c r="B118" s="662" t="s">
        <v>2610</v>
      </c>
      <c r="C118" s="662" t="s">
        <v>3186</v>
      </c>
      <c r="D118" s="662" t="s">
        <v>2613</v>
      </c>
      <c r="E118" s="662" t="s">
        <v>3187</v>
      </c>
      <c r="F118" s="665"/>
      <c r="G118" s="665"/>
      <c r="H118" s="678">
        <v>0</v>
      </c>
      <c r="I118" s="665">
        <v>46</v>
      </c>
      <c r="J118" s="665">
        <v>39030.54</v>
      </c>
      <c r="K118" s="678">
        <v>1</v>
      </c>
      <c r="L118" s="665">
        <v>46</v>
      </c>
      <c r="M118" s="666">
        <v>39030.54</v>
      </c>
    </row>
    <row r="119" spans="1:13" ht="14.4" customHeight="1" x14ac:dyDescent="0.3">
      <c r="A119" s="661" t="s">
        <v>2685</v>
      </c>
      <c r="B119" s="662" t="s">
        <v>3955</v>
      </c>
      <c r="C119" s="662" t="s">
        <v>3464</v>
      </c>
      <c r="D119" s="662" t="s">
        <v>3465</v>
      </c>
      <c r="E119" s="662" t="s">
        <v>3079</v>
      </c>
      <c r="F119" s="665">
        <v>2</v>
      </c>
      <c r="G119" s="665">
        <v>9.4</v>
      </c>
      <c r="H119" s="678">
        <v>1</v>
      </c>
      <c r="I119" s="665"/>
      <c r="J119" s="665"/>
      <c r="K119" s="678">
        <v>0</v>
      </c>
      <c r="L119" s="665">
        <v>2</v>
      </c>
      <c r="M119" s="666">
        <v>9.4</v>
      </c>
    </row>
    <row r="120" spans="1:13" ht="14.4" customHeight="1" x14ac:dyDescent="0.3">
      <c r="A120" s="661" t="s">
        <v>2685</v>
      </c>
      <c r="B120" s="662" t="s">
        <v>2624</v>
      </c>
      <c r="C120" s="662" t="s">
        <v>3223</v>
      </c>
      <c r="D120" s="662" t="s">
        <v>3224</v>
      </c>
      <c r="E120" s="662" t="s">
        <v>2515</v>
      </c>
      <c r="F120" s="665"/>
      <c r="G120" s="665"/>
      <c r="H120" s="678">
        <v>0</v>
      </c>
      <c r="I120" s="665">
        <v>36</v>
      </c>
      <c r="J120" s="665">
        <v>1930.66</v>
      </c>
      <c r="K120" s="678">
        <v>1</v>
      </c>
      <c r="L120" s="665">
        <v>36</v>
      </c>
      <c r="M120" s="666">
        <v>1930.66</v>
      </c>
    </row>
    <row r="121" spans="1:13" ht="14.4" customHeight="1" x14ac:dyDescent="0.3">
      <c r="A121" s="661" t="s">
        <v>2685</v>
      </c>
      <c r="B121" s="662" t="s">
        <v>2624</v>
      </c>
      <c r="C121" s="662" t="s">
        <v>1826</v>
      </c>
      <c r="D121" s="662" t="s">
        <v>1827</v>
      </c>
      <c r="E121" s="662" t="s">
        <v>2528</v>
      </c>
      <c r="F121" s="665"/>
      <c r="G121" s="665"/>
      <c r="H121" s="678">
        <v>0</v>
      </c>
      <c r="I121" s="665">
        <v>3</v>
      </c>
      <c r="J121" s="665">
        <v>396</v>
      </c>
      <c r="K121" s="678">
        <v>1</v>
      </c>
      <c r="L121" s="665">
        <v>3</v>
      </c>
      <c r="M121" s="666">
        <v>396</v>
      </c>
    </row>
    <row r="122" spans="1:13" ht="14.4" customHeight="1" x14ac:dyDescent="0.3">
      <c r="A122" s="661" t="s">
        <v>2685</v>
      </c>
      <c r="B122" s="662" t="s">
        <v>3966</v>
      </c>
      <c r="C122" s="662" t="s">
        <v>3405</v>
      </c>
      <c r="D122" s="662" t="s">
        <v>3406</v>
      </c>
      <c r="E122" s="662" t="s">
        <v>2515</v>
      </c>
      <c r="F122" s="665"/>
      <c r="G122" s="665"/>
      <c r="H122" s="678">
        <v>0</v>
      </c>
      <c r="I122" s="665">
        <v>3</v>
      </c>
      <c r="J122" s="665">
        <v>396</v>
      </c>
      <c r="K122" s="678">
        <v>1</v>
      </c>
      <c r="L122" s="665">
        <v>3</v>
      </c>
      <c r="M122" s="666">
        <v>396</v>
      </c>
    </row>
    <row r="123" spans="1:13" ht="14.4" customHeight="1" x14ac:dyDescent="0.3">
      <c r="A123" s="661" t="s">
        <v>2685</v>
      </c>
      <c r="B123" s="662" t="s">
        <v>2628</v>
      </c>
      <c r="C123" s="662" t="s">
        <v>2339</v>
      </c>
      <c r="D123" s="662" t="s">
        <v>2340</v>
      </c>
      <c r="E123" s="662" t="s">
        <v>2653</v>
      </c>
      <c r="F123" s="665"/>
      <c r="G123" s="665"/>
      <c r="H123" s="678">
        <v>0</v>
      </c>
      <c r="I123" s="665">
        <v>1</v>
      </c>
      <c r="J123" s="665">
        <v>63.75</v>
      </c>
      <c r="K123" s="678">
        <v>1</v>
      </c>
      <c r="L123" s="665">
        <v>1</v>
      </c>
      <c r="M123" s="666">
        <v>63.75</v>
      </c>
    </row>
    <row r="124" spans="1:13" ht="14.4" customHeight="1" x14ac:dyDescent="0.3">
      <c r="A124" s="661" t="s">
        <v>2685</v>
      </c>
      <c r="B124" s="662" t="s">
        <v>2655</v>
      </c>
      <c r="C124" s="662" t="s">
        <v>3067</v>
      </c>
      <c r="D124" s="662" t="s">
        <v>2399</v>
      </c>
      <c r="E124" s="662" t="s">
        <v>2969</v>
      </c>
      <c r="F124" s="665"/>
      <c r="G124" s="665"/>
      <c r="H124" s="678">
        <v>0</v>
      </c>
      <c r="I124" s="665">
        <v>2</v>
      </c>
      <c r="J124" s="665">
        <v>414.9</v>
      </c>
      <c r="K124" s="678">
        <v>1</v>
      </c>
      <c r="L124" s="665">
        <v>2</v>
      </c>
      <c r="M124" s="666">
        <v>414.9</v>
      </c>
    </row>
    <row r="125" spans="1:13" ht="14.4" customHeight="1" x14ac:dyDescent="0.3">
      <c r="A125" s="661" t="s">
        <v>2685</v>
      </c>
      <c r="B125" s="662" t="s">
        <v>3956</v>
      </c>
      <c r="C125" s="662" t="s">
        <v>3528</v>
      </c>
      <c r="D125" s="662" t="s">
        <v>3529</v>
      </c>
      <c r="E125" s="662" t="s">
        <v>3530</v>
      </c>
      <c r="F125" s="665">
        <v>1</v>
      </c>
      <c r="G125" s="665">
        <v>115.26</v>
      </c>
      <c r="H125" s="678">
        <v>1</v>
      </c>
      <c r="I125" s="665"/>
      <c r="J125" s="665"/>
      <c r="K125" s="678">
        <v>0</v>
      </c>
      <c r="L125" s="665">
        <v>1</v>
      </c>
      <c r="M125" s="666">
        <v>115.26</v>
      </c>
    </row>
    <row r="126" spans="1:13" ht="14.4" customHeight="1" x14ac:dyDescent="0.3">
      <c r="A126" s="661" t="s">
        <v>2685</v>
      </c>
      <c r="B126" s="662" t="s">
        <v>3967</v>
      </c>
      <c r="C126" s="662" t="s">
        <v>3536</v>
      </c>
      <c r="D126" s="662" t="s">
        <v>3537</v>
      </c>
      <c r="E126" s="662" t="s">
        <v>2830</v>
      </c>
      <c r="F126" s="665"/>
      <c r="G126" s="665"/>
      <c r="H126" s="678">
        <v>0</v>
      </c>
      <c r="I126" s="665">
        <v>1</v>
      </c>
      <c r="J126" s="665">
        <v>207.45</v>
      </c>
      <c r="K126" s="678">
        <v>1</v>
      </c>
      <c r="L126" s="665">
        <v>1</v>
      </c>
      <c r="M126" s="666">
        <v>207.45</v>
      </c>
    </row>
    <row r="127" spans="1:13" ht="14.4" customHeight="1" x14ac:dyDescent="0.3">
      <c r="A127" s="661" t="s">
        <v>2685</v>
      </c>
      <c r="B127" s="662" t="s">
        <v>3968</v>
      </c>
      <c r="C127" s="662" t="s">
        <v>3472</v>
      </c>
      <c r="D127" s="662" t="s">
        <v>3473</v>
      </c>
      <c r="E127" s="662" t="s">
        <v>3474</v>
      </c>
      <c r="F127" s="665"/>
      <c r="G127" s="665"/>
      <c r="H127" s="678">
        <v>0</v>
      </c>
      <c r="I127" s="665">
        <v>1</v>
      </c>
      <c r="J127" s="665">
        <v>207.45</v>
      </c>
      <c r="K127" s="678">
        <v>1</v>
      </c>
      <c r="L127" s="665">
        <v>1</v>
      </c>
      <c r="M127" s="666">
        <v>207.45</v>
      </c>
    </row>
    <row r="128" spans="1:13" ht="14.4" customHeight="1" x14ac:dyDescent="0.3">
      <c r="A128" s="661" t="s">
        <v>2686</v>
      </c>
      <c r="B128" s="662" t="s">
        <v>3969</v>
      </c>
      <c r="C128" s="662" t="s">
        <v>2828</v>
      </c>
      <c r="D128" s="662" t="s">
        <v>2829</v>
      </c>
      <c r="E128" s="662" t="s">
        <v>2830</v>
      </c>
      <c r="F128" s="665"/>
      <c r="G128" s="665"/>
      <c r="H128" s="678"/>
      <c r="I128" s="665">
        <v>1</v>
      </c>
      <c r="J128" s="665">
        <v>0</v>
      </c>
      <c r="K128" s="678"/>
      <c r="L128" s="665">
        <v>1</v>
      </c>
      <c r="M128" s="666">
        <v>0</v>
      </c>
    </row>
    <row r="129" spans="1:13" ht="14.4" customHeight="1" x14ac:dyDescent="0.3">
      <c r="A129" s="661" t="s">
        <v>2706</v>
      </c>
      <c r="B129" s="662" t="s">
        <v>3970</v>
      </c>
      <c r="C129" s="662" t="s">
        <v>3927</v>
      </c>
      <c r="D129" s="662" t="s">
        <v>3928</v>
      </c>
      <c r="E129" s="662" t="s">
        <v>3929</v>
      </c>
      <c r="F129" s="665"/>
      <c r="G129" s="665"/>
      <c r="H129" s="678"/>
      <c r="I129" s="665">
        <v>1</v>
      </c>
      <c r="J129" s="665">
        <v>0</v>
      </c>
      <c r="K129" s="678"/>
      <c r="L129" s="665">
        <v>1</v>
      </c>
      <c r="M129" s="666">
        <v>0</v>
      </c>
    </row>
    <row r="130" spans="1:13" ht="14.4" customHeight="1" x14ac:dyDescent="0.3">
      <c r="A130" s="661" t="s">
        <v>2687</v>
      </c>
      <c r="B130" s="662" t="s">
        <v>2540</v>
      </c>
      <c r="C130" s="662" t="s">
        <v>2847</v>
      </c>
      <c r="D130" s="662" t="s">
        <v>2848</v>
      </c>
      <c r="E130" s="662" t="s">
        <v>2849</v>
      </c>
      <c r="F130" s="665"/>
      <c r="G130" s="665"/>
      <c r="H130" s="678">
        <v>0</v>
      </c>
      <c r="I130" s="665">
        <v>1</v>
      </c>
      <c r="J130" s="665">
        <v>46.07</v>
      </c>
      <c r="K130" s="678">
        <v>1</v>
      </c>
      <c r="L130" s="665">
        <v>1</v>
      </c>
      <c r="M130" s="666">
        <v>46.07</v>
      </c>
    </row>
    <row r="131" spans="1:13" ht="14.4" customHeight="1" x14ac:dyDescent="0.3">
      <c r="A131" s="661" t="s">
        <v>2687</v>
      </c>
      <c r="B131" s="662" t="s">
        <v>2540</v>
      </c>
      <c r="C131" s="662" t="s">
        <v>2838</v>
      </c>
      <c r="D131" s="662" t="s">
        <v>2848</v>
      </c>
      <c r="E131" s="662" t="s">
        <v>3971</v>
      </c>
      <c r="F131" s="665">
        <v>1</v>
      </c>
      <c r="G131" s="665">
        <v>0</v>
      </c>
      <c r="H131" s="678"/>
      <c r="I131" s="665"/>
      <c r="J131" s="665"/>
      <c r="K131" s="678"/>
      <c r="L131" s="665">
        <v>1</v>
      </c>
      <c r="M131" s="666">
        <v>0</v>
      </c>
    </row>
    <row r="132" spans="1:13" ht="14.4" customHeight="1" x14ac:dyDescent="0.3">
      <c r="A132" s="661" t="s">
        <v>2687</v>
      </c>
      <c r="B132" s="662" t="s">
        <v>2625</v>
      </c>
      <c r="C132" s="662" t="s">
        <v>2851</v>
      </c>
      <c r="D132" s="662" t="s">
        <v>2852</v>
      </c>
      <c r="E132" s="662" t="s">
        <v>2853</v>
      </c>
      <c r="F132" s="665"/>
      <c r="G132" s="665"/>
      <c r="H132" s="678">
        <v>0</v>
      </c>
      <c r="I132" s="665">
        <v>1</v>
      </c>
      <c r="J132" s="665">
        <v>177.82</v>
      </c>
      <c r="K132" s="678">
        <v>1</v>
      </c>
      <c r="L132" s="665">
        <v>1</v>
      </c>
      <c r="M132" s="666">
        <v>177.82</v>
      </c>
    </row>
    <row r="133" spans="1:13" ht="14.4" customHeight="1" x14ac:dyDescent="0.3">
      <c r="A133" s="661" t="s">
        <v>2687</v>
      </c>
      <c r="B133" s="662" t="s">
        <v>2566</v>
      </c>
      <c r="C133" s="662" t="s">
        <v>2066</v>
      </c>
      <c r="D133" s="662" t="s">
        <v>2067</v>
      </c>
      <c r="E133" s="662" t="s">
        <v>1458</v>
      </c>
      <c r="F133" s="665"/>
      <c r="G133" s="665"/>
      <c r="H133" s="678">
        <v>0</v>
      </c>
      <c r="I133" s="665">
        <v>20</v>
      </c>
      <c r="J133" s="665">
        <v>1315</v>
      </c>
      <c r="K133" s="678">
        <v>1</v>
      </c>
      <c r="L133" s="665">
        <v>20</v>
      </c>
      <c r="M133" s="666">
        <v>1315</v>
      </c>
    </row>
    <row r="134" spans="1:13" ht="14.4" customHeight="1" x14ac:dyDescent="0.3">
      <c r="A134" s="661" t="s">
        <v>2688</v>
      </c>
      <c r="B134" s="662" t="s">
        <v>3958</v>
      </c>
      <c r="C134" s="662" t="s">
        <v>2767</v>
      </c>
      <c r="D134" s="662" t="s">
        <v>735</v>
      </c>
      <c r="E134" s="662" t="s">
        <v>2768</v>
      </c>
      <c r="F134" s="665"/>
      <c r="G134" s="665"/>
      <c r="H134" s="678">
        <v>0</v>
      </c>
      <c r="I134" s="665">
        <v>2</v>
      </c>
      <c r="J134" s="665">
        <v>73.08</v>
      </c>
      <c r="K134" s="678">
        <v>1</v>
      </c>
      <c r="L134" s="665">
        <v>2</v>
      </c>
      <c r="M134" s="666">
        <v>73.08</v>
      </c>
    </row>
    <row r="135" spans="1:13" ht="14.4" customHeight="1" x14ac:dyDescent="0.3">
      <c r="A135" s="661" t="s">
        <v>2688</v>
      </c>
      <c r="B135" s="662" t="s">
        <v>3958</v>
      </c>
      <c r="C135" s="662" t="s">
        <v>2913</v>
      </c>
      <c r="D135" s="662" t="s">
        <v>735</v>
      </c>
      <c r="E135" s="662" t="s">
        <v>2914</v>
      </c>
      <c r="F135" s="665"/>
      <c r="G135" s="665"/>
      <c r="H135" s="678"/>
      <c r="I135" s="665">
        <v>1</v>
      </c>
      <c r="J135" s="665">
        <v>0</v>
      </c>
      <c r="K135" s="678"/>
      <c r="L135" s="665">
        <v>1</v>
      </c>
      <c r="M135" s="666">
        <v>0</v>
      </c>
    </row>
    <row r="136" spans="1:13" ht="14.4" customHeight="1" x14ac:dyDescent="0.3">
      <c r="A136" s="661" t="s">
        <v>2688</v>
      </c>
      <c r="B136" s="662" t="s">
        <v>3959</v>
      </c>
      <c r="C136" s="662" t="s">
        <v>3218</v>
      </c>
      <c r="D136" s="662" t="s">
        <v>3219</v>
      </c>
      <c r="E136" s="662" t="s">
        <v>3184</v>
      </c>
      <c r="F136" s="665"/>
      <c r="G136" s="665"/>
      <c r="H136" s="678">
        <v>0</v>
      </c>
      <c r="I136" s="665">
        <v>38</v>
      </c>
      <c r="J136" s="665">
        <v>28653.519999999997</v>
      </c>
      <c r="K136" s="678">
        <v>1</v>
      </c>
      <c r="L136" s="665">
        <v>38</v>
      </c>
      <c r="M136" s="666">
        <v>28653.519999999997</v>
      </c>
    </row>
    <row r="137" spans="1:13" ht="14.4" customHeight="1" x14ac:dyDescent="0.3">
      <c r="A137" s="661" t="s">
        <v>2688</v>
      </c>
      <c r="B137" s="662" t="s">
        <v>3959</v>
      </c>
      <c r="C137" s="662" t="s">
        <v>3220</v>
      </c>
      <c r="D137" s="662" t="s">
        <v>3221</v>
      </c>
      <c r="E137" s="662" t="s">
        <v>3222</v>
      </c>
      <c r="F137" s="665"/>
      <c r="G137" s="665"/>
      <c r="H137" s="678">
        <v>0</v>
      </c>
      <c r="I137" s="665">
        <v>44</v>
      </c>
      <c r="J137" s="665">
        <v>49766.64</v>
      </c>
      <c r="K137" s="678">
        <v>1</v>
      </c>
      <c r="L137" s="665">
        <v>44</v>
      </c>
      <c r="M137" s="666">
        <v>49766.64</v>
      </c>
    </row>
    <row r="138" spans="1:13" ht="14.4" customHeight="1" x14ac:dyDescent="0.3">
      <c r="A138" s="661" t="s">
        <v>2688</v>
      </c>
      <c r="B138" s="662" t="s">
        <v>3959</v>
      </c>
      <c r="C138" s="662" t="s">
        <v>3179</v>
      </c>
      <c r="D138" s="662" t="s">
        <v>3180</v>
      </c>
      <c r="E138" s="662" t="s">
        <v>3181</v>
      </c>
      <c r="F138" s="665"/>
      <c r="G138" s="665"/>
      <c r="H138" s="678">
        <v>0</v>
      </c>
      <c r="I138" s="665">
        <v>24</v>
      </c>
      <c r="J138" s="665">
        <v>36193.919999999998</v>
      </c>
      <c r="K138" s="678">
        <v>1</v>
      </c>
      <c r="L138" s="665">
        <v>24</v>
      </c>
      <c r="M138" s="666">
        <v>36193.919999999998</v>
      </c>
    </row>
    <row r="139" spans="1:13" ht="14.4" customHeight="1" x14ac:dyDescent="0.3">
      <c r="A139" s="661" t="s">
        <v>2688</v>
      </c>
      <c r="B139" s="662" t="s">
        <v>3959</v>
      </c>
      <c r="C139" s="662" t="s">
        <v>3182</v>
      </c>
      <c r="D139" s="662" t="s">
        <v>3183</v>
      </c>
      <c r="E139" s="662" t="s">
        <v>3184</v>
      </c>
      <c r="F139" s="665">
        <v>15</v>
      </c>
      <c r="G139" s="665">
        <v>9694.8000000000011</v>
      </c>
      <c r="H139" s="678">
        <v>1</v>
      </c>
      <c r="I139" s="665"/>
      <c r="J139" s="665"/>
      <c r="K139" s="678">
        <v>0</v>
      </c>
      <c r="L139" s="665">
        <v>15</v>
      </c>
      <c r="M139" s="666">
        <v>9694.8000000000011</v>
      </c>
    </row>
    <row r="140" spans="1:13" ht="14.4" customHeight="1" x14ac:dyDescent="0.3">
      <c r="A140" s="661" t="s">
        <v>2688</v>
      </c>
      <c r="B140" s="662" t="s">
        <v>2490</v>
      </c>
      <c r="C140" s="662" t="s">
        <v>3690</v>
      </c>
      <c r="D140" s="662" t="s">
        <v>3691</v>
      </c>
      <c r="E140" s="662" t="s">
        <v>3583</v>
      </c>
      <c r="F140" s="665">
        <v>2</v>
      </c>
      <c r="G140" s="665">
        <v>375.84</v>
      </c>
      <c r="H140" s="678">
        <v>1</v>
      </c>
      <c r="I140" s="665"/>
      <c r="J140" s="665"/>
      <c r="K140" s="678">
        <v>0</v>
      </c>
      <c r="L140" s="665">
        <v>2</v>
      </c>
      <c r="M140" s="666">
        <v>375.84</v>
      </c>
    </row>
    <row r="141" spans="1:13" ht="14.4" customHeight="1" x14ac:dyDescent="0.3">
      <c r="A141" s="661" t="s">
        <v>2688</v>
      </c>
      <c r="B141" s="662" t="s">
        <v>2490</v>
      </c>
      <c r="C141" s="662" t="s">
        <v>3103</v>
      </c>
      <c r="D141" s="662" t="s">
        <v>3104</v>
      </c>
      <c r="E141" s="662" t="s">
        <v>3105</v>
      </c>
      <c r="F141" s="665"/>
      <c r="G141" s="665"/>
      <c r="H141" s="678">
        <v>0</v>
      </c>
      <c r="I141" s="665">
        <v>34</v>
      </c>
      <c r="J141" s="665">
        <v>4792.2999999999993</v>
      </c>
      <c r="K141" s="678">
        <v>1</v>
      </c>
      <c r="L141" s="665">
        <v>34</v>
      </c>
      <c r="M141" s="666">
        <v>4792.2999999999993</v>
      </c>
    </row>
    <row r="142" spans="1:13" ht="14.4" customHeight="1" x14ac:dyDescent="0.3">
      <c r="A142" s="661" t="s">
        <v>2688</v>
      </c>
      <c r="B142" s="662" t="s">
        <v>2490</v>
      </c>
      <c r="C142" s="662" t="s">
        <v>2878</v>
      </c>
      <c r="D142" s="662" t="s">
        <v>2879</v>
      </c>
      <c r="E142" s="662" t="s">
        <v>2880</v>
      </c>
      <c r="F142" s="665"/>
      <c r="G142" s="665"/>
      <c r="H142" s="678">
        <v>0</v>
      </c>
      <c r="I142" s="665">
        <v>28</v>
      </c>
      <c r="J142" s="665">
        <v>5261.76</v>
      </c>
      <c r="K142" s="678">
        <v>1</v>
      </c>
      <c r="L142" s="665">
        <v>28</v>
      </c>
      <c r="M142" s="666">
        <v>5261.76</v>
      </c>
    </row>
    <row r="143" spans="1:13" ht="14.4" customHeight="1" x14ac:dyDescent="0.3">
      <c r="A143" s="661" t="s">
        <v>2688</v>
      </c>
      <c r="B143" s="662" t="s">
        <v>2490</v>
      </c>
      <c r="C143" s="662" t="s">
        <v>3594</v>
      </c>
      <c r="D143" s="662" t="s">
        <v>3447</v>
      </c>
      <c r="E143" s="662" t="s">
        <v>3108</v>
      </c>
      <c r="F143" s="665">
        <v>28</v>
      </c>
      <c r="G143" s="665">
        <v>0</v>
      </c>
      <c r="H143" s="678"/>
      <c r="I143" s="665"/>
      <c r="J143" s="665"/>
      <c r="K143" s="678"/>
      <c r="L143" s="665">
        <v>28</v>
      </c>
      <c r="M143" s="666">
        <v>0</v>
      </c>
    </row>
    <row r="144" spans="1:13" ht="14.4" customHeight="1" x14ac:dyDescent="0.3">
      <c r="A144" s="661" t="s">
        <v>2688</v>
      </c>
      <c r="B144" s="662" t="s">
        <v>2490</v>
      </c>
      <c r="C144" s="662" t="s">
        <v>3446</v>
      </c>
      <c r="D144" s="662" t="s">
        <v>3447</v>
      </c>
      <c r="E144" s="662" t="s">
        <v>3374</v>
      </c>
      <c r="F144" s="665">
        <v>13</v>
      </c>
      <c r="G144" s="665">
        <v>2035.93</v>
      </c>
      <c r="H144" s="678">
        <v>1</v>
      </c>
      <c r="I144" s="665"/>
      <c r="J144" s="665"/>
      <c r="K144" s="678">
        <v>0</v>
      </c>
      <c r="L144" s="665">
        <v>13</v>
      </c>
      <c r="M144" s="666">
        <v>2035.93</v>
      </c>
    </row>
    <row r="145" spans="1:13" ht="14.4" customHeight="1" x14ac:dyDescent="0.3">
      <c r="A145" s="661" t="s">
        <v>2688</v>
      </c>
      <c r="B145" s="662" t="s">
        <v>2490</v>
      </c>
      <c r="C145" s="662" t="s">
        <v>3106</v>
      </c>
      <c r="D145" s="662" t="s">
        <v>3107</v>
      </c>
      <c r="E145" s="662" t="s">
        <v>3108</v>
      </c>
      <c r="F145" s="665"/>
      <c r="G145" s="665"/>
      <c r="H145" s="678">
        <v>0</v>
      </c>
      <c r="I145" s="665">
        <v>14</v>
      </c>
      <c r="J145" s="665">
        <v>1315.44</v>
      </c>
      <c r="K145" s="678">
        <v>1</v>
      </c>
      <c r="L145" s="665">
        <v>14</v>
      </c>
      <c r="M145" s="666">
        <v>1315.44</v>
      </c>
    </row>
    <row r="146" spans="1:13" ht="14.4" customHeight="1" x14ac:dyDescent="0.3">
      <c r="A146" s="661" t="s">
        <v>2688</v>
      </c>
      <c r="B146" s="662" t="s">
        <v>2490</v>
      </c>
      <c r="C146" s="662" t="s">
        <v>3373</v>
      </c>
      <c r="D146" s="662" t="s">
        <v>3107</v>
      </c>
      <c r="E146" s="662" t="s">
        <v>3374</v>
      </c>
      <c r="F146" s="665"/>
      <c r="G146" s="665"/>
      <c r="H146" s="678">
        <v>0</v>
      </c>
      <c r="I146" s="665">
        <v>7</v>
      </c>
      <c r="J146" s="665">
        <v>1096.27</v>
      </c>
      <c r="K146" s="678">
        <v>1</v>
      </c>
      <c r="L146" s="665">
        <v>7</v>
      </c>
      <c r="M146" s="666">
        <v>1096.27</v>
      </c>
    </row>
    <row r="147" spans="1:13" ht="14.4" customHeight="1" x14ac:dyDescent="0.3">
      <c r="A147" s="661" t="s">
        <v>2688</v>
      </c>
      <c r="B147" s="662" t="s">
        <v>2490</v>
      </c>
      <c r="C147" s="662" t="s">
        <v>3591</v>
      </c>
      <c r="D147" s="662" t="s">
        <v>3592</v>
      </c>
      <c r="E147" s="662" t="s">
        <v>3593</v>
      </c>
      <c r="F147" s="665"/>
      <c r="G147" s="665"/>
      <c r="H147" s="678">
        <v>0</v>
      </c>
      <c r="I147" s="665">
        <v>8</v>
      </c>
      <c r="J147" s="665">
        <v>2405.44</v>
      </c>
      <c r="K147" s="678">
        <v>1</v>
      </c>
      <c r="L147" s="665">
        <v>8</v>
      </c>
      <c r="M147" s="666">
        <v>2405.44</v>
      </c>
    </row>
    <row r="148" spans="1:13" ht="14.4" customHeight="1" x14ac:dyDescent="0.3">
      <c r="A148" s="661" t="s">
        <v>2688</v>
      </c>
      <c r="B148" s="662" t="s">
        <v>2490</v>
      </c>
      <c r="C148" s="662" t="s">
        <v>3692</v>
      </c>
      <c r="D148" s="662" t="s">
        <v>3447</v>
      </c>
      <c r="E148" s="662" t="s">
        <v>3693</v>
      </c>
      <c r="F148" s="665">
        <v>6</v>
      </c>
      <c r="G148" s="665">
        <v>0</v>
      </c>
      <c r="H148" s="678"/>
      <c r="I148" s="665"/>
      <c r="J148" s="665"/>
      <c r="K148" s="678"/>
      <c r="L148" s="665">
        <v>6</v>
      </c>
      <c r="M148" s="666">
        <v>0</v>
      </c>
    </row>
    <row r="149" spans="1:13" ht="14.4" customHeight="1" x14ac:dyDescent="0.3">
      <c r="A149" s="661" t="s">
        <v>2688</v>
      </c>
      <c r="B149" s="662" t="s">
        <v>2490</v>
      </c>
      <c r="C149" s="662" t="s">
        <v>3694</v>
      </c>
      <c r="D149" s="662" t="s">
        <v>3695</v>
      </c>
      <c r="E149" s="662" t="s">
        <v>3696</v>
      </c>
      <c r="F149" s="665">
        <v>2</v>
      </c>
      <c r="G149" s="665">
        <v>0</v>
      </c>
      <c r="H149" s="678"/>
      <c r="I149" s="665"/>
      <c r="J149" s="665"/>
      <c r="K149" s="678"/>
      <c r="L149" s="665">
        <v>2</v>
      </c>
      <c r="M149" s="666">
        <v>0</v>
      </c>
    </row>
    <row r="150" spans="1:13" ht="14.4" customHeight="1" x14ac:dyDescent="0.3">
      <c r="A150" s="661" t="s">
        <v>2688</v>
      </c>
      <c r="B150" s="662" t="s">
        <v>2610</v>
      </c>
      <c r="C150" s="662" t="s">
        <v>3502</v>
      </c>
      <c r="D150" s="662" t="s">
        <v>3503</v>
      </c>
      <c r="E150" s="662" t="s">
        <v>3187</v>
      </c>
      <c r="F150" s="665">
        <v>3</v>
      </c>
      <c r="G150" s="665">
        <v>2545.4700000000003</v>
      </c>
      <c r="H150" s="678">
        <v>1</v>
      </c>
      <c r="I150" s="665"/>
      <c r="J150" s="665"/>
      <c r="K150" s="678">
        <v>0</v>
      </c>
      <c r="L150" s="665">
        <v>3</v>
      </c>
      <c r="M150" s="666">
        <v>2545.4700000000003</v>
      </c>
    </row>
    <row r="151" spans="1:13" ht="14.4" customHeight="1" x14ac:dyDescent="0.3">
      <c r="A151" s="661" t="s">
        <v>2688</v>
      </c>
      <c r="B151" s="662" t="s">
        <v>2610</v>
      </c>
      <c r="C151" s="662" t="s">
        <v>3642</v>
      </c>
      <c r="D151" s="662" t="s">
        <v>3643</v>
      </c>
      <c r="E151" s="662" t="s">
        <v>3187</v>
      </c>
      <c r="F151" s="665">
        <v>3</v>
      </c>
      <c r="G151" s="665">
        <v>2545.4700000000003</v>
      </c>
      <c r="H151" s="678">
        <v>1</v>
      </c>
      <c r="I151" s="665"/>
      <c r="J151" s="665"/>
      <c r="K151" s="678">
        <v>0</v>
      </c>
      <c r="L151" s="665">
        <v>3</v>
      </c>
      <c r="M151" s="666">
        <v>2545.4700000000003</v>
      </c>
    </row>
    <row r="152" spans="1:13" ht="14.4" customHeight="1" x14ac:dyDescent="0.3">
      <c r="A152" s="661" t="s">
        <v>2688</v>
      </c>
      <c r="B152" s="662" t="s">
        <v>2610</v>
      </c>
      <c r="C152" s="662" t="s">
        <v>3644</v>
      </c>
      <c r="D152" s="662" t="s">
        <v>3645</v>
      </c>
      <c r="E152" s="662" t="s">
        <v>3187</v>
      </c>
      <c r="F152" s="665">
        <v>4</v>
      </c>
      <c r="G152" s="665">
        <v>3393.96</v>
      </c>
      <c r="H152" s="678">
        <v>1</v>
      </c>
      <c r="I152" s="665"/>
      <c r="J152" s="665"/>
      <c r="K152" s="678">
        <v>0</v>
      </c>
      <c r="L152" s="665">
        <v>4</v>
      </c>
      <c r="M152" s="666">
        <v>3393.96</v>
      </c>
    </row>
    <row r="153" spans="1:13" ht="14.4" customHeight="1" x14ac:dyDescent="0.3">
      <c r="A153" s="661" t="s">
        <v>2688</v>
      </c>
      <c r="B153" s="662" t="s">
        <v>2610</v>
      </c>
      <c r="C153" s="662" t="s">
        <v>3258</v>
      </c>
      <c r="D153" s="662" t="s">
        <v>2611</v>
      </c>
      <c r="E153" s="662" t="s">
        <v>3259</v>
      </c>
      <c r="F153" s="665"/>
      <c r="G153" s="665"/>
      <c r="H153" s="678">
        <v>0</v>
      </c>
      <c r="I153" s="665">
        <v>19</v>
      </c>
      <c r="J153" s="665">
        <v>10205.280000000001</v>
      </c>
      <c r="K153" s="678">
        <v>1</v>
      </c>
      <c r="L153" s="665">
        <v>19</v>
      </c>
      <c r="M153" s="666">
        <v>10205.280000000001</v>
      </c>
    </row>
    <row r="154" spans="1:13" ht="14.4" customHeight="1" x14ac:dyDescent="0.3">
      <c r="A154" s="661" t="s">
        <v>2688</v>
      </c>
      <c r="B154" s="662" t="s">
        <v>2610</v>
      </c>
      <c r="C154" s="662" t="s">
        <v>3186</v>
      </c>
      <c r="D154" s="662" t="s">
        <v>2613</v>
      </c>
      <c r="E154" s="662" t="s">
        <v>3187</v>
      </c>
      <c r="F154" s="665"/>
      <c r="G154" s="665"/>
      <c r="H154" s="678">
        <v>0</v>
      </c>
      <c r="I154" s="665">
        <v>99</v>
      </c>
      <c r="J154" s="665">
        <v>84000.510000000009</v>
      </c>
      <c r="K154" s="678">
        <v>1</v>
      </c>
      <c r="L154" s="665">
        <v>99</v>
      </c>
      <c r="M154" s="666">
        <v>84000.510000000009</v>
      </c>
    </row>
    <row r="155" spans="1:13" ht="14.4" customHeight="1" x14ac:dyDescent="0.3">
      <c r="A155" s="661" t="s">
        <v>2688</v>
      </c>
      <c r="B155" s="662" t="s">
        <v>2610</v>
      </c>
      <c r="C155" s="662" t="s">
        <v>3646</v>
      </c>
      <c r="D155" s="662" t="s">
        <v>3647</v>
      </c>
      <c r="E155" s="662" t="s">
        <v>3648</v>
      </c>
      <c r="F155" s="665"/>
      <c r="G155" s="665"/>
      <c r="H155" s="678">
        <v>0</v>
      </c>
      <c r="I155" s="665">
        <v>6</v>
      </c>
      <c r="J155" s="665">
        <v>2868.42</v>
      </c>
      <c r="K155" s="678">
        <v>1</v>
      </c>
      <c r="L155" s="665">
        <v>6</v>
      </c>
      <c r="M155" s="666">
        <v>2868.42</v>
      </c>
    </row>
    <row r="156" spans="1:13" ht="14.4" customHeight="1" x14ac:dyDescent="0.3">
      <c r="A156" s="661" t="s">
        <v>2688</v>
      </c>
      <c r="B156" s="662" t="s">
        <v>2624</v>
      </c>
      <c r="C156" s="662" t="s">
        <v>3223</v>
      </c>
      <c r="D156" s="662" t="s">
        <v>3224</v>
      </c>
      <c r="E156" s="662" t="s">
        <v>2515</v>
      </c>
      <c r="F156" s="665"/>
      <c r="G156" s="665"/>
      <c r="H156" s="678">
        <v>0</v>
      </c>
      <c r="I156" s="665">
        <v>15</v>
      </c>
      <c r="J156" s="665">
        <v>989.84999999999991</v>
      </c>
      <c r="K156" s="678">
        <v>1</v>
      </c>
      <c r="L156" s="665">
        <v>15</v>
      </c>
      <c r="M156" s="666">
        <v>989.84999999999991</v>
      </c>
    </row>
    <row r="157" spans="1:13" ht="14.4" customHeight="1" x14ac:dyDescent="0.3">
      <c r="A157" s="661" t="s">
        <v>2688</v>
      </c>
      <c r="B157" s="662" t="s">
        <v>2624</v>
      </c>
      <c r="C157" s="662" t="s">
        <v>1826</v>
      </c>
      <c r="D157" s="662" t="s">
        <v>1827</v>
      </c>
      <c r="E157" s="662" t="s">
        <v>2528</v>
      </c>
      <c r="F157" s="665"/>
      <c r="G157" s="665"/>
      <c r="H157" s="678">
        <v>0</v>
      </c>
      <c r="I157" s="665">
        <v>18</v>
      </c>
      <c r="J157" s="665">
        <v>2235.48</v>
      </c>
      <c r="K157" s="678">
        <v>1</v>
      </c>
      <c r="L157" s="665">
        <v>18</v>
      </c>
      <c r="M157" s="666">
        <v>2235.48</v>
      </c>
    </row>
    <row r="158" spans="1:13" ht="14.4" customHeight="1" x14ac:dyDescent="0.3">
      <c r="A158" s="661" t="s">
        <v>2688</v>
      </c>
      <c r="B158" s="662" t="s">
        <v>2624</v>
      </c>
      <c r="C158" s="662" t="s">
        <v>2750</v>
      </c>
      <c r="D158" s="662" t="s">
        <v>2751</v>
      </c>
      <c r="E158" s="662" t="s">
        <v>2752</v>
      </c>
      <c r="F158" s="665">
        <v>3</v>
      </c>
      <c r="G158" s="665">
        <v>369.6</v>
      </c>
      <c r="H158" s="678">
        <v>1</v>
      </c>
      <c r="I158" s="665"/>
      <c r="J158" s="665"/>
      <c r="K158" s="678">
        <v>0</v>
      </c>
      <c r="L158" s="665">
        <v>3</v>
      </c>
      <c r="M158" s="666">
        <v>369.6</v>
      </c>
    </row>
    <row r="159" spans="1:13" ht="14.4" customHeight="1" x14ac:dyDescent="0.3">
      <c r="A159" s="661" t="s">
        <v>2688</v>
      </c>
      <c r="B159" s="662" t="s">
        <v>3966</v>
      </c>
      <c r="C159" s="662" t="s">
        <v>3405</v>
      </c>
      <c r="D159" s="662" t="s">
        <v>3406</v>
      </c>
      <c r="E159" s="662" t="s">
        <v>2515</v>
      </c>
      <c r="F159" s="665"/>
      <c r="G159" s="665"/>
      <c r="H159" s="678">
        <v>0</v>
      </c>
      <c r="I159" s="665">
        <v>2</v>
      </c>
      <c r="J159" s="665">
        <v>170.32</v>
      </c>
      <c r="K159" s="678">
        <v>1</v>
      </c>
      <c r="L159" s="665">
        <v>2</v>
      </c>
      <c r="M159" s="666">
        <v>170.32</v>
      </c>
    </row>
    <row r="160" spans="1:13" ht="14.4" customHeight="1" x14ac:dyDescent="0.3">
      <c r="A160" s="661" t="s">
        <v>2688</v>
      </c>
      <c r="B160" s="662" t="s">
        <v>3956</v>
      </c>
      <c r="C160" s="662" t="s">
        <v>2716</v>
      </c>
      <c r="D160" s="662" t="s">
        <v>2717</v>
      </c>
      <c r="E160" s="662" t="s">
        <v>2718</v>
      </c>
      <c r="F160" s="665"/>
      <c r="G160" s="665"/>
      <c r="H160" s="678">
        <v>0</v>
      </c>
      <c r="I160" s="665">
        <v>6</v>
      </c>
      <c r="J160" s="665">
        <v>414.96</v>
      </c>
      <c r="K160" s="678">
        <v>1</v>
      </c>
      <c r="L160" s="665">
        <v>6</v>
      </c>
      <c r="M160" s="666">
        <v>414.96</v>
      </c>
    </row>
    <row r="161" spans="1:13" ht="14.4" customHeight="1" x14ac:dyDescent="0.3">
      <c r="A161" s="661" t="s">
        <v>2688</v>
      </c>
      <c r="B161" s="662" t="s">
        <v>2493</v>
      </c>
      <c r="C161" s="662" t="s">
        <v>2921</v>
      </c>
      <c r="D161" s="662" t="s">
        <v>1737</v>
      </c>
      <c r="E161" s="662" t="s">
        <v>2922</v>
      </c>
      <c r="F161" s="665"/>
      <c r="G161" s="665"/>
      <c r="H161" s="678">
        <v>0</v>
      </c>
      <c r="I161" s="665">
        <v>3</v>
      </c>
      <c r="J161" s="665">
        <v>401.82</v>
      </c>
      <c r="K161" s="678">
        <v>1</v>
      </c>
      <c r="L161" s="665">
        <v>3</v>
      </c>
      <c r="M161" s="666">
        <v>401.82</v>
      </c>
    </row>
    <row r="162" spans="1:13" ht="14.4" customHeight="1" x14ac:dyDescent="0.3">
      <c r="A162" s="661" t="s">
        <v>2689</v>
      </c>
      <c r="B162" s="662" t="s">
        <v>2531</v>
      </c>
      <c r="C162" s="662" t="s">
        <v>2871</v>
      </c>
      <c r="D162" s="662" t="s">
        <v>2872</v>
      </c>
      <c r="E162" s="662" t="s">
        <v>2528</v>
      </c>
      <c r="F162" s="665"/>
      <c r="G162" s="665"/>
      <c r="H162" s="678">
        <v>0</v>
      </c>
      <c r="I162" s="665">
        <v>1</v>
      </c>
      <c r="J162" s="665">
        <v>181.13</v>
      </c>
      <c r="K162" s="678">
        <v>1</v>
      </c>
      <c r="L162" s="665">
        <v>1</v>
      </c>
      <c r="M162" s="666">
        <v>181.13</v>
      </c>
    </row>
    <row r="163" spans="1:13" ht="14.4" customHeight="1" x14ac:dyDescent="0.3">
      <c r="A163" s="661" t="s">
        <v>2689</v>
      </c>
      <c r="B163" s="662" t="s">
        <v>2490</v>
      </c>
      <c r="C163" s="662" t="s">
        <v>2878</v>
      </c>
      <c r="D163" s="662" t="s">
        <v>2879</v>
      </c>
      <c r="E163" s="662" t="s">
        <v>2880</v>
      </c>
      <c r="F163" s="665"/>
      <c r="G163" s="665"/>
      <c r="H163" s="678">
        <v>0</v>
      </c>
      <c r="I163" s="665">
        <v>4</v>
      </c>
      <c r="J163" s="665">
        <v>751.68</v>
      </c>
      <c r="K163" s="678">
        <v>1</v>
      </c>
      <c r="L163" s="665">
        <v>4</v>
      </c>
      <c r="M163" s="666">
        <v>751.68</v>
      </c>
    </row>
    <row r="164" spans="1:13" ht="14.4" customHeight="1" x14ac:dyDescent="0.3">
      <c r="A164" s="661" t="s">
        <v>2690</v>
      </c>
      <c r="B164" s="662" t="s">
        <v>3972</v>
      </c>
      <c r="C164" s="662" t="s">
        <v>2902</v>
      </c>
      <c r="D164" s="662" t="s">
        <v>2903</v>
      </c>
      <c r="E164" s="662" t="s">
        <v>2904</v>
      </c>
      <c r="F164" s="665"/>
      <c r="G164" s="665"/>
      <c r="H164" s="678"/>
      <c r="I164" s="665">
        <v>1</v>
      </c>
      <c r="J164" s="665">
        <v>0</v>
      </c>
      <c r="K164" s="678"/>
      <c r="L164" s="665">
        <v>1</v>
      </c>
      <c r="M164" s="666">
        <v>0</v>
      </c>
    </row>
    <row r="165" spans="1:13" ht="14.4" customHeight="1" x14ac:dyDescent="0.3">
      <c r="A165" s="661" t="s">
        <v>2690</v>
      </c>
      <c r="B165" s="662" t="s">
        <v>3964</v>
      </c>
      <c r="C165" s="662" t="s">
        <v>2882</v>
      </c>
      <c r="D165" s="662" t="s">
        <v>2883</v>
      </c>
      <c r="E165" s="662" t="s">
        <v>2884</v>
      </c>
      <c r="F165" s="665"/>
      <c r="G165" s="665"/>
      <c r="H165" s="678">
        <v>0</v>
      </c>
      <c r="I165" s="665">
        <v>2</v>
      </c>
      <c r="J165" s="665">
        <v>141.08000000000001</v>
      </c>
      <c r="K165" s="678">
        <v>1</v>
      </c>
      <c r="L165" s="665">
        <v>2</v>
      </c>
      <c r="M165" s="666">
        <v>141.08000000000001</v>
      </c>
    </row>
    <row r="166" spans="1:13" ht="14.4" customHeight="1" x14ac:dyDescent="0.3">
      <c r="A166" s="661" t="s">
        <v>2690</v>
      </c>
      <c r="B166" s="662" t="s">
        <v>3958</v>
      </c>
      <c r="C166" s="662" t="s">
        <v>2913</v>
      </c>
      <c r="D166" s="662" t="s">
        <v>735</v>
      </c>
      <c r="E166" s="662" t="s">
        <v>2914</v>
      </c>
      <c r="F166" s="665"/>
      <c r="G166" s="665"/>
      <c r="H166" s="678"/>
      <c r="I166" s="665">
        <v>1</v>
      </c>
      <c r="J166" s="665">
        <v>0</v>
      </c>
      <c r="K166" s="678"/>
      <c r="L166" s="665">
        <v>1</v>
      </c>
      <c r="M166" s="666">
        <v>0</v>
      </c>
    </row>
    <row r="167" spans="1:13" ht="14.4" customHeight="1" x14ac:dyDescent="0.3">
      <c r="A167" s="661" t="s">
        <v>2690</v>
      </c>
      <c r="B167" s="662" t="s">
        <v>2624</v>
      </c>
      <c r="C167" s="662" t="s">
        <v>2888</v>
      </c>
      <c r="D167" s="662" t="s">
        <v>1827</v>
      </c>
      <c r="E167" s="662" t="s">
        <v>2889</v>
      </c>
      <c r="F167" s="665"/>
      <c r="G167" s="665"/>
      <c r="H167" s="678">
        <v>0</v>
      </c>
      <c r="I167" s="665">
        <v>1</v>
      </c>
      <c r="J167" s="665">
        <v>264</v>
      </c>
      <c r="K167" s="678">
        <v>1</v>
      </c>
      <c r="L167" s="665">
        <v>1</v>
      </c>
      <c r="M167" s="666">
        <v>264</v>
      </c>
    </row>
    <row r="168" spans="1:13" ht="14.4" customHeight="1" x14ac:dyDescent="0.3">
      <c r="A168" s="661" t="s">
        <v>2690</v>
      </c>
      <c r="B168" s="662" t="s">
        <v>2628</v>
      </c>
      <c r="C168" s="662" t="s">
        <v>2339</v>
      </c>
      <c r="D168" s="662" t="s">
        <v>2340</v>
      </c>
      <c r="E168" s="662" t="s">
        <v>2653</v>
      </c>
      <c r="F168" s="665"/>
      <c r="G168" s="665"/>
      <c r="H168" s="678">
        <v>0</v>
      </c>
      <c r="I168" s="665">
        <v>2</v>
      </c>
      <c r="J168" s="665">
        <v>127.5</v>
      </c>
      <c r="K168" s="678">
        <v>1</v>
      </c>
      <c r="L168" s="665">
        <v>2</v>
      </c>
      <c r="M168" s="666">
        <v>127.5</v>
      </c>
    </row>
    <row r="169" spans="1:13" ht="14.4" customHeight="1" x14ac:dyDescent="0.3">
      <c r="A169" s="661" t="s">
        <v>2690</v>
      </c>
      <c r="B169" s="662" t="s">
        <v>2493</v>
      </c>
      <c r="C169" s="662" t="s">
        <v>2921</v>
      </c>
      <c r="D169" s="662" t="s">
        <v>1737</v>
      </c>
      <c r="E169" s="662" t="s">
        <v>2922</v>
      </c>
      <c r="F169" s="665"/>
      <c r="G169" s="665"/>
      <c r="H169" s="678">
        <v>0</v>
      </c>
      <c r="I169" s="665">
        <v>3</v>
      </c>
      <c r="J169" s="665">
        <v>401.82</v>
      </c>
      <c r="K169" s="678">
        <v>1</v>
      </c>
      <c r="L169" s="665">
        <v>3</v>
      </c>
      <c r="M169" s="666">
        <v>401.82</v>
      </c>
    </row>
    <row r="170" spans="1:13" ht="14.4" customHeight="1" x14ac:dyDescent="0.3">
      <c r="A170" s="661" t="s">
        <v>2691</v>
      </c>
      <c r="B170" s="662" t="s">
        <v>2517</v>
      </c>
      <c r="C170" s="662" t="s">
        <v>2938</v>
      </c>
      <c r="D170" s="662" t="s">
        <v>2939</v>
      </c>
      <c r="E170" s="662" t="s">
        <v>2940</v>
      </c>
      <c r="F170" s="665">
        <v>2</v>
      </c>
      <c r="G170" s="665">
        <v>193.06</v>
      </c>
      <c r="H170" s="678">
        <v>1</v>
      </c>
      <c r="I170" s="665"/>
      <c r="J170" s="665"/>
      <c r="K170" s="678">
        <v>0</v>
      </c>
      <c r="L170" s="665">
        <v>2</v>
      </c>
      <c r="M170" s="666">
        <v>193.06</v>
      </c>
    </row>
    <row r="171" spans="1:13" ht="14.4" customHeight="1" x14ac:dyDescent="0.3">
      <c r="A171" s="661" t="s">
        <v>2691</v>
      </c>
      <c r="B171" s="662" t="s">
        <v>3962</v>
      </c>
      <c r="C171" s="662" t="s">
        <v>2929</v>
      </c>
      <c r="D171" s="662" t="s">
        <v>2735</v>
      </c>
      <c r="E171" s="662" t="s">
        <v>2930</v>
      </c>
      <c r="F171" s="665"/>
      <c r="G171" s="665"/>
      <c r="H171" s="678">
        <v>0</v>
      </c>
      <c r="I171" s="665">
        <v>1</v>
      </c>
      <c r="J171" s="665">
        <v>32.200000000000003</v>
      </c>
      <c r="K171" s="678">
        <v>1</v>
      </c>
      <c r="L171" s="665">
        <v>1</v>
      </c>
      <c r="M171" s="666">
        <v>32.200000000000003</v>
      </c>
    </row>
    <row r="172" spans="1:13" ht="14.4" customHeight="1" x14ac:dyDescent="0.3">
      <c r="A172" s="661" t="s">
        <v>2691</v>
      </c>
      <c r="B172" s="662" t="s">
        <v>3958</v>
      </c>
      <c r="C172" s="662" t="s">
        <v>2767</v>
      </c>
      <c r="D172" s="662" t="s">
        <v>735</v>
      </c>
      <c r="E172" s="662" t="s">
        <v>2768</v>
      </c>
      <c r="F172" s="665"/>
      <c r="G172" s="665"/>
      <c r="H172" s="678">
        <v>0</v>
      </c>
      <c r="I172" s="665">
        <v>1</v>
      </c>
      <c r="J172" s="665">
        <v>36.54</v>
      </c>
      <c r="K172" s="678">
        <v>1</v>
      </c>
      <c r="L172" s="665">
        <v>1</v>
      </c>
      <c r="M172" s="666">
        <v>36.54</v>
      </c>
    </row>
    <row r="173" spans="1:13" ht="14.4" customHeight="1" x14ac:dyDescent="0.3">
      <c r="A173" s="661" t="s">
        <v>2691</v>
      </c>
      <c r="B173" s="662" t="s">
        <v>2493</v>
      </c>
      <c r="C173" s="662" t="s">
        <v>1736</v>
      </c>
      <c r="D173" s="662" t="s">
        <v>1737</v>
      </c>
      <c r="E173" s="662" t="s">
        <v>2494</v>
      </c>
      <c r="F173" s="665"/>
      <c r="G173" s="665"/>
      <c r="H173" s="678">
        <v>0</v>
      </c>
      <c r="I173" s="665">
        <v>2</v>
      </c>
      <c r="J173" s="665">
        <v>107.14</v>
      </c>
      <c r="K173" s="678">
        <v>1</v>
      </c>
      <c r="L173" s="665">
        <v>2</v>
      </c>
      <c r="M173" s="666">
        <v>107.14</v>
      </c>
    </row>
    <row r="174" spans="1:13" ht="14.4" customHeight="1" x14ac:dyDescent="0.3">
      <c r="A174" s="661" t="s">
        <v>2692</v>
      </c>
      <c r="B174" s="662" t="s">
        <v>2504</v>
      </c>
      <c r="C174" s="662" t="s">
        <v>1868</v>
      </c>
      <c r="D174" s="662" t="s">
        <v>1869</v>
      </c>
      <c r="E174" s="662" t="s">
        <v>2505</v>
      </c>
      <c r="F174" s="665"/>
      <c r="G174" s="665"/>
      <c r="H174" s="678">
        <v>0</v>
      </c>
      <c r="I174" s="665">
        <v>1</v>
      </c>
      <c r="J174" s="665">
        <v>93.43</v>
      </c>
      <c r="K174" s="678">
        <v>1</v>
      </c>
      <c r="L174" s="665">
        <v>1</v>
      </c>
      <c r="M174" s="666">
        <v>93.43</v>
      </c>
    </row>
    <row r="175" spans="1:13" ht="14.4" customHeight="1" x14ac:dyDescent="0.3">
      <c r="A175" s="661" t="s">
        <v>2692</v>
      </c>
      <c r="B175" s="662" t="s">
        <v>2519</v>
      </c>
      <c r="C175" s="662" t="s">
        <v>1755</v>
      </c>
      <c r="D175" s="662" t="s">
        <v>2520</v>
      </c>
      <c r="E175" s="662" t="s">
        <v>2521</v>
      </c>
      <c r="F175" s="665"/>
      <c r="G175" s="665"/>
      <c r="H175" s="678">
        <v>0</v>
      </c>
      <c r="I175" s="665">
        <v>1</v>
      </c>
      <c r="J175" s="665">
        <v>97.26</v>
      </c>
      <c r="K175" s="678">
        <v>1</v>
      </c>
      <c r="L175" s="665">
        <v>1</v>
      </c>
      <c r="M175" s="666">
        <v>97.26</v>
      </c>
    </row>
    <row r="176" spans="1:13" ht="14.4" customHeight="1" x14ac:dyDescent="0.3">
      <c r="A176" s="661" t="s">
        <v>2692</v>
      </c>
      <c r="B176" s="662" t="s">
        <v>3964</v>
      </c>
      <c r="C176" s="662" t="s">
        <v>3716</v>
      </c>
      <c r="D176" s="662" t="s">
        <v>2984</v>
      </c>
      <c r="E176" s="662" t="s">
        <v>2884</v>
      </c>
      <c r="F176" s="665">
        <v>1</v>
      </c>
      <c r="G176" s="665">
        <v>70.540000000000006</v>
      </c>
      <c r="H176" s="678">
        <v>1</v>
      </c>
      <c r="I176" s="665"/>
      <c r="J176" s="665"/>
      <c r="K176" s="678">
        <v>0</v>
      </c>
      <c r="L176" s="665">
        <v>1</v>
      </c>
      <c r="M176" s="666">
        <v>70.540000000000006</v>
      </c>
    </row>
    <row r="177" spans="1:13" ht="14.4" customHeight="1" x14ac:dyDescent="0.3">
      <c r="A177" s="661" t="s">
        <v>2692</v>
      </c>
      <c r="B177" s="662" t="s">
        <v>3957</v>
      </c>
      <c r="C177" s="662" t="s">
        <v>3789</v>
      </c>
      <c r="D177" s="662" t="s">
        <v>3540</v>
      </c>
      <c r="E177" s="662" t="s">
        <v>3790</v>
      </c>
      <c r="F177" s="665"/>
      <c r="G177" s="665"/>
      <c r="H177" s="678">
        <v>0</v>
      </c>
      <c r="I177" s="665">
        <v>4</v>
      </c>
      <c r="J177" s="665">
        <v>292.27999999999997</v>
      </c>
      <c r="K177" s="678">
        <v>1</v>
      </c>
      <c r="L177" s="665">
        <v>4</v>
      </c>
      <c r="M177" s="666">
        <v>292.27999999999997</v>
      </c>
    </row>
    <row r="178" spans="1:13" ht="14.4" customHeight="1" x14ac:dyDescent="0.3">
      <c r="A178" s="661" t="s">
        <v>2692</v>
      </c>
      <c r="B178" s="662" t="s">
        <v>3958</v>
      </c>
      <c r="C178" s="662" t="s">
        <v>2767</v>
      </c>
      <c r="D178" s="662" t="s">
        <v>735</v>
      </c>
      <c r="E178" s="662" t="s">
        <v>2768</v>
      </c>
      <c r="F178" s="665"/>
      <c r="G178" s="665"/>
      <c r="H178" s="678">
        <v>0</v>
      </c>
      <c r="I178" s="665">
        <v>9</v>
      </c>
      <c r="J178" s="665">
        <v>328.86</v>
      </c>
      <c r="K178" s="678">
        <v>1</v>
      </c>
      <c r="L178" s="665">
        <v>9</v>
      </c>
      <c r="M178" s="666">
        <v>328.86</v>
      </c>
    </row>
    <row r="179" spans="1:13" ht="14.4" customHeight="1" x14ac:dyDescent="0.3">
      <c r="A179" s="661" t="s">
        <v>2692</v>
      </c>
      <c r="B179" s="662" t="s">
        <v>3959</v>
      </c>
      <c r="C179" s="662" t="s">
        <v>3389</v>
      </c>
      <c r="D179" s="662" t="s">
        <v>3390</v>
      </c>
      <c r="E179" s="662" t="s">
        <v>3222</v>
      </c>
      <c r="F179" s="665">
        <v>6</v>
      </c>
      <c r="G179" s="665">
        <v>5816.88</v>
      </c>
      <c r="H179" s="678">
        <v>1</v>
      </c>
      <c r="I179" s="665"/>
      <c r="J179" s="665"/>
      <c r="K179" s="678">
        <v>0</v>
      </c>
      <c r="L179" s="665">
        <v>6</v>
      </c>
      <c r="M179" s="666">
        <v>5816.88</v>
      </c>
    </row>
    <row r="180" spans="1:13" ht="14.4" customHeight="1" x14ac:dyDescent="0.3">
      <c r="A180" s="661" t="s">
        <v>2692</v>
      </c>
      <c r="B180" s="662" t="s">
        <v>3959</v>
      </c>
      <c r="C180" s="662" t="s">
        <v>3218</v>
      </c>
      <c r="D180" s="662" t="s">
        <v>3219</v>
      </c>
      <c r="E180" s="662" t="s">
        <v>3184</v>
      </c>
      <c r="F180" s="665"/>
      <c r="G180" s="665"/>
      <c r="H180" s="678">
        <v>0</v>
      </c>
      <c r="I180" s="665">
        <v>45</v>
      </c>
      <c r="J180" s="665">
        <v>33931.799999999996</v>
      </c>
      <c r="K180" s="678">
        <v>1</v>
      </c>
      <c r="L180" s="665">
        <v>45</v>
      </c>
      <c r="M180" s="666">
        <v>33931.799999999996</v>
      </c>
    </row>
    <row r="181" spans="1:13" ht="14.4" customHeight="1" x14ac:dyDescent="0.3">
      <c r="A181" s="661" t="s">
        <v>2692</v>
      </c>
      <c r="B181" s="662" t="s">
        <v>3959</v>
      </c>
      <c r="C181" s="662" t="s">
        <v>3220</v>
      </c>
      <c r="D181" s="662" t="s">
        <v>3221</v>
      </c>
      <c r="E181" s="662" t="s">
        <v>3222</v>
      </c>
      <c r="F181" s="665"/>
      <c r="G181" s="665"/>
      <c r="H181" s="678">
        <v>0</v>
      </c>
      <c r="I181" s="665">
        <v>36</v>
      </c>
      <c r="J181" s="665">
        <v>40718.159999999996</v>
      </c>
      <c r="K181" s="678">
        <v>1</v>
      </c>
      <c r="L181" s="665">
        <v>36</v>
      </c>
      <c r="M181" s="666">
        <v>40718.159999999996</v>
      </c>
    </row>
    <row r="182" spans="1:13" ht="14.4" customHeight="1" x14ac:dyDescent="0.3">
      <c r="A182" s="661" t="s">
        <v>2692</v>
      </c>
      <c r="B182" s="662" t="s">
        <v>3959</v>
      </c>
      <c r="C182" s="662" t="s">
        <v>3179</v>
      </c>
      <c r="D182" s="662" t="s">
        <v>3180</v>
      </c>
      <c r="E182" s="662" t="s">
        <v>3181</v>
      </c>
      <c r="F182" s="665"/>
      <c r="G182" s="665"/>
      <c r="H182" s="678">
        <v>0</v>
      </c>
      <c r="I182" s="665">
        <v>29</v>
      </c>
      <c r="J182" s="665">
        <v>43734.319999999992</v>
      </c>
      <c r="K182" s="678">
        <v>1</v>
      </c>
      <c r="L182" s="665">
        <v>29</v>
      </c>
      <c r="M182" s="666">
        <v>43734.319999999992</v>
      </c>
    </row>
    <row r="183" spans="1:13" ht="14.4" customHeight="1" x14ac:dyDescent="0.3">
      <c r="A183" s="661" t="s">
        <v>2692</v>
      </c>
      <c r="B183" s="662" t="s">
        <v>3959</v>
      </c>
      <c r="C183" s="662" t="s">
        <v>3470</v>
      </c>
      <c r="D183" s="662" t="s">
        <v>3471</v>
      </c>
      <c r="E183" s="662" t="s">
        <v>3181</v>
      </c>
      <c r="F183" s="665">
        <v>16</v>
      </c>
      <c r="G183" s="665">
        <v>20682.400000000001</v>
      </c>
      <c r="H183" s="678">
        <v>1</v>
      </c>
      <c r="I183" s="665"/>
      <c r="J183" s="665"/>
      <c r="K183" s="678">
        <v>0</v>
      </c>
      <c r="L183" s="665">
        <v>16</v>
      </c>
      <c r="M183" s="666">
        <v>20682.400000000001</v>
      </c>
    </row>
    <row r="184" spans="1:13" ht="14.4" customHeight="1" x14ac:dyDescent="0.3">
      <c r="A184" s="661" t="s">
        <v>2692</v>
      </c>
      <c r="B184" s="662" t="s">
        <v>3959</v>
      </c>
      <c r="C184" s="662" t="s">
        <v>3182</v>
      </c>
      <c r="D184" s="662" t="s">
        <v>3183</v>
      </c>
      <c r="E184" s="662" t="s">
        <v>3184</v>
      </c>
      <c r="F184" s="665">
        <v>16</v>
      </c>
      <c r="G184" s="665">
        <v>10341.119999999999</v>
      </c>
      <c r="H184" s="678">
        <v>1</v>
      </c>
      <c r="I184" s="665"/>
      <c r="J184" s="665"/>
      <c r="K184" s="678">
        <v>0</v>
      </c>
      <c r="L184" s="665">
        <v>16</v>
      </c>
      <c r="M184" s="666">
        <v>10341.119999999999</v>
      </c>
    </row>
    <row r="185" spans="1:13" ht="14.4" customHeight="1" x14ac:dyDescent="0.3">
      <c r="A185" s="661" t="s">
        <v>2692</v>
      </c>
      <c r="B185" s="662" t="s">
        <v>2490</v>
      </c>
      <c r="C185" s="662" t="s">
        <v>3831</v>
      </c>
      <c r="D185" s="662" t="s">
        <v>3832</v>
      </c>
      <c r="E185" s="662" t="s">
        <v>3833</v>
      </c>
      <c r="F185" s="665">
        <v>3</v>
      </c>
      <c r="G185" s="665">
        <v>328.62</v>
      </c>
      <c r="H185" s="678">
        <v>1</v>
      </c>
      <c r="I185" s="665"/>
      <c r="J185" s="665"/>
      <c r="K185" s="678">
        <v>0</v>
      </c>
      <c r="L185" s="665">
        <v>3</v>
      </c>
      <c r="M185" s="666">
        <v>328.62</v>
      </c>
    </row>
    <row r="186" spans="1:13" ht="14.4" customHeight="1" x14ac:dyDescent="0.3">
      <c r="A186" s="661" t="s">
        <v>2692</v>
      </c>
      <c r="B186" s="662" t="s">
        <v>2490</v>
      </c>
      <c r="C186" s="662" t="s">
        <v>3690</v>
      </c>
      <c r="D186" s="662" t="s">
        <v>3691</v>
      </c>
      <c r="E186" s="662" t="s">
        <v>3583</v>
      </c>
      <c r="F186" s="665">
        <v>1</v>
      </c>
      <c r="G186" s="665">
        <v>187.92</v>
      </c>
      <c r="H186" s="678">
        <v>1</v>
      </c>
      <c r="I186" s="665"/>
      <c r="J186" s="665"/>
      <c r="K186" s="678">
        <v>0</v>
      </c>
      <c r="L186" s="665">
        <v>1</v>
      </c>
      <c r="M186" s="666">
        <v>187.92</v>
      </c>
    </row>
    <row r="187" spans="1:13" ht="14.4" customHeight="1" x14ac:dyDescent="0.3">
      <c r="A187" s="661" t="s">
        <v>2692</v>
      </c>
      <c r="B187" s="662" t="s">
        <v>2490</v>
      </c>
      <c r="C187" s="662" t="s">
        <v>3834</v>
      </c>
      <c r="D187" s="662" t="s">
        <v>3695</v>
      </c>
      <c r="E187" s="662" t="s">
        <v>2880</v>
      </c>
      <c r="F187" s="665">
        <v>3</v>
      </c>
      <c r="G187" s="665">
        <v>563.76</v>
      </c>
      <c r="H187" s="678">
        <v>1</v>
      </c>
      <c r="I187" s="665"/>
      <c r="J187" s="665"/>
      <c r="K187" s="678">
        <v>0</v>
      </c>
      <c r="L187" s="665">
        <v>3</v>
      </c>
      <c r="M187" s="666">
        <v>563.76</v>
      </c>
    </row>
    <row r="188" spans="1:13" ht="14.4" customHeight="1" x14ac:dyDescent="0.3">
      <c r="A188" s="661" t="s">
        <v>2692</v>
      </c>
      <c r="B188" s="662" t="s">
        <v>2490</v>
      </c>
      <c r="C188" s="662" t="s">
        <v>3835</v>
      </c>
      <c r="D188" s="662" t="s">
        <v>3592</v>
      </c>
      <c r="E188" s="662" t="s">
        <v>3836</v>
      </c>
      <c r="F188" s="665"/>
      <c r="G188" s="665"/>
      <c r="H188" s="678">
        <v>0</v>
      </c>
      <c r="I188" s="665">
        <v>3</v>
      </c>
      <c r="J188" s="665">
        <v>93.960000000000008</v>
      </c>
      <c r="K188" s="678">
        <v>1</v>
      </c>
      <c r="L188" s="665">
        <v>3</v>
      </c>
      <c r="M188" s="666">
        <v>93.960000000000008</v>
      </c>
    </row>
    <row r="189" spans="1:13" ht="14.4" customHeight="1" x14ac:dyDescent="0.3">
      <c r="A189" s="661" t="s">
        <v>2692</v>
      </c>
      <c r="B189" s="662" t="s">
        <v>2490</v>
      </c>
      <c r="C189" s="662" t="s">
        <v>3103</v>
      </c>
      <c r="D189" s="662" t="s">
        <v>3104</v>
      </c>
      <c r="E189" s="662" t="s">
        <v>3105</v>
      </c>
      <c r="F189" s="665"/>
      <c r="G189" s="665"/>
      <c r="H189" s="678">
        <v>0</v>
      </c>
      <c r="I189" s="665">
        <v>18</v>
      </c>
      <c r="J189" s="665">
        <v>2537.0999999999995</v>
      </c>
      <c r="K189" s="678">
        <v>1</v>
      </c>
      <c r="L189" s="665">
        <v>18</v>
      </c>
      <c r="M189" s="666">
        <v>2537.0999999999995</v>
      </c>
    </row>
    <row r="190" spans="1:13" ht="14.4" customHeight="1" x14ac:dyDescent="0.3">
      <c r="A190" s="661" t="s">
        <v>2692</v>
      </c>
      <c r="B190" s="662" t="s">
        <v>2490</v>
      </c>
      <c r="C190" s="662" t="s">
        <v>2878</v>
      </c>
      <c r="D190" s="662" t="s">
        <v>2879</v>
      </c>
      <c r="E190" s="662" t="s">
        <v>2880</v>
      </c>
      <c r="F190" s="665"/>
      <c r="G190" s="665"/>
      <c r="H190" s="678">
        <v>0</v>
      </c>
      <c r="I190" s="665">
        <v>41</v>
      </c>
      <c r="J190" s="665">
        <v>7704.7199999999993</v>
      </c>
      <c r="K190" s="678">
        <v>1</v>
      </c>
      <c r="L190" s="665">
        <v>41</v>
      </c>
      <c r="M190" s="666">
        <v>7704.7199999999993</v>
      </c>
    </row>
    <row r="191" spans="1:13" ht="14.4" customHeight="1" x14ac:dyDescent="0.3">
      <c r="A191" s="661" t="s">
        <v>2692</v>
      </c>
      <c r="B191" s="662" t="s">
        <v>2490</v>
      </c>
      <c r="C191" s="662" t="s">
        <v>3594</v>
      </c>
      <c r="D191" s="662" t="s">
        <v>3447</v>
      </c>
      <c r="E191" s="662" t="s">
        <v>3108</v>
      </c>
      <c r="F191" s="665">
        <v>12</v>
      </c>
      <c r="G191" s="665">
        <v>0</v>
      </c>
      <c r="H191" s="678"/>
      <c r="I191" s="665"/>
      <c r="J191" s="665"/>
      <c r="K191" s="678"/>
      <c r="L191" s="665">
        <v>12</v>
      </c>
      <c r="M191" s="666">
        <v>0</v>
      </c>
    </row>
    <row r="192" spans="1:13" ht="14.4" customHeight="1" x14ac:dyDescent="0.3">
      <c r="A192" s="661" t="s">
        <v>2692</v>
      </c>
      <c r="B192" s="662" t="s">
        <v>2490</v>
      </c>
      <c r="C192" s="662" t="s">
        <v>3446</v>
      </c>
      <c r="D192" s="662" t="s">
        <v>3447</v>
      </c>
      <c r="E192" s="662" t="s">
        <v>3374</v>
      </c>
      <c r="F192" s="665">
        <v>4</v>
      </c>
      <c r="G192" s="665">
        <v>626.44000000000005</v>
      </c>
      <c r="H192" s="678">
        <v>1</v>
      </c>
      <c r="I192" s="665"/>
      <c r="J192" s="665"/>
      <c r="K192" s="678">
        <v>0</v>
      </c>
      <c r="L192" s="665">
        <v>4</v>
      </c>
      <c r="M192" s="666">
        <v>626.44000000000005</v>
      </c>
    </row>
    <row r="193" spans="1:13" ht="14.4" customHeight="1" x14ac:dyDescent="0.3">
      <c r="A193" s="661" t="s">
        <v>2692</v>
      </c>
      <c r="B193" s="662" t="s">
        <v>2490</v>
      </c>
      <c r="C193" s="662" t="s">
        <v>3106</v>
      </c>
      <c r="D193" s="662" t="s">
        <v>3107</v>
      </c>
      <c r="E193" s="662" t="s">
        <v>3108</v>
      </c>
      <c r="F193" s="665"/>
      <c r="G193" s="665"/>
      <c r="H193" s="678">
        <v>0</v>
      </c>
      <c r="I193" s="665">
        <v>8</v>
      </c>
      <c r="J193" s="665">
        <v>751.68</v>
      </c>
      <c r="K193" s="678">
        <v>1</v>
      </c>
      <c r="L193" s="665">
        <v>8</v>
      </c>
      <c r="M193" s="666">
        <v>751.68</v>
      </c>
    </row>
    <row r="194" spans="1:13" ht="14.4" customHeight="1" x14ac:dyDescent="0.3">
      <c r="A194" s="661" t="s">
        <v>2692</v>
      </c>
      <c r="B194" s="662" t="s">
        <v>2490</v>
      </c>
      <c r="C194" s="662" t="s">
        <v>3373</v>
      </c>
      <c r="D194" s="662" t="s">
        <v>3107</v>
      </c>
      <c r="E194" s="662" t="s">
        <v>3374</v>
      </c>
      <c r="F194" s="665"/>
      <c r="G194" s="665"/>
      <c r="H194" s="678">
        <v>0</v>
      </c>
      <c r="I194" s="665">
        <v>2</v>
      </c>
      <c r="J194" s="665">
        <v>313.22000000000003</v>
      </c>
      <c r="K194" s="678">
        <v>1</v>
      </c>
      <c r="L194" s="665">
        <v>2</v>
      </c>
      <c r="M194" s="666">
        <v>313.22000000000003</v>
      </c>
    </row>
    <row r="195" spans="1:13" ht="14.4" customHeight="1" x14ac:dyDescent="0.3">
      <c r="A195" s="661" t="s">
        <v>2692</v>
      </c>
      <c r="B195" s="662" t="s">
        <v>2490</v>
      </c>
      <c r="C195" s="662" t="s">
        <v>3591</v>
      </c>
      <c r="D195" s="662" t="s">
        <v>3592</v>
      </c>
      <c r="E195" s="662" t="s">
        <v>3593</v>
      </c>
      <c r="F195" s="665"/>
      <c r="G195" s="665"/>
      <c r="H195" s="678">
        <v>0</v>
      </c>
      <c r="I195" s="665">
        <v>4</v>
      </c>
      <c r="J195" s="665">
        <v>1202.72</v>
      </c>
      <c r="K195" s="678">
        <v>1</v>
      </c>
      <c r="L195" s="665">
        <v>4</v>
      </c>
      <c r="M195" s="666">
        <v>1202.72</v>
      </c>
    </row>
    <row r="196" spans="1:13" ht="14.4" customHeight="1" x14ac:dyDescent="0.3">
      <c r="A196" s="661" t="s">
        <v>2692</v>
      </c>
      <c r="B196" s="662" t="s">
        <v>3960</v>
      </c>
      <c r="C196" s="662" t="s">
        <v>3816</v>
      </c>
      <c r="D196" s="662" t="s">
        <v>3361</v>
      </c>
      <c r="E196" s="662" t="s">
        <v>3817</v>
      </c>
      <c r="F196" s="665">
        <v>11</v>
      </c>
      <c r="G196" s="665">
        <v>1328.47</v>
      </c>
      <c r="H196" s="678">
        <v>1</v>
      </c>
      <c r="I196" s="665"/>
      <c r="J196" s="665"/>
      <c r="K196" s="678">
        <v>0</v>
      </c>
      <c r="L196" s="665">
        <v>11</v>
      </c>
      <c r="M196" s="666">
        <v>1328.47</v>
      </c>
    </row>
    <row r="197" spans="1:13" ht="14.4" customHeight="1" x14ac:dyDescent="0.3">
      <c r="A197" s="661" t="s">
        <v>2692</v>
      </c>
      <c r="B197" s="662" t="s">
        <v>2610</v>
      </c>
      <c r="C197" s="662" t="s">
        <v>3502</v>
      </c>
      <c r="D197" s="662" t="s">
        <v>3503</v>
      </c>
      <c r="E197" s="662" t="s">
        <v>3187</v>
      </c>
      <c r="F197" s="665">
        <v>11</v>
      </c>
      <c r="G197" s="665">
        <v>9333.39</v>
      </c>
      <c r="H197" s="678">
        <v>1</v>
      </c>
      <c r="I197" s="665"/>
      <c r="J197" s="665"/>
      <c r="K197" s="678">
        <v>0</v>
      </c>
      <c r="L197" s="665">
        <v>11</v>
      </c>
      <c r="M197" s="666">
        <v>9333.39</v>
      </c>
    </row>
    <row r="198" spans="1:13" ht="14.4" customHeight="1" x14ac:dyDescent="0.3">
      <c r="A198" s="661" t="s">
        <v>2692</v>
      </c>
      <c r="B198" s="662" t="s">
        <v>2610</v>
      </c>
      <c r="C198" s="662" t="s">
        <v>3642</v>
      </c>
      <c r="D198" s="662" t="s">
        <v>3643</v>
      </c>
      <c r="E198" s="662" t="s">
        <v>3187</v>
      </c>
      <c r="F198" s="665">
        <v>3</v>
      </c>
      <c r="G198" s="665">
        <v>2545.4700000000003</v>
      </c>
      <c r="H198" s="678">
        <v>1</v>
      </c>
      <c r="I198" s="665"/>
      <c r="J198" s="665"/>
      <c r="K198" s="678">
        <v>0</v>
      </c>
      <c r="L198" s="665">
        <v>3</v>
      </c>
      <c r="M198" s="666">
        <v>2545.4700000000003</v>
      </c>
    </row>
    <row r="199" spans="1:13" ht="14.4" customHeight="1" x14ac:dyDescent="0.3">
      <c r="A199" s="661" t="s">
        <v>2692</v>
      </c>
      <c r="B199" s="662" t="s">
        <v>2610</v>
      </c>
      <c r="C199" s="662" t="s">
        <v>3258</v>
      </c>
      <c r="D199" s="662" t="s">
        <v>2611</v>
      </c>
      <c r="E199" s="662" t="s">
        <v>3259</v>
      </c>
      <c r="F199" s="665"/>
      <c r="G199" s="665"/>
      <c r="H199" s="678">
        <v>0</v>
      </c>
      <c r="I199" s="665">
        <v>11</v>
      </c>
      <c r="J199" s="665">
        <v>5908.32</v>
      </c>
      <c r="K199" s="678">
        <v>1</v>
      </c>
      <c r="L199" s="665">
        <v>11</v>
      </c>
      <c r="M199" s="666">
        <v>5908.32</v>
      </c>
    </row>
    <row r="200" spans="1:13" ht="14.4" customHeight="1" x14ac:dyDescent="0.3">
      <c r="A200" s="661" t="s">
        <v>2692</v>
      </c>
      <c r="B200" s="662" t="s">
        <v>2610</v>
      </c>
      <c r="C200" s="662" t="s">
        <v>3186</v>
      </c>
      <c r="D200" s="662" t="s">
        <v>2613</v>
      </c>
      <c r="E200" s="662" t="s">
        <v>3187</v>
      </c>
      <c r="F200" s="665"/>
      <c r="G200" s="665"/>
      <c r="H200" s="678">
        <v>0</v>
      </c>
      <c r="I200" s="665">
        <v>101</v>
      </c>
      <c r="J200" s="665">
        <v>85697.49000000002</v>
      </c>
      <c r="K200" s="678">
        <v>1</v>
      </c>
      <c r="L200" s="665">
        <v>101</v>
      </c>
      <c r="M200" s="666">
        <v>85697.49000000002</v>
      </c>
    </row>
    <row r="201" spans="1:13" ht="14.4" customHeight="1" x14ac:dyDescent="0.3">
      <c r="A201" s="661" t="s">
        <v>2692</v>
      </c>
      <c r="B201" s="662" t="s">
        <v>2610</v>
      </c>
      <c r="C201" s="662" t="s">
        <v>3646</v>
      </c>
      <c r="D201" s="662" t="s">
        <v>3647</v>
      </c>
      <c r="E201" s="662" t="s">
        <v>3648</v>
      </c>
      <c r="F201" s="665"/>
      <c r="G201" s="665"/>
      <c r="H201" s="678">
        <v>0</v>
      </c>
      <c r="I201" s="665">
        <v>11</v>
      </c>
      <c r="J201" s="665">
        <v>5258.77</v>
      </c>
      <c r="K201" s="678">
        <v>1</v>
      </c>
      <c r="L201" s="665">
        <v>11</v>
      </c>
      <c r="M201" s="666">
        <v>5258.77</v>
      </c>
    </row>
    <row r="202" spans="1:13" ht="14.4" customHeight="1" x14ac:dyDescent="0.3">
      <c r="A202" s="661" t="s">
        <v>2692</v>
      </c>
      <c r="B202" s="662" t="s">
        <v>2615</v>
      </c>
      <c r="C202" s="662" t="s">
        <v>3779</v>
      </c>
      <c r="D202" s="662" t="s">
        <v>3780</v>
      </c>
      <c r="E202" s="662" t="s">
        <v>3781</v>
      </c>
      <c r="F202" s="665">
        <v>1</v>
      </c>
      <c r="G202" s="665">
        <v>1170.93</v>
      </c>
      <c r="H202" s="678">
        <v>1</v>
      </c>
      <c r="I202" s="665"/>
      <c r="J202" s="665"/>
      <c r="K202" s="678">
        <v>0</v>
      </c>
      <c r="L202" s="665">
        <v>1</v>
      </c>
      <c r="M202" s="666">
        <v>1170.93</v>
      </c>
    </row>
    <row r="203" spans="1:13" ht="14.4" customHeight="1" x14ac:dyDescent="0.3">
      <c r="A203" s="661" t="s">
        <v>2692</v>
      </c>
      <c r="B203" s="662" t="s">
        <v>3955</v>
      </c>
      <c r="C203" s="662" t="s">
        <v>3713</v>
      </c>
      <c r="D203" s="662" t="s">
        <v>3714</v>
      </c>
      <c r="E203" s="662" t="s">
        <v>3715</v>
      </c>
      <c r="F203" s="665"/>
      <c r="G203" s="665"/>
      <c r="H203" s="678">
        <v>0</v>
      </c>
      <c r="I203" s="665">
        <v>1</v>
      </c>
      <c r="J203" s="665">
        <v>9.4</v>
      </c>
      <c r="K203" s="678">
        <v>1</v>
      </c>
      <c r="L203" s="665">
        <v>1</v>
      </c>
      <c r="M203" s="666">
        <v>9.4</v>
      </c>
    </row>
    <row r="204" spans="1:13" ht="14.4" customHeight="1" x14ac:dyDescent="0.3">
      <c r="A204" s="661" t="s">
        <v>2692</v>
      </c>
      <c r="B204" s="662" t="s">
        <v>2624</v>
      </c>
      <c r="C204" s="662" t="s">
        <v>3720</v>
      </c>
      <c r="D204" s="662" t="s">
        <v>1827</v>
      </c>
      <c r="E204" s="662" t="s">
        <v>2528</v>
      </c>
      <c r="F204" s="665"/>
      <c r="G204" s="665"/>
      <c r="H204" s="678">
        <v>0</v>
      </c>
      <c r="I204" s="665">
        <v>6</v>
      </c>
      <c r="J204" s="665">
        <v>792</v>
      </c>
      <c r="K204" s="678">
        <v>1</v>
      </c>
      <c r="L204" s="665">
        <v>6</v>
      </c>
      <c r="M204" s="666">
        <v>792</v>
      </c>
    </row>
    <row r="205" spans="1:13" ht="14.4" customHeight="1" x14ac:dyDescent="0.3">
      <c r="A205" s="661" t="s">
        <v>2692</v>
      </c>
      <c r="B205" s="662" t="s">
        <v>2624</v>
      </c>
      <c r="C205" s="662" t="s">
        <v>3223</v>
      </c>
      <c r="D205" s="662" t="s">
        <v>3224</v>
      </c>
      <c r="E205" s="662" t="s">
        <v>2515</v>
      </c>
      <c r="F205" s="665"/>
      <c r="G205" s="665"/>
      <c r="H205" s="678">
        <v>0</v>
      </c>
      <c r="I205" s="665">
        <v>3</v>
      </c>
      <c r="J205" s="665">
        <v>197.96999999999997</v>
      </c>
      <c r="K205" s="678">
        <v>1</v>
      </c>
      <c r="L205" s="665">
        <v>3</v>
      </c>
      <c r="M205" s="666">
        <v>197.96999999999997</v>
      </c>
    </row>
    <row r="206" spans="1:13" ht="14.4" customHeight="1" x14ac:dyDescent="0.3">
      <c r="A206" s="661" t="s">
        <v>2692</v>
      </c>
      <c r="B206" s="662" t="s">
        <v>2624</v>
      </c>
      <c r="C206" s="662" t="s">
        <v>1826</v>
      </c>
      <c r="D206" s="662" t="s">
        <v>1827</v>
      </c>
      <c r="E206" s="662" t="s">
        <v>2528</v>
      </c>
      <c r="F206" s="665"/>
      <c r="G206" s="665"/>
      <c r="H206" s="678">
        <v>0</v>
      </c>
      <c r="I206" s="665">
        <v>5</v>
      </c>
      <c r="J206" s="665">
        <v>566.31999999999994</v>
      </c>
      <c r="K206" s="678">
        <v>1</v>
      </c>
      <c r="L206" s="665">
        <v>5</v>
      </c>
      <c r="M206" s="666">
        <v>566.31999999999994</v>
      </c>
    </row>
    <row r="207" spans="1:13" ht="14.4" customHeight="1" x14ac:dyDescent="0.3">
      <c r="A207" s="661" t="s">
        <v>2692</v>
      </c>
      <c r="B207" s="662" t="s">
        <v>3966</v>
      </c>
      <c r="C207" s="662" t="s">
        <v>3405</v>
      </c>
      <c r="D207" s="662" t="s">
        <v>3406</v>
      </c>
      <c r="E207" s="662" t="s">
        <v>2515</v>
      </c>
      <c r="F207" s="665"/>
      <c r="G207" s="665"/>
      <c r="H207" s="678">
        <v>0</v>
      </c>
      <c r="I207" s="665">
        <v>7</v>
      </c>
      <c r="J207" s="665">
        <v>689.8</v>
      </c>
      <c r="K207" s="678">
        <v>1</v>
      </c>
      <c r="L207" s="665">
        <v>7</v>
      </c>
      <c r="M207" s="666">
        <v>689.8</v>
      </c>
    </row>
    <row r="208" spans="1:13" ht="14.4" customHeight="1" x14ac:dyDescent="0.3">
      <c r="A208" s="661" t="s">
        <v>2692</v>
      </c>
      <c r="B208" s="662" t="s">
        <v>3973</v>
      </c>
      <c r="C208" s="662" t="s">
        <v>3751</v>
      </c>
      <c r="D208" s="662" t="s">
        <v>3752</v>
      </c>
      <c r="E208" s="662" t="s">
        <v>3753</v>
      </c>
      <c r="F208" s="665"/>
      <c r="G208" s="665"/>
      <c r="H208" s="678"/>
      <c r="I208" s="665">
        <v>2</v>
      </c>
      <c r="J208" s="665">
        <v>0</v>
      </c>
      <c r="K208" s="678"/>
      <c r="L208" s="665">
        <v>2</v>
      </c>
      <c r="M208" s="666">
        <v>0</v>
      </c>
    </row>
    <row r="209" spans="1:13" ht="14.4" customHeight="1" x14ac:dyDescent="0.3">
      <c r="A209" s="661" t="s">
        <v>2693</v>
      </c>
      <c r="B209" s="662" t="s">
        <v>2514</v>
      </c>
      <c r="C209" s="662" t="s">
        <v>2968</v>
      </c>
      <c r="D209" s="662" t="s">
        <v>1753</v>
      </c>
      <c r="E209" s="662" t="s">
        <v>2969</v>
      </c>
      <c r="F209" s="665"/>
      <c r="G209" s="665"/>
      <c r="H209" s="678">
        <v>0</v>
      </c>
      <c r="I209" s="665">
        <v>1</v>
      </c>
      <c r="J209" s="665">
        <v>289.62</v>
      </c>
      <c r="K209" s="678">
        <v>1</v>
      </c>
      <c r="L209" s="665">
        <v>1</v>
      </c>
      <c r="M209" s="666">
        <v>289.62</v>
      </c>
    </row>
    <row r="210" spans="1:13" ht="14.4" customHeight="1" x14ac:dyDescent="0.3">
      <c r="A210" s="661" t="s">
        <v>2693</v>
      </c>
      <c r="B210" s="662" t="s">
        <v>2519</v>
      </c>
      <c r="C210" s="662" t="s">
        <v>2971</v>
      </c>
      <c r="D210" s="662" t="s">
        <v>2972</v>
      </c>
      <c r="E210" s="662" t="s">
        <v>2973</v>
      </c>
      <c r="F210" s="665"/>
      <c r="G210" s="665"/>
      <c r="H210" s="678">
        <v>0</v>
      </c>
      <c r="I210" s="665">
        <v>2</v>
      </c>
      <c r="J210" s="665">
        <v>1048.9000000000001</v>
      </c>
      <c r="K210" s="678">
        <v>1</v>
      </c>
      <c r="L210" s="665">
        <v>2</v>
      </c>
      <c r="M210" s="666">
        <v>1048.9000000000001</v>
      </c>
    </row>
    <row r="211" spans="1:13" ht="14.4" customHeight="1" x14ac:dyDescent="0.3">
      <c r="A211" s="661" t="s">
        <v>2693</v>
      </c>
      <c r="B211" s="662" t="s">
        <v>3974</v>
      </c>
      <c r="C211" s="662" t="s">
        <v>2975</v>
      </c>
      <c r="D211" s="662" t="s">
        <v>2976</v>
      </c>
      <c r="E211" s="662" t="s">
        <v>2977</v>
      </c>
      <c r="F211" s="665">
        <v>3</v>
      </c>
      <c r="G211" s="665">
        <v>307.38</v>
      </c>
      <c r="H211" s="678">
        <v>1</v>
      </c>
      <c r="I211" s="665"/>
      <c r="J211" s="665"/>
      <c r="K211" s="678">
        <v>0</v>
      </c>
      <c r="L211" s="665">
        <v>3</v>
      </c>
      <c r="M211" s="666">
        <v>307.38</v>
      </c>
    </row>
    <row r="212" spans="1:13" ht="14.4" customHeight="1" x14ac:dyDescent="0.3">
      <c r="A212" s="661" t="s">
        <v>2693</v>
      </c>
      <c r="B212" s="662" t="s">
        <v>2624</v>
      </c>
      <c r="C212" s="662" t="s">
        <v>2947</v>
      </c>
      <c r="D212" s="662" t="s">
        <v>1827</v>
      </c>
      <c r="E212" s="662" t="s">
        <v>2528</v>
      </c>
      <c r="F212" s="665"/>
      <c r="G212" s="665"/>
      <c r="H212" s="678">
        <v>0</v>
      </c>
      <c r="I212" s="665">
        <v>6</v>
      </c>
      <c r="J212" s="665">
        <v>792</v>
      </c>
      <c r="K212" s="678">
        <v>1</v>
      </c>
      <c r="L212" s="665">
        <v>6</v>
      </c>
      <c r="M212" s="666">
        <v>792</v>
      </c>
    </row>
    <row r="213" spans="1:13" ht="14.4" customHeight="1" x14ac:dyDescent="0.3">
      <c r="A213" s="661" t="s">
        <v>2694</v>
      </c>
      <c r="B213" s="662" t="s">
        <v>2490</v>
      </c>
      <c r="C213" s="662" t="s">
        <v>3843</v>
      </c>
      <c r="D213" s="662" t="s">
        <v>3844</v>
      </c>
      <c r="E213" s="662" t="s">
        <v>3845</v>
      </c>
      <c r="F213" s="665"/>
      <c r="G213" s="665"/>
      <c r="H213" s="678">
        <v>0</v>
      </c>
      <c r="I213" s="665">
        <v>2</v>
      </c>
      <c r="J213" s="665">
        <v>62.64</v>
      </c>
      <c r="K213" s="678">
        <v>1</v>
      </c>
      <c r="L213" s="665">
        <v>2</v>
      </c>
      <c r="M213" s="666">
        <v>62.64</v>
      </c>
    </row>
    <row r="214" spans="1:13" ht="14.4" customHeight="1" x14ac:dyDescent="0.3">
      <c r="A214" s="661" t="s">
        <v>2703</v>
      </c>
      <c r="B214" s="662" t="s">
        <v>3958</v>
      </c>
      <c r="C214" s="662" t="s">
        <v>3148</v>
      </c>
      <c r="D214" s="662" t="s">
        <v>735</v>
      </c>
      <c r="E214" s="662" t="s">
        <v>3149</v>
      </c>
      <c r="F214" s="665"/>
      <c r="G214" s="665"/>
      <c r="H214" s="678"/>
      <c r="I214" s="665">
        <v>2</v>
      </c>
      <c r="J214" s="665">
        <v>0</v>
      </c>
      <c r="K214" s="678"/>
      <c r="L214" s="665">
        <v>2</v>
      </c>
      <c r="M214" s="666">
        <v>0</v>
      </c>
    </row>
    <row r="215" spans="1:13" ht="14.4" customHeight="1" x14ac:dyDescent="0.3">
      <c r="A215" s="661" t="s">
        <v>2695</v>
      </c>
      <c r="B215" s="662" t="s">
        <v>2524</v>
      </c>
      <c r="C215" s="662" t="s">
        <v>2980</v>
      </c>
      <c r="D215" s="662" t="s">
        <v>2981</v>
      </c>
      <c r="E215" s="662" t="s">
        <v>2982</v>
      </c>
      <c r="F215" s="665"/>
      <c r="G215" s="665"/>
      <c r="H215" s="678">
        <v>0</v>
      </c>
      <c r="I215" s="665">
        <v>1</v>
      </c>
      <c r="J215" s="665">
        <v>176.59</v>
      </c>
      <c r="K215" s="678">
        <v>1</v>
      </c>
      <c r="L215" s="665">
        <v>1</v>
      </c>
      <c r="M215" s="666">
        <v>176.59</v>
      </c>
    </row>
    <row r="216" spans="1:13" ht="14.4" customHeight="1" x14ac:dyDescent="0.3">
      <c r="A216" s="661" t="s">
        <v>2695</v>
      </c>
      <c r="B216" s="662" t="s">
        <v>2555</v>
      </c>
      <c r="C216" s="662" t="s">
        <v>2978</v>
      </c>
      <c r="D216" s="662" t="s">
        <v>1879</v>
      </c>
      <c r="E216" s="662" t="s">
        <v>2800</v>
      </c>
      <c r="F216" s="665"/>
      <c r="G216" s="665"/>
      <c r="H216" s="678">
        <v>0</v>
      </c>
      <c r="I216" s="665">
        <v>1</v>
      </c>
      <c r="J216" s="665">
        <v>154.36000000000001</v>
      </c>
      <c r="K216" s="678">
        <v>1</v>
      </c>
      <c r="L216" s="665">
        <v>1</v>
      </c>
      <c r="M216" s="666">
        <v>154.36000000000001</v>
      </c>
    </row>
    <row r="217" spans="1:13" ht="14.4" customHeight="1" x14ac:dyDescent="0.3">
      <c r="A217" s="661" t="s">
        <v>2695</v>
      </c>
      <c r="B217" s="662" t="s">
        <v>3964</v>
      </c>
      <c r="C217" s="662" t="s">
        <v>2983</v>
      </c>
      <c r="D217" s="662" t="s">
        <v>2984</v>
      </c>
      <c r="E217" s="662" t="s">
        <v>2884</v>
      </c>
      <c r="F217" s="665">
        <v>1</v>
      </c>
      <c r="G217" s="665">
        <v>70.540000000000006</v>
      </c>
      <c r="H217" s="678">
        <v>1</v>
      </c>
      <c r="I217" s="665"/>
      <c r="J217" s="665"/>
      <c r="K217" s="678">
        <v>0</v>
      </c>
      <c r="L217" s="665">
        <v>1</v>
      </c>
      <c r="M217" s="666">
        <v>70.540000000000006</v>
      </c>
    </row>
    <row r="218" spans="1:13" ht="14.4" customHeight="1" x14ac:dyDescent="0.3">
      <c r="A218" s="661" t="s">
        <v>2705</v>
      </c>
      <c r="B218" s="662" t="s">
        <v>2555</v>
      </c>
      <c r="C218" s="662" t="s">
        <v>2109</v>
      </c>
      <c r="D218" s="662" t="s">
        <v>2559</v>
      </c>
      <c r="E218" s="662" t="s">
        <v>2560</v>
      </c>
      <c r="F218" s="665"/>
      <c r="G218" s="665"/>
      <c r="H218" s="678">
        <v>0</v>
      </c>
      <c r="I218" s="665">
        <v>1</v>
      </c>
      <c r="J218" s="665">
        <v>149.52000000000001</v>
      </c>
      <c r="K218" s="678">
        <v>1</v>
      </c>
      <c r="L218" s="665">
        <v>1</v>
      </c>
      <c r="M218" s="666">
        <v>149.52000000000001</v>
      </c>
    </row>
    <row r="219" spans="1:13" ht="14.4" customHeight="1" x14ac:dyDescent="0.3">
      <c r="A219" s="661" t="s">
        <v>2696</v>
      </c>
      <c r="B219" s="662" t="s">
        <v>2492</v>
      </c>
      <c r="C219" s="662" t="s">
        <v>3035</v>
      </c>
      <c r="D219" s="662" t="s">
        <v>3036</v>
      </c>
      <c r="E219" s="662" t="s">
        <v>3037</v>
      </c>
      <c r="F219" s="665"/>
      <c r="G219" s="665"/>
      <c r="H219" s="678"/>
      <c r="I219" s="665">
        <v>1</v>
      </c>
      <c r="J219" s="665">
        <v>0</v>
      </c>
      <c r="K219" s="678"/>
      <c r="L219" s="665">
        <v>1</v>
      </c>
      <c r="M219" s="666">
        <v>0</v>
      </c>
    </row>
    <row r="220" spans="1:13" ht="14.4" customHeight="1" x14ac:dyDescent="0.3">
      <c r="A220" s="661" t="s">
        <v>2696</v>
      </c>
      <c r="B220" s="662" t="s">
        <v>3975</v>
      </c>
      <c r="C220" s="662" t="s">
        <v>3015</v>
      </c>
      <c r="D220" s="662" t="s">
        <v>3016</v>
      </c>
      <c r="E220" s="662" t="s">
        <v>3017</v>
      </c>
      <c r="F220" s="665"/>
      <c r="G220" s="665"/>
      <c r="H220" s="678">
        <v>0</v>
      </c>
      <c r="I220" s="665">
        <v>2</v>
      </c>
      <c r="J220" s="665">
        <v>17.579999999999998</v>
      </c>
      <c r="K220" s="678">
        <v>1</v>
      </c>
      <c r="L220" s="665">
        <v>2</v>
      </c>
      <c r="M220" s="666">
        <v>17.579999999999998</v>
      </c>
    </row>
    <row r="221" spans="1:13" ht="14.4" customHeight="1" x14ac:dyDescent="0.3">
      <c r="A221" s="661" t="s">
        <v>2696</v>
      </c>
      <c r="B221" s="662" t="s">
        <v>3975</v>
      </c>
      <c r="C221" s="662" t="s">
        <v>3018</v>
      </c>
      <c r="D221" s="662" t="s">
        <v>3016</v>
      </c>
      <c r="E221" s="662" t="s">
        <v>3019</v>
      </c>
      <c r="F221" s="665"/>
      <c r="G221" s="665"/>
      <c r="H221" s="678">
        <v>0</v>
      </c>
      <c r="I221" s="665">
        <v>1</v>
      </c>
      <c r="J221" s="665">
        <v>29.27</v>
      </c>
      <c r="K221" s="678">
        <v>1</v>
      </c>
      <c r="L221" s="665">
        <v>1</v>
      </c>
      <c r="M221" s="666">
        <v>29.27</v>
      </c>
    </row>
    <row r="222" spans="1:13" ht="14.4" customHeight="1" x14ac:dyDescent="0.3">
      <c r="A222" s="661" t="s">
        <v>2697</v>
      </c>
      <c r="B222" s="662" t="s">
        <v>2555</v>
      </c>
      <c r="C222" s="662" t="s">
        <v>2978</v>
      </c>
      <c r="D222" s="662" t="s">
        <v>1879</v>
      </c>
      <c r="E222" s="662" t="s">
        <v>2800</v>
      </c>
      <c r="F222" s="665"/>
      <c r="G222" s="665"/>
      <c r="H222" s="678">
        <v>0</v>
      </c>
      <c r="I222" s="665">
        <v>1</v>
      </c>
      <c r="J222" s="665">
        <v>154.36000000000001</v>
      </c>
      <c r="K222" s="678">
        <v>1</v>
      </c>
      <c r="L222" s="665">
        <v>1</v>
      </c>
      <c r="M222" s="666">
        <v>154.36000000000001</v>
      </c>
    </row>
    <row r="223" spans="1:13" ht="14.4" customHeight="1" x14ac:dyDescent="0.3">
      <c r="A223" s="661" t="s">
        <v>2697</v>
      </c>
      <c r="B223" s="662" t="s">
        <v>3958</v>
      </c>
      <c r="C223" s="662" t="s">
        <v>2767</v>
      </c>
      <c r="D223" s="662" t="s">
        <v>735</v>
      </c>
      <c r="E223" s="662" t="s">
        <v>2768</v>
      </c>
      <c r="F223" s="665"/>
      <c r="G223" s="665"/>
      <c r="H223" s="678">
        <v>0</v>
      </c>
      <c r="I223" s="665">
        <v>2</v>
      </c>
      <c r="J223" s="665">
        <v>73.08</v>
      </c>
      <c r="K223" s="678">
        <v>1</v>
      </c>
      <c r="L223" s="665">
        <v>2</v>
      </c>
      <c r="M223" s="666">
        <v>73.08</v>
      </c>
    </row>
    <row r="224" spans="1:13" ht="14.4" customHeight="1" x14ac:dyDescent="0.3">
      <c r="A224" s="661" t="s">
        <v>2697</v>
      </c>
      <c r="B224" s="662" t="s">
        <v>2655</v>
      </c>
      <c r="C224" s="662" t="s">
        <v>3050</v>
      </c>
      <c r="D224" s="662" t="s">
        <v>3051</v>
      </c>
      <c r="E224" s="662" t="s">
        <v>2969</v>
      </c>
      <c r="F224" s="665">
        <v>1</v>
      </c>
      <c r="G224" s="665">
        <v>207.45</v>
      </c>
      <c r="H224" s="678">
        <v>1</v>
      </c>
      <c r="I224" s="665"/>
      <c r="J224" s="665"/>
      <c r="K224" s="678">
        <v>0</v>
      </c>
      <c r="L224" s="665">
        <v>1</v>
      </c>
      <c r="M224" s="666">
        <v>207.45</v>
      </c>
    </row>
    <row r="225" spans="1:13" ht="14.4" customHeight="1" x14ac:dyDescent="0.3">
      <c r="A225" s="661" t="s">
        <v>2697</v>
      </c>
      <c r="B225" s="662" t="s">
        <v>2655</v>
      </c>
      <c r="C225" s="662" t="s">
        <v>3052</v>
      </c>
      <c r="D225" s="662" t="s">
        <v>3051</v>
      </c>
      <c r="E225" s="662" t="s">
        <v>3053</v>
      </c>
      <c r="F225" s="665">
        <v>1</v>
      </c>
      <c r="G225" s="665">
        <v>115.26</v>
      </c>
      <c r="H225" s="678">
        <v>1</v>
      </c>
      <c r="I225" s="665"/>
      <c r="J225" s="665"/>
      <c r="K225" s="678">
        <v>0</v>
      </c>
      <c r="L225" s="665">
        <v>1</v>
      </c>
      <c r="M225" s="666">
        <v>115.26</v>
      </c>
    </row>
    <row r="226" spans="1:13" ht="14.4" customHeight="1" thickBot="1" x14ac:dyDescent="0.35">
      <c r="A226" s="667" t="s">
        <v>2708</v>
      </c>
      <c r="B226" s="668" t="s">
        <v>3976</v>
      </c>
      <c r="C226" s="668" t="s">
        <v>3165</v>
      </c>
      <c r="D226" s="668" t="s">
        <v>3166</v>
      </c>
      <c r="E226" s="668" t="s">
        <v>3167</v>
      </c>
      <c r="F226" s="671"/>
      <c r="G226" s="671"/>
      <c r="H226" s="679">
        <v>0</v>
      </c>
      <c r="I226" s="671">
        <v>1</v>
      </c>
      <c r="J226" s="671">
        <v>93.46</v>
      </c>
      <c r="K226" s="679">
        <v>1</v>
      </c>
      <c r="L226" s="671">
        <v>1</v>
      </c>
      <c r="M226" s="672">
        <v>93.46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525</v>
      </c>
      <c r="B5" s="646" t="s">
        <v>526</v>
      </c>
      <c r="C5" s="647" t="s">
        <v>527</v>
      </c>
      <c r="D5" s="647" t="s">
        <v>527</v>
      </c>
      <c r="E5" s="647"/>
      <c r="F5" s="647" t="s">
        <v>527</v>
      </c>
      <c r="G5" s="647" t="s">
        <v>527</v>
      </c>
      <c r="H5" s="647" t="s">
        <v>527</v>
      </c>
      <c r="I5" s="648" t="s">
        <v>527</v>
      </c>
      <c r="J5" s="649" t="s">
        <v>74</v>
      </c>
    </row>
    <row r="6" spans="1:10" ht="14.4" customHeight="1" x14ac:dyDescent="0.3">
      <c r="A6" s="645" t="s">
        <v>525</v>
      </c>
      <c r="B6" s="646" t="s">
        <v>331</v>
      </c>
      <c r="C6" s="647">
        <v>307.648920000001</v>
      </c>
      <c r="D6" s="647">
        <v>154.84213</v>
      </c>
      <c r="E6" s="647"/>
      <c r="F6" s="647">
        <v>190.40182000000001</v>
      </c>
      <c r="G6" s="647">
        <v>211.50001909411003</v>
      </c>
      <c r="H6" s="647">
        <v>-21.098199094110015</v>
      </c>
      <c r="I6" s="648">
        <v>0.90024493054668675</v>
      </c>
      <c r="J6" s="649" t="s">
        <v>1</v>
      </c>
    </row>
    <row r="7" spans="1:10" ht="14.4" customHeight="1" x14ac:dyDescent="0.3">
      <c r="A7" s="645" t="s">
        <v>525</v>
      </c>
      <c r="B7" s="646" t="s">
        <v>332</v>
      </c>
      <c r="C7" s="647">
        <v>1.1836899999999999</v>
      </c>
      <c r="D7" s="647">
        <v>1.73546</v>
      </c>
      <c r="E7" s="647"/>
      <c r="F7" s="647">
        <v>1.51312</v>
      </c>
      <c r="G7" s="647">
        <v>1.500000135419</v>
      </c>
      <c r="H7" s="647">
        <v>1.3119864581000007E-2</v>
      </c>
      <c r="I7" s="648">
        <v>1.0087465755976983</v>
      </c>
      <c r="J7" s="649" t="s">
        <v>1</v>
      </c>
    </row>
    <row r="8" spans="1:10" ht="14.4" customHeight="1" x14ac:dyDescent="0.3">
      <c r="A8" s="645" t="s">
        <v>525</v>
      </c>
      <c r="B8" s="646" t="s">
        <v>333</v>
      </c>
      <c r="C8" s="647">
        <v>399.58726999999999</v>
      </c>
      <c r="D8" s="647">
        <v>469.41193000000004</v>
      </c>
      <c r="E8" s="647"/>
      <c r="F8" s="647">
        <v>501.01681999999994</v>
      </c>
      <c r="G8" s="647">
        <v>476.06302834492595</v>
      </c>
      <c r="H8" s="647">
        <v>24.953791655073985</v>
      </c>
      <c r="I8" s="648">
        <v>1.0524169913841619</v>
      </c>
      <c r="J8" s="649" t="s">
        <v>1</v>
      </c>
    </row>
    <row r="9" spans="1:10" ht="14.4" customHeight="1" x14ac:dyDescent="0.3">
      <c r="A9" s="645" t="s">
        <v>525</v>
      </c>
      <c r="B9" s="646" t="s">
        <v>334</v>
      </c>
      <c r="C9" s="647">
        <v>3796.5168900000035</v>
      </c>
      <c r="D9" s="647">
        <v>3478.0601400000014</v>
      </c>
      <c r="E9" s="647"/>
      <c r="F9" s="647">
        <v>3134.59078</v>
      </c>
      <c r="G9" s="647">
        <v>3502.162207430988</v>
      </c>
      <c r="H9" s="647">
        <v>-367.57142743098802</v>
      </c>
      <c r="I9" s="648">
        <v>0.89504443093724662</v>
      </c>
      <c r="J9" s="649" t="s">
        <v>1</v>
      </c>
    </row>
    <row r="10" spans="1:10" ht="14.4" customHeight="1" x14ac:dyDescent="0.3">
      <c r="A10" s="645" t="s">
        <v>525</v>
      </c>
      <c r="B10" s="646" t="s">
        <v>3978</v>
      </c>
      <c r="C10" s="647">
        <v>0</v>
      </c>
      <c r="D10" s="647" t="s">
        <v>527</v>
      </c>
      <c r="E10" s="647"/>
      <c r="F10" s="647" t="s">
        <v>527</v>
      </c>
      <c r="G10" s="647" t="s">
        <v>527</v>
      </c>
      <c r="H10" s="647" t="s">
        <v>527</v>
      </c>
      <c r="I10" s="648" t="s">
        <v>527</v>
      </c>
      <c r="J10" s="649" t="s">
        <v>1</v>
      </c>
    </row>
    <row r="11" spans="1:10" ht="14.4" customHeight="1" x14ac:dyDescent="0.3">
      <c r="A11" s="645" t="s">
        <v>525</v>
      </c>
      <c r="B11" s="646" t="s">
        <v>335</v>
      </c>
      <c r="C11" s="647">
        <v>219.29204999999996</v>
      </c>
      <c r="D11" s="647">
        <v>243.25620999999998</v>
      </c>
      <c r="E11" s="647"/>
      <c r="F11" s="647">
        <v>277.39544999999998</v>
      </c>
      <c r="G11" s="647">
        <v>232.50002098997948</v>
      </c>
      <c r="H11" s="647">
        <v>44.895429010020507</v>
      </c>
      <c r="I11" s="648">
        <v>1.193098601965096</v>
      </c>
      <c r="J11" s="649" t="s">
        <v>1</v>
      </c>
    </row>
    <row r="12" spans="1:10" ht="14.4" customHeight="1" x14ac:dyDescent="0.3">
      <c r="A12" s="645" t="s">
        <v>525</v>
      </c>
      <c r="B12" s="646" t="s">
        <v>336</v>
      </c>
      <c r="C12" s="647">
        <v>40.035700000000006</v>
      </c>
      <c r="D12" s="647">
        <v>45.721769999999999</v>
      </c>
      <c r="E12" s="647"/>
      <c r="F12" s="647">
        <v>28.357410000000002</v>
      </c>
      <c r="G12" s="647">
        <v>40.000003611178499</v>
      </c>
      <c r="H12" s="647">
        <v>-11.642593611178498</v>
      </c>
      <c r="I12" s="648">
        <v>0.70893518599771255</v>
      </c>
      <c r="J12" s="649" t="s">
        <v>1</v>
      </c>
    </row>
    <row r="13" spans="1:10" ht="14.4" customHeight="1" x14ac:dyDescent="0.3">
      <c r="A13" s="645" t="s">
        <v>525</v>
      </c>
      <c r="B13" s="646" t="s">
        <v>337</v>
      </c>
      <c r="C13" s="647">
        <v>96.083099999999988</v>
      </c>
      <c r="D13" s="647">
        <v>221.73196000000002</v>
      </c>
      <c r="E13" s="647"/>
      <c r="F13" s="647">
        <v>227.44191999999998</v>
      </c>
      <c r="G13" s="647">
        <v>202.36308814573701</v>
      </c>
      <c r="H13" s="647">
        <v>25.078831854262972</v>
      </c>
      <c r="I13" s="648">
        <v>1.1239298732000067</v>
      </c>
      <c r="J13" s="649" t="s">
        <v>1</v>
      </c>
    </row>
    <row r="14" spans="1:10" ht="14.4" customHeight="1" x14ac:dyDescent="0.3">
      <c r="A14" s="645" t="s">
        <v>525</v>
      </c>
      <c r="B14" s="646" t="s">
        <v>338</v>
      </c>
      <c r="C14" s="647">
        <v>196.89980999999997</v>
      </c>
      <c r="D14" s="647">
        <v>227.49773000000002</v>
      </c>
      <c r="E14" s="647"/>
      <c r="F14" s="647">
        <v>225.75301999999999</v>
      </c>
      <c r="G14" s="647">
        <v>226.1103922053675</v>
      </c>
      <c r="H14" s="647">
        <v>-0.35737220536751124</v>
      </c>
      <c r="I14" s="648">
        <v>0.99841947907886108</v>
      </c>
      <c r="J14" s="649" t="s">
        <v>1</v>
      </c>
    </row>
    <row r="15" spans="1:10" ht="14.4" customHeight="1" x14ac:dyDescent="0.3">
      <c r="A15" s="645" t="s">
        <v>525</v>
      </c>
      <c r="B15" s="646" t="s">
        <v>339</v>
      </c>
      <c r="C15" s="647">
        <v>0</v>
      </c>
      <c r="D15" s="647">
        <v>32.066000000000003</v>
      </c>
      <c r="E15" s="647"/>
      <c r="F15" s="647">
        <v>48.099000000000004</v>
      </c>
      <c r="G15" s="647">
        <v>58.000005236210001</v>
      </c>
      <c r="H15" s="647">
        <v>-9.901005236209997</v>
      </c>
      <c r="I15" s="648">
        <v>0.82929302858013021</v>
      </c>
      <c r="J15" s="649" t="s">
        <v>1</v>
      </c>
    </row>
    <row r="16" spans="1:10" ht="14.4" customHeight="1" x14ac:dyDescent="0.3">
      <c r="A16" s="645" t="s">
        <v>525</v>
      </c>
      <c r="B16" s="646" t="s">
        <v>340</v>
      </c>
      <c r="C16" s="647">
        <v>199.79885000000002</v>
      </c>
      <c r="D16" s="647">
        <v>267.00183000000004</v>
      </c>
      <c r="E16" s="647"/>
      <c r="F16" s="647">
        <v>268.90665000000001</v>
      </c>
      <c r="G16" s="647">
        <v>256.00002311154748</v>
      </c>
      <c r="H16" s="647">
        <v>12.906626888452536</v>
      </c>
      <c r="I16" s="648">
        <v>1.0504165067314415</v>
      </c>
      <c r="J16" s="649" t="s">
        <v>1</v>
      </c>
    </row>
    <row r="17" spans="1:10" ht="14.4" customHeight="1" x14ac:dyDescent="0.3">
      <c r="A17" s="645" t="s">
        <v>525</v>
      </c>
      <c r="B17" s="646" t="s">
        <v>341</v>
      </c>
      <c r="C17" s="647" t="s">
        <v>527</v>
      </c>
      <c r="D17" s="647">
        <v>809.6469800000001</v>
      </c>
      <c r="E17" s="647"/>
      <c r="F17" s="647">
        <v>824.22868999999992</v>
      </c>
      <c r="G17" s="647">
        <v>875.51987289976557</v>
      </c>
      <c r="H17" s="647">
        <v>-51.291182899765658</v>
      </c>
      <c r="I17" s="648">
        <v>0.94141631219644772</v>
      </c>
      <c r="J17" s="649" t="s">
        <v>1</v>
      </c>
    </row>
    <row r="18" spans="1:10" ht="14.4" customHeight="1" x14ac:dyDescent="0.3">
      <c r="A18" s="645" t="s">
        <v>525</v>
      </c>
      <c r="B18" s="646" t="s">
        <v>528</v>
      </c>
      <c r="C18" s="647">
        <v>5257.046280000005</v>
      </c>
      <c r="D18" s="647">
        <v>5950.9721400000017</v>
      </c>
      <c r="E18" s="647"/>
      <c r="F18" s="647">
        <v>5727.7046799999998</v>
      </c>
      <c r="G18" s="647">
        <v>6081.7186612052283</v>
      </c>
      <c r="H18" s="647">
        <v>-354.01398120522845</v>
      </c>
      <c r="I18" s="648">
        <v>0.94179047060110588</v>
      </c>
      <c r="J18" s="649" t="s">
        <v>529</v>
      </c>
    </row>
    <row r="20" spans="1:10" ht="14.4" customHeight="1" x14ac:dyDescent="0.3">
      <c r="A20" s="645" t="s">
        <v>525</v>
      </c>
      <c r="B20" s="646" t="s">
        <v>526</v>
      </c>
      <c r="C20" s="647" t="s">
        <v>527</v>
      </c>
      <c r="D20" s="647" t="s">
        <v>527</v>
      </c>
      <c r="E20" s="647"/>
      <c r="F20" s="647" t="s">
        <v>527</v>
      </c>
      <c r="G20" s="647" t="s">
        <v>527</v>
      </c>
      <c r="H20" s="647" t="s">
        <v>527</v>
      </c>
      <c r="I20" s="648" t="s">
        <v>527</v>
      </c>
      <c r="J20" s="649" t="s">
        <v>74</v>
      </c>
    </row>
    <row r="21" spans="1:10" ht="14.4" customHeight="1" x14ac:dyDescent="0.3">
      <c r="A21" s="645" t="s">
        <v>530</v>
      </c>
      <c r="B21" s="646" t="s">
        <v>531</v>
      </c>
      <c r="C21" s="647" t="s">
        <v>527</v>
      </c>
      <c r="D21" s="647" t="s">
        <v>527</v>
      </c>
      <c r="E21" s="647"/>
      <c r="F21" s="647" t="s">
        <v>527</v>
      </c>
      <c r="G21" s="647" t="s">
        <v>527</v>
      </c>
      <c r="H21" s="647" t="s">
        <v>527</v>
      </c>
      <c r="I21" s="648" t="s">
        <v>527</v>
      </c>
      <c r="J21" s="649" t="s">
        <v>0</v>
      </c>
    </row>
    <row r="22" spans="1:10" ht="14.4" customHeight="1" x14ac:dyDescent="0.3">
      <c r="A22" s="645" t="s">
        <v>530</v>
      </c>
      <c r="B22" s="646" t="s">
        <v>331</v>
      </c>
      <c r="C22" s="647">
        <v>0</v>
      </c>
      <c r="D22" s="647" t="s">
        <v>527</v>
      </c>
      <c r="E22" s="647"/>
      <c r="F22" s="647" t="s">
        <v>527</v>
      </c>
      <c r="G22" s="647" t="s">
        <v>527</v>
      </c>
      <c r="H22" s="647" t="s">
        <v>527</v>
      </c>
      <c r="I22" s="648" t="s">
        <v>527</v>
      </c>
      <c r="J22" s="649" t="s">
        <v>1</v>
      </c>
    </row>
    <row r="23" spans="1:10" ht="14.4" customHeight="1" x14ac:dyDescent="0.3">
      <c r="A23" s="645" t="s">
        <v>530</v>
      </c>
      <c r="B23" s="646" t="s">
        <v>333</v>
      </c>
      <c r="C23" s="647">
        <v>2.6473699999999996</v>
      </c>
      <c r="D23" s="647">
        <v>4.7712199999999996</v>
      </c>
      <c r="E23" s="647"/>
      <c r="F23" s="647">
        <v>15.470359999999999</v>
      </c>
      <c r="G23" s="647">
        <v>3.3240526527335001</v>
      </c>
      <c r="H23" s="647">
        <v>12.1463073472665</v>
      </c>
      <c r="I23" s="648">
        <v>4.6540658696480364</v>
      </c>
      <c r="J23" s="649" t="s">
        <v>1</v>
      </c>
    </row>
    <row r="24" spans="1:10" ht="14.4" customHeight="1" x14ac:dyDescent="0.3">
      <c r="A24" s="645" t="s">
        <v>530</v>
      </c>
      <c r="B24" s="646" t="s">
        <v>334</v>
      </c>
      <c r="C24" s="647">
        <v>2.4866999999999999</v>
      </c>
      <c r="D24" s="647">
        <v>2.2836000000000003</v>
      </c>
      <c r="E24" s="647"/>
      <c r="F24" s="647">
        <v>2.2298</v>
      </c>
      <c r="G24" s="647">
        <v>2.5168286676270002</v>
      </c>
      <c r="H24" s="647">
        <v>-0.28702866762700019</v>
      </c>
      <c r="I24" s="648">
        <v>0.88595621493074217</v>
      </c>
      <c r="J24" s="649" t="s">
        <v>1</v>
      </c>
    </row>
    <row r="25" spans="1:10" ht="14.4" customHeight="1" x14ac:dyDescent="0.3">
      <c r="A25" s="645" t="s">
        <v>530</v>
      </c>
      <c r="B25" s="646" t="s">
        <v>337</v>
      </c>
      <c r="C25" s="647">
        <v>9.4152699999999996</v>
      </c>
      <c r="D25" s="647">
        <v>37.064820000000005</v>
      </c>
      <c r="E25" s="647"/>
      <c r="F25" s="647">
        <v>34.330190000000002</v>
      </c>
      <c r="G25" s="647">
        <v>55.0569047508545</v>
      </c>
      <c r="H25" s="647">
        <v>-20.726714750854498</v>
      </c>
      <c r="I25" s="648">
        <v>0.62354013825063759</v>
      </c>
      <c r="J25" s="649" t="s">
        <v>1</v>
      </c>
    </row>
    <row r="26" spans="1:10" ht="14.4" customHeight="1" x14ac:dyDescent="0.3">
      <c r="A26" s="645" t="s">
        <v>530</v>
      </c>
      <c r="B26" s="646" t="s">
        <v>338</v>
      </c>
      <c r="C26" s="647">
        <v>0.98</v>
      </c>
      <c r="D26" s="647">
        <v>2.4818899999999999</v>
      </c>
      <c r="E26" s="647"/>
      <c r="F26" s="647">
        <v>1.9802399999999998</v>
      </c>
      <c r="G26" s="647">
        <v>1.995579362969</v>
      </c>
      <c r="H26" s="647">
        <v>-1.5339362969000181E-2</v>
      </c>
      <c r="I26" s="648">
        <v>0.99231332852321219</v>
      </c>
      <c r="J26" s="649" t="s">
        <v>1</v>
      </c>
    </row>
    <row r="27" spans="1:10" ht="14.4" customHeight="1" x14ac:dyDescent="0.3">
      <c r="A27" s="645" t="s">
        <v>530</v>
      </c>
      <c r="B27" s="646" t="s">
        <v>340</v>
      </c>
      <c r="C27" s="647" t="s">
        <v>527</v>
      </c>
      <c r="D27" s="647">
        <v>5.2294999999999998</v>
      </c>
      <c r="E27" s="647"/>
      <c r="F27" s="647">
        <v>0</v>
      </c>
      <c r="G27" s="647">
        <v>2.4205592618714999</v>
      </c>
      <c r="H27" s="647">
        <v>-2.4205592618714999</v>
      </c>
      <c r="I27" s="648">
        <v>0</v>
      </c>
      <c r="J27" s="649" t="s">
        <v>1</v>
      </c>
    </row>
    <row r="28" spans="1:10" ht="14.4" customHeight="1" x14ac:dyDescent="0.3">
      <c r="A28" s="645" t="s">
        <v>530</v>
      </c>
      <c r="B28" s="646" t="s">
        <v>532</v>
      </c>
      <c r="C28" s="647">
        <v>15.529339999999999</v>
      </c>
      <c r="D28" s="647">
        <v>51.831030000000005</v>
      </c>
      <c r="E28" s="647"/>
      <c r="F28" s="647">
        <v>54.010590000000001</v>
      </c>
      <c r="G28" s="647">
        <v>65.313924696055508</v>
      </c>
      <c r="H28" s="647">
        <v>-11.303334696055508</v>
      </c>
      <c r="I28" s="648">
        <v>0.82693836347062832</v>
      </c>
      <c r="J28" s="649" t="s">
        <v>533</v>
      </c>
    </row>
    <row r="29" spans="1:10" ht="14.4" customHeight="1" x14ac:dyDescent="0.3">
      <c r="A29" s="645" t="s">
        <v>527</v>
      </c>
      <c r="B29" s="646" t="s">
        <v>527</v>
      </c>
      <c r="C29" s="647" t="s">
        <v>527</v>
      </c>
      <c r="D29" s="647" t="s">
        <v>527</v>
      </c>
      <c r="E29" s="647"/>
      <c r="F29" s="647" t="s">
        <v>527</v>
      </c>
      <c r="G29" s="647" t="s">
        <v>527</v>
      </c>
      <c r="H29" s="647" t="s">
        <v>527</v>
      </c>
      <c r="I29" s="648" t="s">
        <v>527</v>
      </c>
      <c r="J29" s="649" t="s">
        <v>534</v>
      </c>
    </row>
    <row r="30" spans="1:10" ht="14.4" customHeight="1" x14ac:dyDescent="0.3">
      <c r="A30" s="645" t="s">
        <v>535</v>
      </c>
      <c r="B30" s="646" t="s">
        <v>536</v>
      </c>
      <c r="C30" s="647" t="s">
        <v>527</v>
      </c>
      <c r="D30" s="647" t="s">
        <v>527</v>
      </c>
      <c r="E30" s="647"/>
      <c r="F30" s="647" t="s">
        <v>527</v>
      </c>
      <c r="G30" s="647" t="s">
        <v>527</v>
      </c>
      <c r="H30" s="647" t="s">
        <v>527</v>
      </c>
      <c r="I30" s="648" t="s">
        <v>527</v>
      </c>
      <c r="J30" s="649" t="s">
        <v>0</v>
      </c>
    </row>
    <row r="31" spans="1:10" ht="14.4" customHeight="1" x14ac:dyDescent="0.3">
      <c r="A31" s="645" t="s">
        <v>535</v>
      </c>
      <c r="B31" s="646" t="s">
        <v>331</v>
      </c>
      <c r="C31" s="647">
        <v>303.83742000000098</v>
      </c>
      <c r="D31" s="647">
        <v>149.81336999999999</v>
      </c>
      <c r="E31" s="647"/>
      <c r="F31" s="647">
        <v>185.11896000000002</v>
      </c>
      <c r="G31" s="647">
        <v>205.35387602537901</v>
      </c>
      <c r="H31" s="647">
        <v>-20.234916025378993</v>
      </c>
      <c r="I31" s="648">
        <v>0.9014631892174354</v>
      </c>
      <c r="J31" s="649" t="s">
        <v>1</v>
      </c>
    </row>
    <row r="32" spans="1:10" ht="14.4" customHeight="1" x14ac:dyDescent="0.3">
      <c r="A32" s="645" t="s">
        <v>535</v>
      </c>
      <c r="B32" s="646" t="s">
        <v>332</v>
      </c>
      <c r="C32" s="647">
        <v>1.1836899999999999</v>
      </c>
      <c r="D32" s="647">
        <v>1.73546</v>
      </c>
      <c r="E32" s="647"/>
      <c r="F32" s="647">
        <v>1.51312</v>
      </c>
      <c r="G32" s="647">
        <v>1.500000135419</v>
      </c>
      <c r="H32" s="647">
        <v>1.3119864581000007E-2</v>
      </c>
      <c r="I32" s="648">
        <v>1.0087465755976983</v>
      </c>
      <c r="J32" s="649" t="s">
        <v>1</v>
      </c>
    </row>
    <row r="33" spans="1:10" ht="14.4" customHeight="1" x14ac:dyDescent="0.3">
      <c r="A33" s="645" t="s">
        <v>535</v>
      </c>
      <c r="B33" s="646" t="s">
        <v>333</v>
      </c>
      <c r="C33" s="647">
        <v>261.16264000000001</v>
      </c>
      <c r="D33" s="647">
        <v>307.93335000000002</v>
      </c>
      <c r="E33" s="647"/>
      <c r="F33" s="647">
        <v>330.76483999999999</v>
      </c>
      <c r="G33" s="647">
        <v>313.7370795892935</v>
      </c>
      <c r="H33" s="647">
        <v>17.027760410706492</v>
      </c>
      <c r="I33" s="648">
        <v>1.0542739813636219</v>
      </c>
      <c r="J33" s="649" t="s">
        <v>1</v>
      </c>
    </row>
    <row r="34" spans="1:10" ht="14.4" customHeight="1" x14ac:dyDescent="0.3">
      <c r="A34" s="645" t="s">
        <v>535</v>
      </c>
      <c r="B34" s="646" t="s">
        <v>334</v>
      </c>
      <c r="C34" s="647">
        <v>2124.2301700000021</v>
      </c>
      <c r="D34" s="647">
        <v>2088.5027300000011</v>
      </c>
      <c r="E34" s="647"/>
      <c r="F34" s="647">
        <v>1762.4129499999999</v>
      </c>
      <c r="G34" s="647">
        <v>1920.1151878912851</v>
      </c>
      <c r="H34" s="647">
        <v>-157.70223789128522</v>
      </c>
      <c r="I34" s="648">
        <v>0.91786834514627347</v>
      </c>
      <c r="J34" s="649" t="s">
        <v>1</v>
      </c>
    </row>
    <row r="35" spans="1:10" ht="14.4" customHeight="1" x14ac:dyDescent="0.3">
      <c r="A35" s="645" t="s">
        <v>535</v>
      </c>
      <c r="B35" s="646" t="s">
        <v>3978</v>
      </c>
      <c r="C35" s="647">
        <v>0</v>
      </c>
      <c r="D35" s="647" t="s">
        <v>527</v>
      </c>
      <c r="E35" s="647"/>
      <c r="F35" s="647" t="s">
        <v>527</v>
      </c>
      <c r="G35" s="647" t="s">
        <v>527</v>
      </c>
      <c r="H35" s="647" t="s">
        <v>527</v>
      </c>
      <c r="I35" s="648" t="s">
        <v>527</v>
      </c>
      <c r="J35" s="649" t="s">
        <v>1</v>
      </c>
    </row>
    <row r="36" spans="1:10" ht="14.4" customHeight="1" x14ac:dyDescent="0.3">
      <c r="A36" s="645" t="s">
        <v>535</v>
      </c>
      <c r="B36" s="646" t="s">
        <v>335</v>
      </c>
      <c r="C36" s="647">
        <v>126.58177000000001</v>
      </c>
      <c r="D36" s="647">
        <v>140.62642</v>
      </c>
      <c r="E36" s="647"/>
      <c r="F36" s="647">
        <v>175.13176999999999</v>
      </c>
      <c r="G36" s="647">
        <v>129.5507914738715</v>
      </c>
      <c r="H36" s="647">
        <v>45.58097852612849</v>
      </c>
      <c r="I36" s="648">
        <v>1.351838672751926</v>
      </c>
      <c r="J36" s="649" t="s">
        <v>1</v>
      </c>
    </row>
    <row r="37" spans="1:10" ht="14.4" customHeight="1" x14ac:dyDescent="0.3">
      <c r="A37" s="645" t="s">
        <v>535</v>
      </c>
      <c r="B37" s="646" t="s">
        <v>336</v>
      </c>
      <c r="C37" s="647">
        <v>23.712000000000003</v>
      </c>
      <c r="D37" s="647">
        <v>25.631209999999999</v>
      </c>
      <c r="E37" s="647"/>
      <c r="F37" s="647">
        <v>14.620890000000001</v>
      </c>
      <c r="G37" s="647">
        <v>24.684591189051499</v>
      </c>
      <c r="H37" s="647">
        <v>-10.063701189051498</v>
      </c>
      <c r="I37" s="648">
        <v>0.59230837116252866</v>
      </c>
      <c r="J37" s="649" t="s">
        <v>1</v>
      </c>
    </row>
    <row r="38" spans="1:10" ht="14.4" customHeight="1" x14ac:dyDescent="0.3">
      <c r="A38" s="645" t="s">
        <v>535</v>
      </c>
      <c r="B38" s="646" t="s">
        <v>337</v>
      </c>
      <c r="C38" s="647">
        <v>14.330379999999998</v>
      </c>
      <c r="D38" s="647">
        <v>21.768179999999997</v>
      </c>
      <c r="E38" s="647"/>
      <c r="F38" s="647">
        <v>16.29382</v>
      </c>
      <c r="G38" s="647">
        <v>12.903884249702998</v>
      </c>
      <c r="H38" s="647">
        <v>3.3899357502970027</v>
      </c>
      <c r="I38" s="648">
        <v>1.2627066148996979</v>
      </c>
      <c r="J38" s="649" t="s">
        <v>1</v>
      </c>
    </row>
    <row r="39" spans="1:10" ht="14.4" customHeight="1" x14ac:dyDescent="0.3">
      <c r="A39" s="645" t="s">
        <v>535</v>
      </c>
      <c r="B39" s="646" t="s">
        <v>338</v>
      </c>
      <c r="C39" s="647">
        <v>135.47460000000001</v>
      </c>
      <c r="D39" s="647">
        <v>151.86785</v>
      </c>
      <c r="E39" s="647"/>
      <c r="F39" s="647">
        <v>147.43688</v>
      </c>
      <c r="G39" s="647">
        <v>150.14960553316649</v>
      </c>
      <c r="H39" s="647">
        <v>-2.7127255331664912</v>
      </c>
      <c r="I39" s="648">
        <v>0.98193318241806982</v>
      </c>
      <c r="J39" s="649" t="s">
        <v>1</v>
      </c>
    </row>
    <row r="40" spans="1:10" ht="14.4" customHeight="1" x14ac:dyDescent="0.3">
      <c r="A40" s="645" t="s">
        <v>535</v>
      </c>
      <c r="B40" s="646" t="s">
        <v>339</v>
      </c>
      <c r="C40" s="647">
        <v>0</v>
      </c>
      <c r="D40" s="647">
        <v>32.066000000000003</v>
      </c>
      <c r="E40" s="647"/>
      <c r="F40" s="647">
        <v>48.099000000000004</v>
      </c>
      <c r="G40" s="647">
        <v>58.000005236210001</v>
      </c>
      <c r="H40" s="647">
        <v>-9.901005236209997</v>
      </c>
      <c r="I40" s="648">
        <v>0.82929302858013021</v>
      </c>
      <c r="J40" s="649" t="s">
        <v>1</v>
      </c>
    </row>
    <row r="41" spans="1:10" ht="14.4" customHeight="1" x14ac:dyDescent="0.3">
      <c r="A41" s="645" t="s">
        <v>535</v>
      </c>
      <c r="B41" s="646" t="s">
        <v>340</v>
      </c>
      <c r="C41" s="647">
        <v>158.73155</v>
      </c>
      <c r="D41" s="647">
        <v>214.30672000000001</v>
      </c>
      <c r="E41" s="647"/>
      <c r="F41" s="647">
        <v>230.51721000000001</v>
      </c>
      <c r="G41" s="647">
        <v>213.84012946464901</v>
      </c>
      <c r="H41" s="647">
        <v>16.677080535350996</v>
      </c>
      <c r="I41" s="648">
        <v>1.0779885448867912</v>
      </c>
      <c r="J41" s="649" t="s">
        <v>1</v>
      </c>
    </row>
    <row r="42" spans="1:10" ht="14.4" customHeight="1" x14ac:dyDescent="0.3">
      <c r="A42" s="645" t="s">
        <v>535</v>
      </c>
      <c r="B42" s="646" t="s">
        <v>341</v>
      </c>
      <c r="C42" s="647" t="s">
        <v>527</v>
      </c>
      <c r="D42" s="647">
        <v>319.25053000000003</v>
      </c>
      <c r="E42" s="647"/>
      <c r="F42" s="647">
        <v>253.87674999999999</v>
      </c>
      <c r="G42" s="647">
        <v>372.8807139699345</v>
      </c>
      <c r="H42" s="647">
        <v>-119.00396396993452</v>
      </c>
      <c r="I42" s="648">
        <v>0.68085245626425761</v>
      </c>
      <c r="J42" s="649" t="s">
        <v>1</v>
      </c>
    </row>
    <row r="43" spans="1:10" ht="14.4" customHeight="1" x14ac:dyDescent="0.3">
      <c r="A43" s="645" t="s">
        <v>535</v>
      </c>
      <c r="B43" s="646" t="s">
        <v>537</v>
      </c>
      <c r="C43" s="647">
        <v>3149.2442200000032</v>
      </c>
      <c r="D43" s="647">
        <v>3453.5018200000013</v>
      </c>
      <c r="E43" s="647"/>
      <c r="F43" s="647">
        <v>3165.7861900000003</v>
      </c>
      <c r="G43" s="647">
        <v>3402.7158647579627</v>
      </c>
      <c r="H43" s="647">
        <v>-236.9296747579624</v>
      </c>
      <c r="I43" s="648">
        <v>0.9303704205185479</v>
      </c>
      <c r="J43" s="649" t="s">
        <v>533</v>
      </c>
    </row>
    <row r="44" spans="1:10" ht="14.4" customHeight="1" x14ac:dyDescent="0.3">
      <c r="A44" s="645" t="s">
        <v>527</v>
      </c>
      <c r="B44" s="646" t="s">
        <v>527</v>
      </c>
      <c r="C44" s="647" t="s">
        <v>527</v>
      </c>
      <c r="D44" s="647" t="s">
        <v>527</v>
      </c>
      <c r="E44" s="647"/>
      <c r="F44" s="647" t="s">
        <v>527</v>
      </c>
      <c r="G44" s="647" t="s">
        <v>527</v>
      </c>
      <c r="H44" s="647" t="s">
        <v>527</v>
      </c>
      <c r="I44" s="648" t="s">
        <v>527</v>
      </c>
      <c r="J44" s="649" t="s">
        <v>534</v>
      </c>
    </row>
    <row r="45" spans="1:10" ht="14.4" customHeight="1" x14ac:dyDescent="0.3">
      <c r="A45" s="645" t="s">
        <v>538</v>
      </c>
      <c r="B45" s="646" t="s">
        <v>539</v>
      </c>
      <c r="C45" s="647" t="s">
        <v>527</v>
      </c>
      <c r="D45" s="647" t="s">
        <v>527</v>
      </c>
      <c r="E45" s="647"/>
      <c r="F45" s="647" t="s">
        <v>527</v>
      </c>
      <c r="G45" s="647" t="s">
        <v>527</v>
      </c>
      <c r="H45" s="647" t="s">
        <v>527</v>
      </c>
      <c r="I45" s="648" t="s">
        <v>527</v>
      </c>
      <c r="J45" s="649" t="s">
        <v>0</v>
      </c>
    </row>
    <row r="46" spans="1:10" ht="14.4" customHeight="1" x14ac:dyDescent="0.3">
      <c r="A46" s="645" t="s">
        <v>538</v>
      </c>
      <c r="B46" s="646" t="s">
        <v>331</v>
      </c>
      <c r="C46" s="647">
        <v>1.3721400000000001</v>
      </c>
      <c r="D46" s="647">
        <v>2.5047000000000001</v>
      </c>
      <c r="E46" s="647"/>
      <c r="F46" s="647">
        <v>2.2844799999999998</v>
      </c>
      <c r="G46" s="647">
        <v>2.7846186592939999</v>
      </c>
      <c r="H46" s="647">
        <v>-0.50013865929400003</v>
      </c>
      <c r="I46" s="648">
        <v>0.82039240539284364</v>
      </c>
      <c r="J46" s="649" t="s">
        <v>1</v>
      </c>
    </row>
    <row r="47" spans="1:10" ht="14.4" customHeight="1" x14ac:dyDescent="0.3">
      <c r="A47" s="645" t="s">
        <v>538</v>
      </c>
      <c r="B47" s="646" t="s">
        <v>333</v>
      </c>
      <c r="C47" s="647">
        <v>57.335690000000007</v>
      </c>
      <c r="D47" s="647">
        <v>67.680810000000008</v>
      </c>
      <c r="E47" s="647"/>
      <c r="F47" s="647">
        <v>65.428020000000004</v>
      </c>
      <c r="G47" s="647">
        <v>57.935551614067002</v>
      </c>
      <c r="H47" s="647">
        <v>7.4924683859330017</v>
      </c>
      <c r="I47" s="648">
        <v>1.1293241917474692</v>
      </c>
      <c r="J47" s="649" t="s">
        <v>1</v>
      </c>
    </row>
    <row r="48" spans="1:10" ht="14.4" customHeight="1" x14ac:dyDescent="0.3">
      <c r="A48" s="645" t="s">
        <v>538</v>
      </c>
      <c r="B48" s="646" t="s">
        <v>334</v>
      </c>
      <c r="C48" s="647">
        <v>767.51610000000096</v>
      </c>
      <c r="D48" s="647">
        <v>662.94968000000006</v>
      </c>
      <c r="E48" s="647"/>
      <c r="F48" s="647">
        <v>618.63103000000001</v>
      </c>
      <c r="G48" s="647">
        <v>578.72479276340005</v>
      </c>
      <c r="H48" s="647">
        <v>39.906237236599964</v>
      </c>
      <c r="I48" s="648">
        <v>1.0689554650770161</v>
      </c>
      <c r="J48" s="649" t="s">
        <v>1</v>
      </c>
    </row>
    <row r="49" spans="1:10" ht="14.4" customHeight="1" x14ac:dyDescent="0.3">
      <c r="A49" s="645" t="s">
        <v>538</v>
      </c>
      <c r="B49" s="646" t="s">
        <v>335</v>
      </c>
      <c r="C49" s="647">
        <v>42.3386</v>
      </c>
      <c r="D49" s="647">
        <v>48.808070000000001</v>
      </c>
      <c r="E49" s="647"/>
      <c r="F49" s="647">
        <v>47.666000000000004</v>
      </c>
      <c r="G49" s="647">
        <v>46.414676921336998</v>
      </c>
      <c r="H49" s="647">
        <v>1.2513230786630061</v>
      </c>
      <c r="I49" s="648">
        <v>1.0269596421145779</v>
      </c>
      <c r="J49" s="649" t="s">
        <v>1</v>
      </c>
    </row>
    <row r="50" spans="1:10" ht="14.4" customHeight="1" x14ac:dyDescent="0.3">
      <c r="A50" s="645" t="s">
        <v>538</v>
      </c>
      <c r="B50" s="646" t="s">
        <v>337</v>
      </c>
      <c r="C50" s="647">
        <v>46.73021</v>
      </c>
      <c r="D50" s="647">
        <v>88.392690000000016</v>
      </c>
      <c r="E50" s="647"/>
      <c r="F50" s="647">
        <v>93.532210000000006</v>
      </c>
      <c r="G50" s="647">
        <v>55.461295341322</v>
      </c>
      <c r="H50" s="647">
        <v>38.070914658678007</v>
      </c>
      <c r="I50" s="648">
        <v>1.6864411374523538</v>
      </c>
      <c r="J50" s="649" t="s">
        <v>1</v>
      </c>
    </row>
    <row r="51" spans="1:10" ht="14.4" customHeight="1" x14ac:dyDescent="0.3">
      <c r="A51" s="645" t="s">
        <v>538</v>
      </c>
      <c r="B51" s="646" t="s">
        <v>338</v>
      </c>
      <c r="C51" s="647">
        <v>27.642510000000001</v>
      </c>
      <c r="D51" s="647">
        <v>34.140410000000003</v>
      </c>
      <c r="E51" s="647"/>
      <c r="F51" s="647">
        <v>31.484000000000002</v>
      </c>
      <c r="G51" s="647">
        <v>28.478794236199501</v>
      </c>
      <c r="H51" s="647">
        <v>3.0052057638005003</v>
      </c>
      <c r="I51" s="648">
        <v>1.1055243329080475</v>
      </c>
      <c r="J51" s="649" t="s">
        <v>1</v>
      </c>
    </row>
    <row r="52" spans="1:10" ht="14.4" customHeight="1" x14ac:dyDescent="0.3">
      <c r="A52" s="645" t="s">
        <v>538</v>
      </c>
      <c r="B52" s="646" t="s">
        <v>341</v>
      </c>
      <c r="C52" s="647" t="s">
        <v>527</v>
      </c>
      <c r="D52" s="647">
        <v>183.14376999999999</v>
      </c>
      <c r="E52" s="647"/>
      <c r="F52" s="647">
        <v>229.68000999999998</v>
      </c>
      <c r="G52" s="647">
        <v>186.160829256646</v>
      </c>
      <c r="H52" s="647">
        <v>43.519180743353985</v>
      </c>
      <c r="I52" s="648">
        <v>1.2337719536227321</v>
      </c>
      <c r="J52" s="649" t="s">
        <v>1</v>
      </c>
    </row>
    <row r="53" spans="1:10" ht="14.4" customHeight="1" x14ac:dyDescent="0.3">
      <c r="A53" s="645" t="s">
        <v>538</v>
      </c>
      <c r="B53" s="646" t="s">
        <v>540</v>
      </c>
      <c r="C53" s="647">
        <v>942.93525000000102</v>
      </c>
      <c r="D53" s="647">
        <v>1087.62013</v>
      </c>
      <c r="E53" s="647"/>
      <c r="F53" s="647">
        <v>1088.7057500000001</v>
      </c>
      <c r="G53" s="647">
        <v>955.96055879226549</v>
      </c>
      <c r="H53" s="647">
        <v>132.74519120773459</v>
      </c>
      <c r="I53" s="648">
        <v>1.1388605314171552</v>
      </c>
      <c r="J53" s="649" t="s">
        <v>533</v>
      </c>
    </row>
    <row r="54" spans="1:10" ht="14.4" customHeight="1" x14ac:dyDescent="0.3">
      <c r="A54" s="645" t="s">
        <v>527</v>
      </c>
      <c r="B54" s="646" t="s">
        <v>527</v>
      </c>
      <c r="C54" s="647" t="s">
        <v>527</v>
      </c>
      <c r="D54" s="647" t="s">
        <v>527</v>
      </c>
      <c r="E54" s="647"/>
      <c r="F54" s="647" t="s">
        <v>527</v>
      </c>
      <c r="G54" s="647" t="s">
        <v>527</v>
      </c>
      <c r="H54" s="647" t="s">
        <v>527</v>
      </c>
      <c r="I54" s="648" t="s">
        <v>527</v>
      </c>
      <c r="J54" s="649" t="s">
        <v>534</v>
      </c>
    </row>
    <row r="55" spans="1:10" ht="14.4" customHeight="1" x14ac:dyDescent="0.3">
      <c r="A55" s="645" t="s">
        <v>541</v>
      </c>
      <c r="B55" s="646" t="s">
        <v>542</v>
      </c>
      <c r="C55" s="647" t="s">
        <v>527</v>
      </c>
      <c r="D55" s="647" t="s">
        <v>527</v>
      </c>
      <c r="E55" s="647"/>
      <c r="F55" s="647" t="s">
        <v>527</v>
      </c>
      <c r="G55" s="647" t="s">
        <v>527</v>
      </c>
      <c r="H55" s="647" t="s">
        <v>527</v>
      </c>
      <c r="I55" s="648" t="s">
        <v>527</v>
      </c>
      <c r="J55" s="649" t="s">
        <v>0</v>
      </c>
    </row>
    <row r="56" spans="1:10" ht="14.4" customHeight="1" x14ac:dyDescent="0.3">
      <c r="A56" s="645" t="s">
        <v>541</v>
      </c>
      <c r="B56" s="646" t="s">
        <v>331</v>
      </c>
      <c r="C56" s="647">
        <v>2.4393600000000002</v>
      </c>
      <c r="D56" s="647">
        <v>2.52406</v>
      </c>
      <c r="E56" s="647"/>
      <c r="F56" s="647">
        <v>2.9983799999999996</v>
      </c>
      <c r="G56" s="647">
        <v>3.361524409437</v>
      </c>
      <c r="H56" s="647">
        <v>-0.36314440943700044</v>
      </c>
      <c r="I56" s="648">
        <v>0.89197031905598412</v>
      </c>
      <c r="J56" s="649" t="s">
        <v>1</v>
      </c>
    </row>
    <row r="57" spans="1:10" ht="14.4" customHeight="1" x14ac:dyDescent="0.3">
      <c r="A57" s="645" t="s">
        <v>541</v>
      </c>
      <c r="B57" s="646" t="s">
        <v>333</v>
      </c>
      <c r="C57" s="647">
        <v>73.596729999999994</v>
      </c>
      <c r="D57" s="647">
        <v>83.04601000000001</v>
      </c>
      <c r="E57" s="647"/>
      <c r="F57" s="647">
        <v>83.643149999999991</v>
      </c>
      <c r="G57" s="647">
        <v>96.210146205634999</v>
      </c>
      <c r="H57" s="647">
        <v>-12.566996205635007</v>
      </c>
      <c r="I57" s="648">
        <v>0.869379720317908</v>
      </c>
      <c r="J57" s="649" t="s">
        <v>1</v>
      </c>
    </row>
    <row r="58" spans="1:10" ht="14.4" customHeight="1" x14ac:dyDescent="0.3">
      <c r="A58" s="645" t="s">
        <v>541</v>
      </c>
      <c r="B58" s="646" t="s">
        <v>334</v>
      </c>
      <c r="C58" s="647">
        <v>817.80717000000107</v>
      </c>
      <c r="D58" s="647">
        <v>633.63769000000002</v>
      </c>
      <c r="E58" s="647"/>
      <c r="F58" s="647">
        <v>653.47879999999998</v>
      </c>
      <c r="G58" s="647">
        <v>843.57441154500998</v>
      </c>
      <c r="H58" s="647">
        <v>-190.09561154501</v>
      </c>
      <c r="I58" s="648">
        <v>0.77465460196113689</v>
      </c>
      <c r="J58" s="649" t="s">
        <v>1</v>
      </c>
    </row>
    <row r="59" spans="1:10" ht="14.4" customHeight="1" x14ac:dyDescent="0.3">
      <c r="A59" s="645" t="s">
        <v>541</v>
      </c>
      <c r="B59" s="646" t="s">
        <v>335</v>
      </c>
      <c r="C59" s="647">
        <v>49.147679999999994</v>
      </c>
      <c r="D59" s="647">
        <v>51.607119999999995</v>
      </c>
      <c r="E59" s="647"/>
      <c r="F59" s="647">
        <v>45.710499999999996</v>
      </c>
      <c r="G59" s="647">
        <v>53.691901796581</v>
      </c>
      <c r="H59" s="647">
        <v>-7.9814017965810038</v>
      </c>
      <c r="I59" s="648">
        <v>0.85134812644894531</v>
      </c>
      <c r="J59" s="649" t="s">
        <v>1</v>
      </c>
    </row>
    <row r="60" spans="1:10" ht="14.4" customHeight="1" x14ac:dyDescent="0.3">
      <c r="A60" s="645" t="s">
        <v>541</v>
      </c>
      <c r="B60" s="646" t="s">
        <v>336</v>
      </c>
      <c r="C60" s="647">
        <v>16.323699999999999</v>
      </c>
      <c r="D60" s="647">
        <v>20.09056</v>
      </c>
      <c r="E60" s="647"/>
      <c r="F60" s="647">
        <v>13.736520000000001</v>
      </c>
      <c r="G60" s="647">
        <v>15.315412422127</v>
      </c>
      <c r="H60" s="647">
        <v>-1.5788924221269998</v>
      </c>
      <c r="I60" s="648">
        <v>0.89690826609109864</v>
      </c>
      <c r="J60" s="649" t="s">
        <v>1</v>
      </c>
    </row>
    <row r="61" spans="1:10" ht="14.4" customHeight="1" x14ac:dyDescent="0.3">
      <c r="A61" s="645" t="s">
        <v>541</v>
      </c>
      <c r="B61" s="646" t="s">
        <v>337</v>
      </c>
      <c r="C61" s="647">
        <v>22.223859999999998</v>
      </c>
      <c r="D61" s="647">
        <v>66.518810000000002</v>
      </c>
      <c r="E61" s="647"/>
      <c r="F61" s="647">
        <v>77.417919999999995</v>
      </c>
      <c r="G61" s="647">
        <v>75.018066151764998</v>
      </c>
      <c r="H61" s="647">
        <v>2.3998538482349971</v>
      </c>
      <c r="I61" s="648">
        <v>1.0319903454106638</v>
      </c>
      <c r="J61" s="649" t="s">
        <v>1</v>
      </c>
    </row>
    <row r="62" spans="1:10" ht="14.4" customHeight="1" x14ac:dyDescent="0.3">
      <c r="A62" s="645" t="s">
        <v>541</v>
      </c>
      <c r="B62" s="646" t="s">
        <v>338</v>
      </c>
      <c r="C62" s="647">
        <v>24.3127</v>
      </c>
      <c r="D62" s="647">
        <v>29.188209999999998</v>
      </c>
      <c r="E62" s="647"/>
      <c r="F62" s="647">
        <v>35.642000000000003</v>
      </c>
      <c r="G62" s="647">
        <v>36.565177976855999</v>
      </c>
      <c r="H62" s="647">
        <v>-0.92317797685599601</v>
      </c>
      <c r="I62" s="648">
        <v>0.97475253703290266</v>
      </c>
      <c r="J62" s="649" t="s">
        <v>1</v>
      </c>
    </row>
    <row r="63" spans="1:10" ht="14.4" customHeight="1" x14ac:dyDescent="0.3">
      <c r="A63" s="645" t="s">
        <v>541</v>
      </c>
      <c r="B63" s="646" t="s">
        <v>340</v>
      </c>
      <c r="C63" s="647">
        <v>41.067300000000003</v>
      </c>
      <c r="D63" s="647">
        <v>47.465610000000005</v>
      </c>
      <c r="E63" s="647"/>
      <c r="F63" s="647">
        <v>38.38944</v>
      </c>
      <c r="G63" s="647">
        <v>39.739334385027</v>
      </c>
      <c r="H63" s="647">
        <v>-1.3498943850269995</v>
      </c>
      <c r="I63" s="648">
        <v>0.96603127843189007</v>
      </c>
      <c r="J63" s="649" t="s">
        <v>1</v>
      </c>
    </row>
    <row r="64" spans="1:10" ht="14.4" customHeight="1" x14ac:dyDescent="0.3">
      <c r="A64" s="645" t="s">
        <v>541</v>
      </c>
      <c r="B64" s="646" t="s">
        <v>341</v>
      </c>
      <c r="C64" s="647" t="s">
        <v>527</v>
      </c>
      <c r="D64" s="647">
        <v>266.91113999999999</v>
      </c>
      <c r="E64" s="647"/>
      <c r="F64" s="647">
        <v>268.43740000000003</v>
      </c>
      <c r="G64" s="647">
        <v>275.66625297684948</v>
      </c>
      <c r="H64" s="647">
        <v>-7.2288529768494527</v>
      </c>
      <c r="I64" s="648">
        <v>0.97377679386291605</v>
      </c>
      <c r="J64" s="649" t="s">
        <v>1</v>
      </c>
    </row>
    <row r="65" spans="1:10" ht="14.4" customHeight="1" x14ac:dyDescent="0.3">
      <c r="A65" s="645" t="s">
        <v>541</v>
      </c>
      <c r="B65" s="646" t="s">
        <v>543</v>
      </c>
      <c r="C65" s="647">
        <v>1046.9185000000009</v>
      </c>
      <c r="D65" s="647">
        <v>1200.98921</v>
      </c>
      <c r="E65" s="647"/>
      <c r="F65" s="647">
        <v>1219.4541100000001</v>
      </c>
      <c r="G65" s="647">
        <v>1439.1422278692871</v>
      </c>
      <c r="H65" s="647">
        <v>-219.688117869287</v>
      </c>
      <c r="I65" s="648">
        <v>0.8473478759673776</v>
      </c>
      <c r="J65" s="649" t="s">
        <v>533</v>
      </c>
    </row>
    <row r="66" spans="1:10" ht="14.4" customHeight="1" x14ac:dyDescent="0.3">
      <c r="A66" s="645" t="s">
        <v>527</v>
      </c>
      <c r="B66" s="646" t="s">
        <v>527</v>
      </c>
      <c r="C66" s="647" t="s">
        <v>527</v>
      </c>
      <c r="D66" s="647" t="s">
        <v>527</v>
      </c>
      <c r="E66" s="647"/>
      <c r="F66" s="647" t="s">
        <v>527</v>
      </c>
      <c r="G66" s="647" t="s">
        <v>527</v>
      </c>
      <c r="H66" s="647" t="s">
        <v>527</v>
      </c>
      <c r="I66" s="648" t="s">
        <v>527</v>
      </c>
      <c r="J66" s="649" t="s">
        <v>534</v>
      </c>
    </row>
    <row r="67" spans="1:10" ht="14.4" customHeight="1" x14ac:dyDescent="0.3">
      <c r="A67" s="645" t="s">
        <v>544</v>
      </c>
      <c r="B67" s="646" t="s">
        <v>545</v>
      </c>
      <c r="C67" s="647" t="s">
        <v>527</v>
      </c>
      <c r="D67" s="647" t="s">
        <v>527</v>
      </c>
      <c r="E67" s="647"/>
      <c r="F67" s="647" t="s">
        <v>527</v>
      </c>
      <c r="G67" s="647" t="s">
        <v>527</v>
      </c>
      <c r="H67" s="647" t="s">
        <v>527</v>
      </c>
      <c r="I67" s="648" t="s">
        <v>527</v>
      </c>
      <c r="J67" s="649" t="s">
        <v>0</v>
      </c>
    </row>
    <row r="68" spans="1:10" ht="14.4" customHeight="1" x14ac:dyDescent="0.3">
      <c r="A68" s="645" t="s">
        <v>544</v>
      </c>
      <c r="B68" s="646" t="s">
        <v>333</v>
      </c>
      <c r="C68" s="647">
        <v>0.53379999999999994</v>
      </c>
      <c r="D68" s="647">
        <v>1.5079899999999999</v>
      </c>
      <c r="E68" s="647"/>
      <c r="F68" s="647">
        <v>0.63128000000000006</v>
      </c>
      <c r="G68" s="647">
        <v>1.4924689543134999</v>
      </c>
      <c r="H68" s="647">
        <v>-0.86118895431349984</v>
      </c>
      <c r="I68" s="648">
        <v>0.42297697260334222</v>
      </c>
      <c r="J68" s="649" t="s">
        <v>1</v>
      </c>
    </row>
    <row r="69" spans="1:10" ht="14.4" customHeight="1" x14ac:dyDescent="0.3">
      <c r="A69" s="645" t="s">
        <v>544</v>
      </c>
      <c r="B69" s="646" t="s">
        <v>334</v>
      </c>
      <c r="C69" s="647">
        <v>22.766489999999997</v>
      </c>
      <c r="D69" s="647">
        <v>17.997769999999999</v>
      </c>
      <c r="E69" s="647"/>
      <c r="F69" s="647">
        <v>15.505050000000001</v>
      </c>
      <c r="G69" s="647">
        <v>91.352931701393004</v>
      </c>
      <c r="H69" s="647">
        <v>-75.847881701393007</v>
      </c>
      <c r="I69" s="648">
        <v>0.16972690105536667</v>
      </c>
      <c r="J69" s="649" t="s">
        <v>1</v>
      </c>
    </row>
    <row r="70" spans="1:10" ht="14.4" customHeight="1" x14ac:dyDescent="0.3">
      <c r="A70" s="645" t="s">
        <v>544</v>
      </c>
      <c r="B70" s="646" t="s">
        <v>335</v>
      </c>
      <c r="C70" s="647">
        <v>0</v>
      </c>
      <c r="D70" s="647">
        <v>0.73509999999999998</v>
      </c>
      <c r="E70" s="647"/>
      <c r="F70" s="647">
        <v>0</v>
      </c>
      <c r="G70" s="647">
        <v>0.3857474666795</v>
      </c>
      <c r="H70" s="647">
        <v>-0.3857474666795</v>
      </c>
      <c r="I70" s="648">
        <v>0</v>
      </c>
      <c r="J70" s="649" t="s">
        <v>1</v>
      </c>
    </row>
    <row r="71" spans="1:10" ht="14.4" customHeight="1" x14ac:dyDescent="0.3">
      <c r="A71" s="645" t="s">
        <v>544</v>
      </c>
      <c r="B71" s="646" t="s">
        <v>337</v>
      </c>
      <c r="C71" s="647">
        <v>0.33499999999999996</v>
      </c>
      <c r="D71" s="647">
        <v>0.47299999999999998</v>
      </c>
      <c r="E71" s="647"/>
      <c r="F71" s="647">
        <v>0.24300000000000002</v>
      </c>
      <c r="G71" s="647">
        <v>0.33009480677500003</v>
      </c>
      <c r="H71" s="647">
        <v>-8.7094806775000005E-2</v>
      </c>
      <c r="I71" s="648">
        <v>0.73615214481588087</v>
      </c>
      <c r="J71" s="649" t="s">
        <v>1</v>
      </c>
    </row>
    <row r="72" spans="1:10" ht="14.4" customHeight="1" x14ac:dyDescent="0.3">
      <c r="A72" s="645" t="s">
        <v>544</v>
      </c>
      <c r="B72" s="646" t="s">
        <v>338</v>
      </c>
      <c r="C72" s="647">
        <v>6.6710000000000012</v>
      </c>
      <c r="D72" s="647">
        <v>7.3840000000000003</v>
      </c>
      <c r="E72" s="647"/>
      <c r="F72" s="647">
        <v>7.2419999999999991</v>
      </c>
      <c r="G72" s="647">
        <v>6.8219407990125003</v>
      </c>
      <c r="H72" s="647">
        <v>0.42005920098749883</v>
      </c>
      <c r="I72" s="648">
        <v>1.0615747356013854</v>
      </c>
      <c r="J72" s="649" t="s">
        <v>1</v>
      </c>
    </row>
    <row r="73" spans="1:10" ht="14.4" customHeight="1" x14ac:dyDescent="0.3">
      <c r="A73" s="645" t="s">
        <v>544</v>
      </c>
      <c r="B73" s="646" t="s">
        <v>341</v>
      </c>
      <c r="C73" s="647" t="s">
        <v>527</v>
      </c>
      <c r="D73" s="647">
        <v>5.8119999999999994</v>
      </c>
      <c r="E73" s="647"/>
      <c r="F73" s="647">
        <v>5.6976499999999994</v>
      </c>
      <c r="G73" s="647">
        <v>5.4132268119824998</v>
      </c>
      <c r="H73" s="647">
        <v>0.28442318801749966</v>
      </c>
      <c r="I73" s="648">
        <v>1.0525422632186614</v>
      </c>
      <c r="J73" s="649" t="s">
        <v>1</v>
      </c>
    </row>
    <row r="74" spans="1:10" ht="14.4" customHeight="1" x14ac:dyDescent="0.3">
      <c r="A74" s="645" t="s">
        <v>544</v>
      </c>
      <c r="B74" s="646" t="s">
        <v>546</v>
      </c>
      <c r="C74" s="647">
        <v>30.306289999999997</v>
      </c>
      <c r="D74" s="647">
        <v>33.909859999999995</v>
      </c>
      <c r="E74" s="647"/>
      <c r="F74" s="647">
        <v>29.31898</v>
      </c>
      <c r="G74" s="647">
        <v>105.79641054015599</v>
      </c>
      <c r="H74" s="647">
        <v>-76.477430540155993</v>
      </c>
      <c r="I74" s="648">
        <v>0.27712641525651494</v>
      </c>
      <c r="J74" s="649" t="s">
        <v>533</v>
      </c>
    </row>
    <row r="75" spans="1:10" ht="14.4" customHeight="1" x14ac:dyDescent="0.3">
      <c r="A75" s="645" t="s">
        <v>527</v>
      </c>
      <c r="B75" s="646" t="s">
        <v>527</v>
      </c>
      <c r="C75" s="647" t="s">
        <v>527</v>
      </c>
      <c r="D75" s="647" t="s">
        <v>527</v>
      </c>
      <c r="E75" s="647"/>
      <c r="F75" s="647" t="s">
        <v>527</v>
      </c>
      <c r="G75" s="647" t="s">
        <v>527</v>
      </c>
      <c r="H75" s="647" t="s">
        <v>527</v>
      </c>
      <c r="I75" s="648" t="s">
        <v>527</v>
      </c>
      <c r="J75" s="649" t="s">
        <v>534</v>
      </c>
    </row>
    <row r="76" spans="1:10" ht="14.4" customHeight="1" x14ac:dyDescent="0.3">
      <c r="A76" s="645" t="s">
        <v>547</v>
      </c>
      <c r="B76" s="646" t="s">
        <v>548</v>
      </c>
      <c r="C76" s="647" t="s">
        <v>527</v>
      </c>
      <c r="D76" s="647" t="s">
        <v>527</v>
      </c>
      <c r="E76" s="647"/>
      <c r="F76" s="647" t="s">
        <v>527</v>
      </c>
      <c r="G76" s="647" t="s">
        <v>527</v>
      </c>
      <c r="H76" s="647" t="s">
        <v>527</v>
      </c>
      <c r="I76" s="648" t="s">
        <v>527</v>
      </c>
      <c r="J76" s="649" t="s">
        <v>0</v>
      </c>
    </row>
    <row r="77" spans="1:10" ht="14.4" customHeight="1" x14ac:dyDescent="0.3">
      <c r="A77" s="645" t="s">
        <v>547</v>
      </c>
      <c r="B77" s="646" t="s">
        <v>333</v>
      </c>
      <c r="C77" s="647">
        <v>4.3110400000000002</v>
      </c>
      <c r="D77" s="647">
        <v>4.47255</v>
      </c>
      <c r="E77" s="647"/>
      <c r="F77" s="647">
        <v>5.0791700000000004</v>
      </c>
      <c r="G77" s="647">
        <v>3.3637293288835002</v>
      </c>
      <c r="H77" s="647">
        <v>1.7154406711165002</v>
      </c>
      <c r="I77" s="648">
        <v>1.5099817801588378</v>
      </c>
      <c r="J77" s="649" t="s">
        <v>1</v>
      </c>
    </row>
    <row r="78" spans="1:10" ht="14.4" customHeight="1" x14ac:dyDescent="0.3">
      <c r="A78" s="645" t="s">
        <v>547</v>
      </c>
      <c r="B78" s="646" t="s">
        <v>334</v>
      </c>
      <c r="C78" s="647">
        <v>61.710259999999991</v>
      </c>
      <c r="D78" s="647">
        <v>72.688670000000002</v>
      </c>
      <c r="E78" s="647"/>
      <c r="F78" s="647">
        <v>82.333149999999989</v>
      </c>
      <c r="G78" s="647">
        <v>65.878054862273004</v>
      </c>
      <c r="H78" s="647">
        <v>16.455095137726985</v>
      </c>
      <c r="I78" s="648">
        <v>1.2497811323076948</v>
      </c>
      <c r="J78" s="649" t="s">
        <v>1</v>
      </c>
    </row>
    <row r="79" spans="1:10" ht="14.4" customHeight="1" x14ac:dyDescent="0.3">
      <c r="A79" s="645" t="s">
        <v>547</v>
      </c>
      <c r="B79" s="646" t="s">
        <v>335</v>
      </c>
      <c r="C79" s="647">
        <v>1.224</v>
      </c>
      <c r="D79" s="647">
        <v>1.4794999999999998</v>
      </c>
      <c r="E79" s="647"/>
      <c r="F79" s="647">
        <v>8.887179999999999</v>
      </c>
      <c r="G79" s="647">
        <v>2.4569033315105</v>
      </c>
      <c r="H79" s="647">
        <v>6.4302766684894994</v>
      </c>
      <c r="I79" s="648">
        <v>3.6172281937263588</v>
      </c>
      <c r="J79" s="649" t="s">
        <v>1</v>
      </c>
    </row>
    <row r="80" spans="1:10" ht="14.4" customHeight="1" x14ac:dyDescent="0.3">
      <c r="A80" s="645" t="s">
        <v>547</v>
      </c>
      <c r="B80" s="646" t="s">
        <v>337</v>
      </c>
      <c r="C80" s="647">
        <v>3.0483799999999999</v>
      </c>
      <c r="D80" s="647">
        <v>7.5144599999999997</v>
      </c>
      <c r="E80" s="647"/>
      <c r="F80" s="647">
        <v>5.6247800000000003</v>
      </c>
      <c r="G80" s="647">
        <v>3.5928428453174996</v>
      </c>
      <c r="H80" s="647">
        <v>2.0319371546825007</v>
      </c>
      <c r="I80" s="648">
        <v>1.565551359233732</v>
      </c>
      <c r="J80" s="649" t="s">
        <v>1</v>
      </c>
    </row>
    <row r="81" spans="1:10" ht="14.4" customHeight="1" x14ac:dyDescent="0.3">
      <c r="A81" s="645" t="s">
        <v>547</v>
      </c>
      <c r="B81" s="646" t="s">
        <v>338</v>
      </c>
      <c r="C81" s="647">
        <v>1.819</v>
      </c>
      <c r="D81" s="647">
        <v>2.4353699999999998</v>
      </c>
      <c r="E81" s="647"/>
      <c r="F81" s="647">
        <v>1.9679</v>
      </c>
      <c r="G81" s="647">
        <v>2.0992942971640001</v>
      </c>
      <c r="H81" s="647">
        <v>-0.13139429716400008</v>
      </c>
      <c r="I81" s="648">
        <v>0.93741025384506371</v>
      </c>
      <c r="J81" s="649" t="s">
        <v>1</v>
      </c>
    </row>
    <row r="82" spans="1:10" ht="14.4" customHeight="1" x14ac:dyDescent="0.3">
      <c r="A82" s="645" t="s">
        <v>547</v>
      </c>
      <c r="B82" s="646" t="s">
        <v>341</v>
      </c>
      <c r="C82" s="647" t="s">
        <v>527</v>
      </c>
      <c r="D82" s="647">
        <v>34.529539999999997</v>
      </c>
      <c r="E82" s="647"/>
      <c r="F82" s="647">
        <v>66.536879999999996</v>
      </c>
      <c r="G82" s="647">
        <v>35.398849884352998</v>
      </c>
      <c r="H82" s="647">
        <v>31.138030115646998</v>
      </c>
      <c r="I82" s="648">
        <v>1.8796339490512834</v>
      </c>
      <c r="J82" s="649" t="s">
        <v>1</v>
      </c>
    </row>
    <row r="83" spans="1:10" ht="14.4" customHeight="1" x14ac:dyDescent="0.3">
      <c r="A83" s="645" t="s">
        <v>547</v>
      </c>
      <c r="B83" s="646" t="s">
        <v>549</v>
      </c>
      <c r="C83" s="647">
        <v>72.112679999999997</v>
      </c>
      <c r="D83" s="647">
        <v>123.12009</v>
      </c>
      <c r="E83" s="647"/>
      <c r="F83" s="647">
        <v>170.42905999999999</v>
      </c>
      <c r="G83" s="647">
        <v>112.7896745495015</v>
      </c>
      <c r="H83" s="647">
        <v>57.639385450498494</v>
      </c>
      <c r="I83" s="648">
        <v>1.511034238557019</v>
      </c>
      <c r="J83" s="649" t="s">
        <v>533</v>
      </c>
    </row>
    <row r="84" spans="1:10" ht="14.4" customHeight="1" x14ac:dyDescent="0.3">
      <c r="A84" s="645" t="s">
        <v>527</v>
      </c>
      <c r="B84" s="646" t="s">
        <v>527</v>
      </c>
      <c r="C84" s="647" t="s">
        <v>527</v>
      </c>
      <c r="D84" s="647" t="s">
        <v>527</v>
      </c>
      <c r="E84" s="647"/>
      <c r="F84" s="647" t="s">
        <v>527</v>
      </c>
      <c r="G84" s="647" t="s">
        <v>527</v>
      </c>
      <c r="H84" s="647" t="s">
        <v>527</v>
      </c>
      <c r="I84" s="648" t="s">
        <v>527</v>
      </c>
      <c r="J84" s="649" t="s">
        <v>534</v>
      </c>
    </row>
    <row r="85" spans="1:10" ht="14.4" customHeight="1" x14ac:dyDescent="0.3">
      <c r="A85" s="645" t="s">
        <v>525</v>
      </c>
      <c r="B85" s="646" t="s">
        <v>528</v>
      </c>
      <c r="C85" s="647">
        <v>5257.0462800000068</v>
      </c>
      <c r="D85" s="647">
        <v>5950.9721400000017</v>
      </c>
      <c r="E85" s="647"/>
      <c r="F85" s="647">
        <v>5727.7046799999989</v>
      </c>
      <c r="G85" s="647">
        <v>6081.7186612052283</v>
      </c>
      <c r="H85" s="647">
        <v>-354.01398120522936</v>
      </c>
      <c r="I85" s="648">
        <v>0.94179047060110577</v>
      </c>
      <c r="J85" s="649" t="s">
        <v>529</v>
      </c>
    </row>
  </sheetData>
  <mergeCells count="3">
    <mergeCell ref="A1:I1"/>
    <mergeCell ref="F3:I3"/>
    <mergeCell ref="C4:D4"/>
  </mergeCells>
  <conditionalFormatting sqref="F19 F86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5">
    <cfRule type="expression" dxfId="33" priority="5">
      <formula>$H20&gt;0</formula>
    </cfRule>
  </conditionalFormatting>
  <conditionalFormatting sqref="A20:A85">
    <cfRule type="expression" dxfId="32" priority="2">
      <formula>AND($J20&lt;&gt;"mezeraKL",$J20&lt;&gt;"")</formula>
    </cfRule>
  </conditionalFormatting>
  <conditionalFormatting sqref="I20:I85">
    <cfRule type="expression" dxfId="31" priority="6">
      <formula>$I20&gt;1</formula>
    </cfRule>
  </conditionalFormatting>
  <conditionalFormatting sqref="B20:B85">
    <cfRule type="expression" dxfId="30" priority="1">
      <formula>OR($J20="NS",$J20="SumaNS",$J20="Účet")</formula>
    </cfRule>
  </conditionalFormatting>
  <conditionalFormatting sqref="A20:D85 F20:I85">
    <cfRule type="expression" dxfId="29" priority="8">
      <formula>AND($J20&lt;&gt;"",$J20&lt;&gt;"mezeraKL")</formula>
    </cfRule>
  </conditionalFormatting>
  <conditionalFormatting sqref="B20:D85 F20:I85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4912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6.7462625932075415</v>
      </c>
      <c r="J3" s="207">
        <f>SUBTOTAL(9,J5:J1048576)</f>
        <v>849515.5</v>
      </c>
      <c r="K3" s="208">
        <f>SUBTOTAL(9,K5:K1048576)</f>
        <v>5731054.6400000015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525</v>
      </c>
      <c r="B5" s="737" t="s">
        <v>2404</v>
      </c>
      <c r="C5" s="740" t="s">
        <v>530</v>
      </c>
      <c r="D5" s="755" t="s">
        <v>2405</v>
      </c>
      <c r="E5" s="740" t="s">
        <v>4890</v>
      </c>
      <c r="F5" s="755" t="s">
        <v>4891</v>
      </c>
      <c r="G5" s="740" t="s">
        <v>3979</v>
      </c>
      <c r="H5" s="740" t="s">
        <v>3980</v>
      </c>
      <c r="I5" s="229">
        <v>34.700000000000003</v>
      </c>
      <c r="J5" s="229">
        <v>12</v>
      </c>
      <c r="K5" s="750">
        <v>416.35</v>
      </c>
    </row>
    <row r="6" spans="1:11" ht="14.4" customHeight="1" x14ac:dyDescent="0.3">
      <c r="A6" s="661" t="s">
        <v>525</v>
      </c>
      <c r="B6" s="662" t="s">
        <v>2404</v>
      </c>
      <c r="C6" s="663" t="s">
        <v>530</v>
      </c>
      <c r="D6" s="664" t="s">
        <v>2405</v>
      </c>
      <c r="E6" s="663" t="s">
        <v>4890</v>
      </c>
      <c r="F6" s="664" t="s">
        <v>4891</v>
      </c>
      <c r="G6" s="663" t="s">
        <v>3981</v>
      </c>
      <c r="H6" s="663" t="s">
        <v>3982</v>
      </c>
      <c r="I6" s="665">
        <v>25.56</v>
      </c>
      <c r="J6" s="665">
        <v>24</v>
      </c>
      <c r="K6" s="666">
        <v>613.44000000000005</v>
      </c>
    </row>
    <row r="7" spans="1:11" ht="14.4" customHeight="1" x14ac:dyDescent="0.3">
      <c r="A7" s="661" t="s">
        <v>525</v>
      </c>
      <c r="B7" s="662" t="s">
        <v>2404</v>
      </c>
      <c r="C7" s="663" t="s">
        <v>530</v>
      </c>
      <c r="D7" s="664" t="s">
        <v>2405</v>
      </c>
      <c r="E7" s="663" t="s">
        <v>4890</v>
      </c>
      <c r="F7" s="664" t="s">
        <v>4891</v>
      </c>
      <c r="G7" s="663" t="s">
        <v>3983</v>
      </c>
      <c r="H7" s="663" t="s">
        <v>3984</v>
      </c>
      <c r="I7" s="665">
        <v>1.38</v>
      </c>
      <c r="J7" s="665">
        <v>50</v>
      </c>
      <c r="K7" s="666">
        <v>69</v>
      </c>
    </row>
    <row r="8" spans="1:11" ht="14.4" customHeight="1" x14ac:dyDescent="0.3">
      <c r="A8" s="661" t="s">
        <v>525</v>
      </c>
      <c r="B8" s="662" t="s">
        <v>2404</v>
      </c>
      <c r="C8" s="663" t="s">
        <v>530</v>
      </c>
      <c r="D8" s="664" t="s">
        <v>2405</v>
      </c>
      <c r="E8" s="663" t="s">
        <v>4890</v>
      </c>
      <c r="F8" s="664" t="s">
        <v>4891</v>
      </c>
      <c r="G8" s="663" t="s">
        <v>3985</v>
      </c>
      <c r="H8" s="663" t="s">
        <v>3986</v>
      </c>
      <c r="I8" s="665">
        <v>41.537499999999994</v>
      </c>
      <c r="J8" s="665">
        <v>196</v>
      </c>
      <c r="K8" s="666">
        <v>8141.5599999999995</v>
      </c>
    </row>
    <row r="9" spans="1:11" ht="14.4" customHeight="1" x14ac:dyDescent="0.3">
      <c r="A9" s="661" t="s">
        <v>525</v>
      </c>
      <c r="B9" s="662" t="s">
        <v>2404</v>
      </c>
      <c r="C9" s="663" t="s">
        <v>530</v>
      </c>
      <c r="D9" s="664" t="s">
        <v>2405</v>
      </c>
      <c r="E9" s="663" t="s">
        <v>4890</v>
      </c>
      <c r="F9" s="664" t="s">
        <v>4891</v>
      </c>
      <c r="G9" s="663" t="s">
        <v>3987</v>
      </c>
      <c r="H9" s="663" t="s">
        <v>3988</v>
      </c>
      <c r="I9" s="665">
        <v>39.11</v>
      </c>
      <c r="J9" s="665">
        <v>10</v>
      </c>
      <c r="K9" s="666">
        <v>391.07</v>
      </c>
    </row>
    <row r="10" spans="1:11" ht="14.4" customHeight="1" x14ac:dyDescent="0.3">
      <c r="A10" s="661" t="s">
        <v>525</v>
      </c>
      <c r="B10" s="662" t="s">
        <v>2404</v>
      </c>
      <c r="C10" s="663" t="s">
        <v>530</v>
      </c>
      <c r="D10" s="664" t="s">
        <v>2405</v>
      </c>
      <c r="E10" s="663" t="s">
        <v>4890</v>
      </c>
      <c r="F10" s="664" t="s">
        <v>4891</v>
      </c>
      <c r="G10" s="663" t="s">
        <v>3989</v>
      </c>
      <c r="H10" s="663" t="s">
        <v>3990</v>
      </c>
      <c r="I10" s="665">
        <v>0.67</v>
      </c>
      <c r="J10" s="665">
        <v>500</v>
      </c>
      <c r="K10" s="666">
        <v>335</v>
      </c>
    </row>
    <row r="11" spans="1:11" ht="14.4" customHeight="1" x14ac:dyDescent="0.3">
      <c r="A11" s="661" t="s">
        <v>525</v>
      </c>
      <c r="B11" s="662" t="s">
        <v>2404</v>
      </c>
      <c r="C11" s="663" t="s">
        <v>530</v>
      </c>
      <c r="D11" s="664" t="s">
        <v>2405</v>
      </c>
      <c r="E11" s="663" t="s">
        <v>4890</v>
      </c>
      <c r="F11" s="664" t="s">
        <v>4891</v>
      </c>
      <c r="G11" s="663" t="s">
        <v>3991</v>
      </c>
      <c r="H11" s="663" t="s">
        <v>3992</v>
      </c>
      <c r="I11" s="665">
        <v>26.17</v>
      </c>
      <c r="J11" s="665">
        <v>2</v>
      </c>
      <c r="K11" s="666">
        <v>52.34</v>
      </c>
    </row>
    <row r="12" spans="1:11" ht="14.4" customHeight="1" x14ac:dyDescent="0.3">
      <c r="A12" s="661" t="s">
        <v>525</v>
      </c>
      <c r="B12" s="662" t="s">
        <v>2404</v>
      </c>
      <c r="C12" s="663" t="s">
        <v>530</v>
      </c>
      <c r="D12" s="664" t="s">
        <v>2405</v>
      </c>
      <c r="E12" s="663" t="s">
        <v>4890</v>
      </c>
      <c r="F12" s="664" t="s">
        <v>4891</v>
      </c>
      <c r="G12" s="663" t="s">
        <v>3993</v>
      </c>
      <c r="H12" s="663" t="s">
        <v>3994</v>
      </c>
      <c r="I12" s="665">
        <v>8.01</v>
      </c>
      <c r="J12" s="665">
        <v>150</v>
      </c>
      <c r="K12" s="666">
        <v>1201.51</v>
      </c>
    </row>
    <row r="13" spans="1:11" ht="14.4" customHeight="1" x14ac:dyDescent="0.3">
      <c r="A13" s="661" t="s">
        <v>525</v>
      </c>
      <c r="B13" s="662" t="s">
        <v>2404</v>
      </c>
      <c r="C13" s="663" t="s">
        <v>530</v>
      </c>
      <c r="D13" s="664" t="s">
        <v>2405</v>
      </c>
      <c r="E13" s="663" t="s">
        <v>4890</v>
      </c>
      <c r="F13" s="664" t="s">
        <v>4891</v>
      </c>
      <c r="G13" s="663" t="s">
        <v>3995</v>
      </c>
      <c r="H13" s="663" t="s">
        <v>3996</v>
      </c>
      <c r="I13" s="665">
        <v>13.16</v>
      </c>
      <c r="J13" s="665">
        <v>24</v>
      </c>
      <c r="K13" s="666">
        <v>315.74</v>
      </c>
    </row>
    <row r="14" spans="1:11" ht="14.4" customHeight="1" x14ac:dyDescent="0.3">
      <c r="A14" s="661" t="s">
        <v>525</v>
      </c>
      <c r="B14" s="662" t="s">
        <v>2404</v>
      </c>
      <c r="C14" s="663" t="s">
        <v>530</v>
      </c>
      <c r="D14" s="664" t="s">
        <v>2405</v>
      </c>
      <c r="E14" s="663" t="s">
        <v>4890</v>
      </c>
      <c r="F14" s="664" t="s">
        <v>4891</v>
      </c>
      <c r="G14" s="663" t="s">
        <v>3997</v>
      </c>
      <c r="H14" s="663" t="s">
        <v>3998</v>
      </c>
      <c r="I14" s="665">
        <v>26.37</v>
      </c>
      <c r="J14" s="665">
        <v>48</v>
      </c>
      <c r="K14" s="666">
        <v>1265.6999999999998</v>
      </c>
    </row>
    <row r="15" spans="1:11" ht="14.4" customHeight="1" x14ac:dyDescent="0.3">
      <c r="A15" s="661" t="s">
        <v>525</v>
      </c>
      <c r="B15" s="662" t="s">
        <v>2404</v>
      </c>
      <c r="C15" s="663" t="s">
        <v>530</v>
      </c>
      <c r="D15" s="664" t="s">
        <v>2405</v>
      </c>
      <c r="E15" s="663" t="s">
        <v>4890</v>
      </c>
      <c r="F15" s="664" t="s">
        <v>4891</v>
      </c>
      <c r="G15" s="663" t="s">
        <v>3999</v>
      </c>
      <c r="H15" s="663" t="s">
        <v>4000</v>
      </c>
      <c r="I15" s="665">
        <v>0.91</v>
      </c>
      <c r="J15" s="665">
        <v>1000</v>
      </c>
      <c r="K15" s="666">
        <v>911</v>
      </c>
    </row>
    <row r="16" spans="1:11" ht="14.4" customHeight="1" x14ac:dyDescent="0.3">
      <c r="A16" s="661" t="s">
        <v>525</v>
      </c>
      <c r="B16" s="662" t="s">
        <v>2404</v>
      </c>
      <c r="C16" s="663" t="s">
        <v>530</v>
      </c>
      <c r="D16" s="664" t="s">
        <v>2405</v>
      </c>
      <c r="E16" s="663" t="s">
        <v>4890</v>
      </c>
      <c r="F16" s="664" t="s">
        <v>4891</v>
      </c>
      <c r="G16" s="663" t="s">
        <v>4001</v>
      </c>
      <c r="H16" s="663" t="s">
        <v>4002</v>
      </c>
      <c r="I16" s="665">
        <v>53.42</v>
      </c>
      <c r="J16" s="665">
        <v>12</v>
      </c>
      <c r="K16" s="666">
        <v>641</v>
      </c>
    </row>
    <row r="17" spans="1:11" ht="14.4" customHeight="1" x14ac:dyDescent="0.3">
      <c r="A17" s="661" t="s">
        <v>525</v>
      </c>
      <c r="B17" s="662" t="s">
        <v>2404</v>
      </c>
      <c r="C17" s="663" t="s">
        <v>530</v>
      </c>
      <c r="D17" s="664" t="s">
        <v>2405</v>
      </c>
      <c r="E17" s="663" t="s">
        <v>4890</v>
      </c>
      <c r="F17" s="664" t="s">
        <v>4891</v>
      </c>
      <c r="G17" s="663" t="s">
        <v>4003</v>
      </c>
      <c r="H17" s="663" t="s">
        <v>4004</v>
      </c>
      <c r="I17" s="665">
        <v>27.92</v>
      </c>
      <c r="J17" s="665">
        <v>100</v>
      </c>
      <c r="K17" s="666">
        <v>2791.63</v>
      </c>
    </row>
    <row r="18" spans="1:11" ht="14.4" customHeight="1" x14ac:dyDescent="0.3">
      <c r="A18" s="661" t="s">
        <v>525</v>
      </c>
      <c r="B18" s="662" t="s">
        <v>2404</v>
      </c>
      <c r="C18" s="663" t="s">
        <v>530</v>
      </c>
      <c r="D18" s="664" t="s">
        <v>2405</v>
      </c>
      <c r="E18" s="663" t="s">
        <v>4892</v>
      </c>
      <c r="F18" s="664" t="s">
        <v>4893</v>
      </c>
      <c r="G18" s="663" t="s">
        <v>4005</v>
      </c>
      <c r="H18" s="663" t="s">
        <v>4006</v>
      </c>
      <c r="I18" s="665">
        <v>0.26</v>
      </c>
      <c r="J18" s="665">
        <v>200</v>
      </c>
      <c r="K18" s="666">
        <v>52</v>
      </c>
    </row>
    <row r="19" spans="1:11" ht="14.4" customHeight="1" x14ac:dyDescent="0.3">
      <c r="A19" s="661" t="s">
        <v>525</v>
      </c>
      <c r="B19" s="662" t="s">
        <v>2404</v>
      </c>
      <c r="C19" s="663" t="s">
        <v>530</v>
      </c>
      <c r="D19" s="664" t="s">
        <v>2405</v>
      </c>
      <c r="E19" s="663" t="s">
        <v>4892</v>
      </c>
      <c r="F19" s="664" t="s">
        <v>4893</v>
      </c>
      <c r="G19" s="663" t="s">
        <v>4007</v>
      </c>
      <c r="H19" s="663" t="s">
        <v>4008</v>
      </c>
      <c r="I19" s="665">
        <v>1.0925</v>
      </c>
      <c r="J19" s="665">
        <v>400</v>
      </c>
      <c r="K19" s="666">
        <v>437</v>
      </c>
    </row>
    <row r="20" spans="1:11" ht="14.4" customHeight="1" x14ac:dyDescent="0.3">
      <c r="A20" s="661" t="s">
        <v>525</v>
      </c>
      <c r="B20" s="662" t="s">
        <v>2404</v>
      </c>
      <c r="C20" s="663" t="s">
        <v>530</v>
      </c>
      <c r="D20" s="664" t="s">
        <v>2405</v>
      </c>
      <c r="E20" s="663" t="s">
        <v>4892</v>
      </c>
      <c r="F20" s="664" t="s">
        <v>4893</v>
      </c>
      <c r="G20" s="663" t="s">
        <v>4009</v>
      </c>
      <c r="H20" s="663" t="s">
        <v>4010</v>
      </c>
      <c r="I20" s="665">
        <v>1.6724999999999999</v>
      </c>
      <c r="J20" s="665">
        <v>400</v>
      </c>
      <c r="K20" s="666">
        <v>669</v>
      </c>
    </row>
    <row r="21" spans="1:11" ht="14.4" customHeight="1" x14ac:dyDescent="0.3">
      <c r="A21" s="661" t="s">
        <v>525</v>
      </c>
      <c r="B21" s="662" t="s">
        <v>2404</v>
      </c>
      <c r="C21" s="663" t="s">
        <v>530</v>
      </c>
      <c r="D21" s="664" t="s">
        <v>2405</v>
      </c>
      <c r="E21" s="663" t="s">
        <v>4892</v>
      </c>
      <c r="F21" s="664" t="s">
        <v>4893</v>
      </c>
      <c r="G21" s="663" t="s">
        <v>4011</v>
      </c>
      <c r="H21" s="663" t="s">
        <v>4012</v>
      </c>
      <c r="I21" s="665">
        <v>0.67</v>
      </c>
      <c r="J21" s="665">
        <v>100</v>
      </c>
      <c r="K21" s="666">
        <v>67</v>
      </c>
    </row>
    <row r="22" spans="1:11" ht="14.4" customHeight="1" x14ac:dyDescent="0.3">
      <c r="A22" s="661" t="s">
        <v>525</v>
      </c>
      <c r="B22" s="662" t="s">
        <v>2404</v>
      </c>
      <c r="C22" s="663" t="s">
        <v>530</v>
      </c>
      <c r="D22" s="664" t="s">
        <v>2405</v>
      </c>
      <c r="E22" s="663" t="s">
        <v>4892</v>
      </c>
      <c r="F22" s="664" t="s">
        <v>4893</v>
      </c>
      <c r="G22" s="663" t="s">
        <v>4013</v>
      </c>
      <c r="H22" s="663" t="s">
        <v>4014</v>
      </c>
      <c r="I22" s="665">
        <v>0.48</v>
      </c>
      <c r="J22" s="665">
        <v>100</v>
      </c>
      <c r="K22" s="666">
        <v>48</v>
      </c>
    </row>
    <row r="23" spans="1:11" ht="14.4" customHeight="1" x14ac:dyDescent="0.3">
      <c r="A23" s="661" t="s">
        <v>525</v>
      </c>
      <c r="B23" s="662" t="s">
        <v>2404</v>
      </c>
      <c r="C23" s="663" t="s">
        <v>530</v>
      </c>
      <c r="D23" s="664" t="s">
        <v>2405</v>
      </c>
      <c r="E23" s="663" t="s">
        <v>4892</v>
      </c>
      <c r="F23" s="664" t="s">
        <v>4893</v>
      </c>
      <c r="G23" s="663" t="s">
        <v>4015</v>
      </c>
      <c r="H23" s="663" t="s">
        <v>4016</v>
      </c>
      <c r="I23" s="665">
        <v>3.4149999999999996</v>
      </c>
      <c r="J23" s="665">
        <v>280</v>
      </c>
      <c r="K23" s="666">
        <v>956.8</v>
      </c>
    </row>
    <row r="24" spans="1:11" ht="14.4" customHeight="1" x14ac:dyDescent="0.3">
      <c r="A24" s="661" t="s">
        <v>525</v>
      </c>
      <c r="B24" s="662" t="s">
        <v>2404</v>
      </c>
      <c r="C24" s="663" t="s">
        <v>530</v>
      </c>
      <c r="D24" s="664" t="s">
        <v>2405</v>
      </c>
      <c r="E24" s="663" t="s">
        <v>4894</v>
      </c>
      <c r="F24" s="664" t="s">
        <v>4895</v>
      </c>
      <c r="G24" s="663" t="s">
        <v>4017</v>
      </c>
      <c r="H24" s="663" t="s">
        <v>4018</v>
      </c>
      <c r="I24" s="665">
        <v>180.435</v>
      </c>
      <c r="J24" s="665">
        <v>50</v>
      </c>
      <c r="K24" s="666">
        <v>9021.75</v>
      </c>
    </row>
    <row r="25" spans="1:11" ht="14.4" customHeight="1" x14ac:dyDescent="0.3">
      <c r="A25" s="661" t="s">
        <v>525</v>
      </c>
      <c r="B25" s="662" t="s">
        <v>2404</v>
      </c>
      <c r="C25" s="663" t="s">
        <v>530</v>
      </c>
      <c r="D25" s="664" t="s">
        <v>2405</v>
      </c>
      <c r="E25" s="663" t="s">
        <v>4894</v>
      </c>
      <c r="F25" s="664" t="s">
        <v>4895</v>
      </c>
      <c r="G25" s="663" t="s">
        <v>4019</v>
      </c>
      <c r="H25" s="663" t="s">
        <v>4020</v>
      </c>
      <c r="I25" s="665">
        <v>0.31</v>
      </c>
      <c r="J25" s="665">
        <v>100</v>
      </c>
      <c r="K25" s="666">
        <v>31</v>
      </c>
    </row>
    <row r="26" spans="1:11" ht="14.4" customHeight="1" x14ac:dyDescent="0.3">
      <c r="A26" s="661" t="s">
        <v>525</v>
      </c>
      <c r="B26" s="662" t="s">
        <v>2404</v>
      </c>
      <c r="C26" s="663" t="s">
        <v>530</v>
      </c>
      <c r="D26" s="664" t="s">
        <v>2405</v>
      </c>
      <c r="E26" s="663" t="s">
        <v>4894</v>
      </c>
      <c r="F26" s="664" t="s">
        <v>4895</v>
      </c>
      <c r="G26" s="663" t="s">
        <v>4021</v>
      </c>
      <c r="H26" s="663" t="s">
        <v>4022</v>
      </c>
      <c r="I26" s="665">
        <v>0.30666666666666664</v>
      </c>
      <c r="J26" s="665">
        <v>300</v>
      </c>
      <c r="K26" s="666">
        <v>92</v>
      </c>
    </row>
    <row r="27" spans="1:11" ht="14.4" customHeight="1" x14ac:dyDescent="0.3">
      <c r="A27" s="661" t="s">
        <v>525</v>
      </c>
      <c r="B27" s="662" t="s">
        <v>2404</v>
      </c>
      <c r="C27" s="663" t="s">
        <v>530</v>
      </c>
      <c r="D27" s="664" t="s">
        <v>2405</v>
      </c>
      <c r="E27" s="663" t="s">
        <v>4894</v>
      </c>
      <c r="F27" s="664" t="s">
        <v>4895</v>
      </c>
      <c r="G27" s="663" t="s">
        <v>4023</v>
      </c>
      <c r="H27" s="663" t="s">
        <v>4024</v>
      </c>
      <c r="I27" s="665">
        <v>0.48</v>
      </c>
      <c r="J27" s="665">
        <v>300</v>
      </c>
      <c r="K27" s="666">
        <v>144</v>
      </c>
    </row>
    <row r="28" spans="1:11" ht="14.4" customHeight="1" x14ac:dyDescent="0.3">
      <c r="A28" s="661" t="s">
        <v>525</v>
      </c>
      <c r="B28" s="662" t="s">
        <v>2404</v>
      </c>
      <c r="C28" s="663" t="s">
        <v>530</v>
      </c>
      <c r="D28" s="664" t="s">
        <v>2405</v>
      </c>
      <c r="E28" s="663" t="s">
        <v>4894</v>
      </c>
      <c r="F28" s="664" t="s">
        <v>4895</v>
      </c>
      <c r="G28" s="663" t="s">
        <v>4025</v>
      </c>
      <c r="H28" s="663" t="s">
        <v>4026</v>
      </c>
      <c r="I28" s="665">
        <v>180.43</v>
      </c>
      <c r="J28" s="665">
        <v>25</v>
      </c>
      <c r="K28" s="666">
        <v>4510.75</v>
      </c>
    </row>
    <row r="29" spans="1:11" ht="14.4" customHeight="1" x14ac:dyDescent="0.3">
      <c r="A29" s="661" t="s">
        <v>525</v>
      </c>
      <c r="B29" s="662" t="s">
        <v>2404</v>
      </c>
      <c r="C29" s="663" t="s">
        <v>530</v>
      </c>
      <c r="D29" s="664" t="s">
        <v>2405</v>
      </c>
      <c r="E29" s="663" t="s">
        <v>4894</v>
      </c>
      <c r="F29" s="664" t="s">
        <v>4895</v>
      </c>
      <c r="G29" s="663" t="s">
        <v>4027</v>
      </c>
      <c r="H29" s="663" t="s">
        <v>4028</v>
      </c>
      <c r="I29" s="665">
        <v>29.4</v>
      </c>
      <c r="J29" s="665">
        <v>50</v>
      </c>
      <c r="K29" s="666">
        <v>1470.15</v>
      </c>
    </row>
    <row r="30" spans="1:11" ht="14.4" customHeight="1" x14ac:dyDescent="0.3">
      <c r="A30" s="661" t="s">
        <v>525</v>
      </c>
      <c r="B30" s="662" t="s">
        <v>2404</v>
      </c>
      <c r="C30" s="663" t="s">
        <v>530</v>
      </c>
      <c r="D30" s="664" t="s">
        <v>2405</v>
      </c>
      <c r="E30" s="663" t="s">
        <v>4894</v>
      </c>
      <c r="F30" s="664" t="s">
        <v>4895</v>
      </c>
      <c r="G30" s="663" t="s">
        <v>4029</v>
      </c>
      <c r="H30" s="663" t="s">
        <v>4030</v>
      </c>
      <c r="I30" s="665">
        <v>500</v>
      </c>
      <c r="J30" s="665">
        <v>10</v>
      </c>
      <c r="K30" s="666">
        <v>5000</v>
      </c>
    </row>
    <row r="31" spans="1:11" ht="14.4" customHeight="1" x14ac:dyDescent="0.3">
      <c r="A31" s="661" t="s">
        <v>525</v>
      </c>
      <c r="B31" s="662" t="s">
        <v>2404</v>
      </c>
      <c r="C31" s="663" t="s">
        <v>530</v>
      </c>
      <c r="D31" s="664" t="s">
        <v>2405</v>
      </c>
      <c r="E31" s="663" t="s">
        <v>4894</v>
      </c>
      <c r="F31" s="664" t="s">
        <v>4895</v>
      </c>
      <c r="G31" s="663" t="s">
        <v>4031</v>
      </c>
      <c r="H31" s="663" t="s">
        <v>4032</v>
      </c>
      <c r="I31" s="665">
        <v>180.44</v>
      </c>
      <c r="J31" s="665">
        <v>25</v>
      </c>
      <c r="K31" s="666">
        <v>4510.88</v>
      </c>
    </row>
    <row r="32" spans="1:11" ht="14.4" customHeight="1" x14ac:dyDescent="0.3">
      <c r="A32" s="661" t="s">
        <v>525</v>
      </c>
      <c r="B32" s="662" t="s">
        <v>2404</v>
      </c>
      <c r="C32" s="663" t="s">
        <v>530</v>
      </c>
      <c r="D32" s="664" t="s">
        <v>2405</v>
      </c>
      <c r="E32" s="663" t="s">
        <v>4894</v>
      </c>
      <c r="F32" s="664" t="s">
        <v>4895</v>
      </c>
      <c r="G32" s="663" t="s">
        <v>4033</v>
      </c>
      <c r="H32" s="663" t="s">
        <v>4034</v>
      </c>
      <c r="I32" s="665">
        <v>1.5150000000000001</v>
      </c>
      <c r="J32" s="665">
        <v>200</v>
      </c>
      <c r="K32" s="666">
        <v>303.10000000000002</v>
      </c>
    </row>
    <row r="33" spans="1:11" ht="14.4" customHeight="1" x14ac:dyDescent="0.3">
      <c r="A33" s="661" t="s">
        <v>525</v>
      </c>
      <c r="B33" s="662" t="s">
        <v>2404</v>
      </c>
      <c r="C33" s="663" t="s">
        <v>530</v>
      </c>
      <c r="D33" s="664" t="s">
        <v>2405</v>
      </c>
      <c r="E33" s="663" t="s">
        <v>4894</v>
      </c>
      <c r="F33" s="664" t="s">
        <v>4895</v>
      </c>
      <c r="G33" s="663" t="s">
        <v>4035</v>
      </c>
      <c r="H33" s="663" t="s">
        <v>4036</v>
      </c>
      <c r="I33" s="665">
        <v>2.67</v>
      </c>
      <c r="J33" s="665">
        <v>100</v>
      </c>
      <c r="K33" s="666">
        <v>266.56</v>
      </c>
    </row>
    <row r="34" spans="1:11" ht="14.4" customHeight="1" x14ac:dyDescent="0.3">
      <c r="A34" s="661" t="s">
        <v>525</v>
      </c>
      <c r="B34" s="662" t="s">
        <v>2404</v>
      </c>
      <c r="C34" s="663" t="s">
        <v>530</v>
      </c>
      <c r="D34" s="664" t="s">
        <v>2405</v>
      </c>
      <c r="E34" s="663" t="s">
        <v>4894</v>
      </c>
      <c r="F34" s="664" t="s">
        <v>4895</v>
      </c>
      <c r="G34" s="663" t="s">
        <v>4037</v>
      </c>
      <c r="H34" s="663" t="s">
        <v>4038</v>
      </c>
      <c r="I34" s="665">
        <v>449</v>
      </c>
      <c r="J34" s="665">
        <v>20</v>
      </c>
      <c r="K34" s="666">
        <v>8980</v>
      </c>
    </row>
    <row r="35" spans="1:11" ht="14.4" customHeight="1" x14ac:dyDescent="0.3">
      <c r="A35" s="661" t="s">
        <v>525</v>
      </c>
      <c r="B35" s="662" t="s">
        <v>2404</v>
      </c>
      <c r="C35" s="663" t="s">
        <v>530</v>
      </c>
      <c r="D35" s="664" t="s">
        <v>2405</v>
      </c>
      <c r="E35" s="663" t="s">
        <v>4896</v>
      </c>
      <c r="F35" s="664" t="s">
        <v>4897</v>
      </c>
      <c r="G35" s="663" t="s">
        <v>4039</v>
      </c>
      <c r="H35" s="663" t="s">
        <v>4040</v>
      </c>
      <c r="I35" s="665">
        <v>10.55</v>
      </c>
      <c r="J35" s="665">
        <v>80</v>
      </c>
      <c r="K35" s="666">
        <v>844.24</v>
      </c>
    </row>
    <row r="36" spans="1:11" ht="14.4" customHeight="1" x14ac:dyDescent="0.3">
      <c r="A36" s="661" t="s">
        <v>525</v>
      </c>
      <c r="B36" s="662" t="s">
        <v>2404</v>
      </c>
      <c r="C36" s="663" t="s">
        <v>530</v>
      </c>
      <c r="D36" s="664" t="s">
        <v>2405</v>
      </c>
      <c r="E36" s="663" t="s">
        <v>4896</v>
      </c>
      <c r="F36" s="664" t="s">
        <v>4897</v>
      </c>
      <c r="G36" s="663" t="s">
        <v>4041</v>
      </c>
      <c r="H36" s="663" t="s">
        <v>4042</v>
      </c>
      <c r="I36" s="665">
        <v>0.71</v>
      </c>
      <c r="J36" s="665">
        <v>1200</v>
      </c>
      <c r="K36" s="666">
        <v>852</v>
      </c>
    </row>
    <row r="37" spans="1:11" ht="14.4" customHeight="1" x14ac:dyDescent="0.3">
      <c r="A37" s="661" t="s">
        <v>525</v>
      </c>
      <c r="B37" s="662" t="s">
        <v>2404</v>
      </c>
      <c r="C37" s="663" t="s">
        <v>530</v>
      </c>
      <c r="D37" s="664" t="s">
        <v>2405</v>
      </c>
      <c r="E37" s="663" t="s">
        <v>4896</v>
      </c>
      <c r="F37" s="664" t="s">
        <v>4897</v>
      </c>
      <c r="G37" s="663" t="s">
        <v>4043</v>
      </c>
      <c r="H37" s="663" t="s">
        <v>4044</v>
      </c>
      <c r="I37" s="665">
        <v>0.71</v>
      </c>
      <c r="J37" s="665">
        <v>400</v>
      </c>
      <c r="K37" s="666">
        <v>284</v>
      </c>
    </row>
    <row r="38" spans="1:11" ht="14.4" customHeight="1" x14ac:dyDescent="0.3">
      <c r="A38" s="661" t="s">
        <v>525</v>
      </c>
      <c r="B38" s="662" t="s">
        <v>2404</v>
      </c>
      <c r="C38" s="663" t="s">
        <v>535</v>
      </c>
      <c r="D38" s="664" t="s">
        <v>2406</v>
      </c>
      <c r="E38" s="663" t="s">
        <v>4890</v>
      </c>
      <c r="F38" s="664" t="s">
        <v>4891</v>
      </c>
      <c r="G38" s="663" t="s">
        <v>4045</v>
      </c>
      <c r="H38" s="663" t="s">
        <v>4046</v>
      </c>
      <c r="I38" s="665">
        <v>183.09</v>
      </c>
      <c r="J38" s="665">
        <v>4</v>
      </c>
      <c r="K38" s="666">
        <v>732.36</v>
      </c>
    </row>
    <row r="39" spans="1:11" ht="14.4" customHeight="1" x14ac:dyDescent="0.3">
      <c r="A39" s="661" t="s">
        <v>525</v>
      </c>
      <c r="B39" s="662" t="s">
        <v>2404</v>
      </c>
      <c r="C39" s="663" t="s">
        <v>535</v>
      </c>
      <c r="D39" s="664" t="s">
        <v>2406</v>
      </c>
      <c r="E39" s="663" t="s">
        <v>4890</v>
      </c>
      <c r="F39" s="664" t="s">
        <v>4891</v>
      </c>
      <c r="G39" s="663" t="s">
        <v>4047</v>
      </c>
      <c r="H39" s="663" t="s">
        <v>4048</v>
      </c>
      <c r="I39" s="665">
        <v>123.05</v>
      </c>
      <c r="J39" s="665">
        <v>20</v>
      </c>
      <c r="K39" s="666">
        <v>2461</v>
      </c>
    </row>
    <row r="40" spans="1:11" ht="14.4" customHeight="1" x14ac:dyDescent="0.3">
      <c r="A40" s="661" t="s">
        <v>525</v>
      </c>
      <c r="B40" s="662" t="s">
        <v>2404</v>
      </c>
      <c r="C40" s="663" t="s">
        <v>535</v>
      </c>
      <c r="D40" s="664" t="s">
        <v>2406</v>
      </c>
      <c r="E40" s="663" t="s">
        <v>4890</v>
      </c>
      <c r="F40" s="664" t="s">
        <v>4891</v>
      </c>
      <c r="G40" s="663" t="s">
        <v>4049</v>
      </c>
      <c r="H40" s="663" t="s">
        <v>4050</v>
      </c>
      <c r="I40" s="665">
        <v>93.73</v>
      </c>
      <c r="J40" s="665">
        <v>10</v>
      </c>
      <c r="K40" s="666">
        <v>937.3</v>
      </c>
    </row>
    <row r="41" spans="1:11" ht="14.4" customHeight="1" x14ac:dyDescent="0.3">
      <c r="A41" s="661" t="s">
        <v>525</v>
      </c>
      <c r="B41" s="662" t="s">
        <v>2404</v>
      </c>
      <c r="C41" s="663" t="s">
        <v>535</v>
      </c>
      <c r="D41" s="664" t="s">
        <v>2406</v>
      </c>
      <c r="E41" s="663" t="s">
        <v>4890</v>
      </c>
      <c r="F41" s="664" t="s">
        <v>4891</v>
      </c>
      <c r="G41" s="663" t="s">
        <v>4051</v>
      </c>
      <c r="H41" s="663" t="s">
        <v>4052</v>
      </c>
      <c r="I41" s="665">
        <v>2.1850000000000001</v>
      </c>
      <c r="J41" s="665">
        <v>300</v>
      </c>
      <c r="K41" s="666">
        <v>655.75</v>
      </c>
    </row>
    <row r="42" spans="1:11" ht="14.4" customHeight="1" x14ac:dyDescent="0.3">
      <c r="A42" s="661" t="s">
        <v>525</v>
      </c>
      <c r="B42" s="662" t="s">
        <v>2404</v>
      </c>
      <c r="C42" s="663" t="s">
        <v>535</v>
      </c>
      <c r="D42" s="664" t="s">
        <v>2406</v>
      </c>
      <c r="E42" s="663" t="s">
        <v>4890</v>
      </c>
      <c r="F42" s="664" t="s">
        <v>4891</v>
      </c>
      <c r="G42" s="663" t="s">
        <v>4053</v>
      </c>
      <c r="H42" s="663" t="s">
        <v>4054</v>
      </c>
      <c r="I42" s="665">
        <v>9.2949999999999999</v>
      </c>
      <c r="J42" s="665">
        <v>800</v>
      </c>
      <c r="K42" s="666">
        <v>7435</v>
      </c>
    </row>
    <row r="43" spans="1:11" ht="14.4" customHeight="1" x14ac:dyDescent="0.3">
      <c r="A43" s="661" t="s">
        <v>525</v>
      </c>
      <c r="B43" s="662" t="s">
        <v>2404</v>
      </c>
      <c r="C43" s="663" t="s">
        <v>535</v>
      </c>
      <c r="D43" s="664" t="s">
        <v>2406</v>
      </c>
      <c r="E43" s="663" t="s">
        <v>4890</v>
      </c>
      <c r="F43" s="664" t="s">
        <v>4891</v>
      </c>
      <c r="G43" s="663" t="s">
        <v>4055</v>
      </c>
      <c r="H43" s="663" t="s">
        <v>4056</v>
      </c>
      <c r="I43" s="665">
        <v>3.57</v>
      </c>
      <c r="J43" s="665">
        <v>220</v>
      </c>
      <c r="K43" s="666">
        <v>785.4</v>
      </c>
    </row>
    <row r="44" spans="1:11" ht="14.4" customHeight="1" x14ac:dyDescent="0.3">
      <c r="A44" s="661" t="s">
        <v>525</v>
      </c>
      <c r="B44" s="662" t="s">
        <v>2404</v>
      </c>
      <c r="C44" s="663" t="s">
        <v>535</v>
      </c>
      <c r="D44" s="664" t="s">
        <v>2406</v>
      </c>
      <c r="E44" s="663" t="s">
        <v>4890</v>
      </c>
      <c r="F44" s="664" t="s">
        <v>4891</v>
      </c>
      <c r="G44" s="663" t="s">
        <v>4057</v>
      </c>
      <c r="H44" s="663" t="s">
        <v>4058</v>
      </c>
      <c r="I44" s="665">
        <v>12.08</v>
      </c>
      <c r="J44" s="665">
        <v>20</v>
      </c>
      <c r="K44" s="666">
        <v>241.6</v>
      </c>
    </row>
    <row r="45" spans="1:11" ht="14.4" customHeight="1" x14ac:dyDescent="0.3">
      <c r="A45" s="661" t="s">
        <v>525</v>
      </c>
      <c r="B45" s="662" t="s">
        <v>2404</v>
      </c>
      <c r="C45" s="663" t="s">
        <v>535</v>
      </c>
      <c r="D45" s="664" t="s">
        <v>2406</v>
      </c>
      <c r="E45" s="663" t="s">
        <v>4890</v>
      </c>
      <c r="F45" s="664" t="s">
        <v>4891</v>
      </c>
      <c r="G45" s="663" t="s">
        <v>4059</v>
      </c>
      <c r="H45" s="663" t="s">
        <v>4060</v>
      </c>
      <c r="I45" s="665">
        <v>28.735000000000003</v>
      </c>
      <c r="J45" s="665">
        <v>864</v>
      </c>
      <c r="K45" s="666">
        <v>24827.040000000001</v>
      </c>
    </row>
    <row r="46" spans="1:11" ht="14.4" customHeight="1" x14ac:dyDescent="0.3">
      <c r="A46" s="661" t="s">
        <v>525</v>
      </c>
      <c r="B46" s="662" t="s">
        <v>2404</v>
      </c>
      <c r="C46" s="663" t="s">
        <v>535</v>
      </c>
      <c r="D46" s="664" t="s">
        <v>2406</v>
      </c>
      <c r="E46" s="663" t="s">
        <v>4890</v>
      </c>
      <c r="F46" s="664" t="s">
        <v>4891</v>
      </c>
      <c r="G46" s="663" t="s">
        <v>4061</v>
      </c>
      <c r="H46" s="663" t="s">
        <v>4062</v>
      </c>
      <c r="I46" s="665">
        <v>129.26</v>
      </c>
      <c r="J46" s="665">
        <v>25</v>
      </c>
      <c r="K46" s="666">
        <v>3231.5</v>
      </c>
    </row>
    <row r="47" spans="1:11" ht="14.4" customHeight="1" x14ac:dyDescent="0.3">
      <c r="A47" s="661" t="s">
        <v>525</v>
      </c>
      <c r="B47" s="662" t="s">
        <v>2404</v>
      </c>
      <c r="C47" s="663" t="s">
        <v>535</v>
      </c>
      <c r="D47" s="664" t="s">
        <v>2406</v>
      </c>
      <c r="E47" s="663" t="s">
        <v>4890</v>
      </c>
      <c r="F47" s="664" t="s">
        <v>4891</v>
      </c>
      <c r="G47" s="663" t="s">
        <v>4063</v>
      </c>
      <c r="H47" s="663" t="s">
        <v>4064</v>
      </c>
      <c r="I47" s="665">
        <v>86.38</v>
      </c>
      <c r="J47" s="665">
        <v>20</v>
      </c>
      <c r="K47" s="666">
        <v>1727.5</v>
      </c>
    </row>
    <row r="48" spans="1:11" ht="14.4" customHeight="1" x14ac:dyDescent="0.3">
      <c r="A48" s="661" t="s">
        <v>525</v>
      </c>
      <c r="B48" s="662" t="s">
        <v>2404</v>
      </c>
      <c r="C48" s="663" t="s">
        <v>535</v>
      </c>
      <c r="D48" s="664" t="s">
        <v>2406</v>
      </c>
      <c r="E48" s="663" t="s">
        <v>4890</v>
      </c>
      <c r="F48" s="664" t="s">
        <v>4891</v>
      </c>
      <c r="G48" s="663" t="s">
        <v>4063</v>
      </c>
      <c r="H48" s="663" t="s">
        <v>4065</v>
      </c>
      <c r="I48" s="665">
        <v>86.38</v>
      </c>
      <c r="J48" s="665">
        <v>30</v>
      </c>
      <c r="K48" s="666">
        <v>2591.4</v>
      </c>
    </row>
    <row r="49" spans="1:11" ht="14.4" customHeight="1" x14ac:dyDescent="0.3">
      <c r="A49" s="661" t="s">
        <v>525</v>
      </c>
      <c r="B49" s="662" t="s">
        <v>2404</v>
      </c>
      <c r="C49" s="663" t="s">
        <v>535</v>
      </c>
      <c r="D49" s="664" t="s">
        <v>2406</v>
      </c>
      <c r="E49" s="663" t="s">
        <v>4890</v>
      </c>
      <c r="F49" s="664" t="s">
        <v>4891</v>
      </c>
      <c r="G49" s="663" t="s">
        <v>4066</v>
      </c>
      <c r="H49" s="663" t="s">
        <v>4067</v>
      </c>
      <c r="I49" s="665">
        <v>11.36</v>
      </c>
      <c r="J49" s="665">
        <v>100</v>
      </c>
      <c r="K49" s="666">
        <v>1136.2</v>
      </c>
    </row>
    <row r="50" spans="1:11" ht="14.4" customHeight="1" x14ac:dyDescent="0.3">
      <c r="A50" s="661" t="s">
        <v>525</v>
      </c>
      <c r="B50" s="662" t="s">
        <v>2404</v>
      </c>
      <c r="C50" s="663" t="s">
        <v>535</v>
      </c>
      <c r="D50" s="664" t="s">
        <v>2406</v>
      </c>
      <c r="E50" s="663" t="s">
        <v>4890</v>
      </c>
      <c r="F50" s="664" t="s">
        <v>4891</v>
      </c>
      <c r="G50" s="663" t="s">
        <v>4068</v>
      </c>
      <c r="H50" s="663" t="s">
        <v>4069</v>
      </c>
      <c r="I50" s="665">
        <v>42.63</v>
      </c>
      <c r="J50" s="665">
        <v>108</v>
      </c>
      <c r="K50" s="666">
        <v>4604.0200000000004</v>
      </c>
    </row>
    <row r="51" spans="1:11" ht="14.4" customHeight="1" x14ac:dyDescent="0.3">
      <c r="A51" s="661" t="s">
        <v>525</v>
      </c>
      <c r="B51" s="662" t="s">
        <v>2404</v>
      </c>
      <c r="C51" s="663" t="s">
        <v>535</v>
      </c>
      <c r="D51" s="664" t="s">
        <v>2406</v>
      </c>
      <c r="E51" s="663" t="s">
        <v>4890</v>
      </c>
      <c r="F51" s="664" t="s">
        <v>4891</v>
      </c>
      <c r="G51" s="663" t="s">
        <v>4068</v>
      </c>
      <c r="H51" s="663" t="s">
        <v>4070</v>
      </c>
      <c r="I51" s="665">
        <v>42.63</v>
      </c>
      <c r="J51" s="665">
        <v>162</v>
      </c>
      <c r="K51" s="666">
        <v>6906.02</v>
      </c>
    </row>
    <row r="52" spans="1:11" ht="14.4" customHeight="1" x14ac:dyDescent="0.3">
      <c r="A52" s="661" t="s">
        <v>525</v>
      </c>
      <c r="B52" s="662" t="s">
        <v>2404</v>
      </c>
      <c r="C52" s="663" t="s">
        <v>535</v>
      </c>
      <c r="D52" s="664" t="s">
        <v>2406</v>
      </c>
      <c r="E52" s="663" t="s">
        <v>4890</v>
      </c>
      <c r="F52" s="664" t="s">
        <v>4891</v>
      </c>
      <c r="G52" s="663" t="s">
        <v>3981</v>
      </c>
      <c r="H52" s="663" t="s">
        <v>3982</v>
      </c>
      <c r="I52" s="665">
        <v>25.55</v>
      </c>
      <c r="J52" s="665">
        <v>288</v>
      </c>
      <c r="K52" s="666">
        <v>7359.45</v>
      </c>
    </row>
    <row r="53" spans="1:11" ht="14.4" customHeight="1" x14ac:dyDescent="0.3">
      <c r="A53" s="661" t="s">
        <v>525</v>
      </c>
      <c r="B53" s="662" t="s">
        <v>2404</v>
      </c>
      <c r="C53" s="663" t="s">
        <v>535</v>
      </c>
      <c r="D53" s="664" t="s">
        <v>2406</v>
      </c>
      <c r="E53" s="663" t="s">
        <v>4890</v>
      </c>
      <c r="F53" s="664" t="s">
        <v>4891</v>
      </c>
      <c r="G53" s="663" t="s">
        <v>4071</v>
      </c>
      <c r="H53" s="663" t="s">
        <v>4072</v>
      </c>
      <c r="I53" s="665">
        <v>22.150000000000002</v>
      </c>
      <c r="J53" s="665">
        <v>1100</v>
      </c>
      <c r="K53" s="666">
        <v>24365</v>
      </c>
    </row>
    <row r="54" spans="1:11" ht="14.4" customHeight="1" x14ac:dyDescent="0.3">
      <c r="A54" s="661" t="s">
        <v>525</v>
      </c>
      <c r="B54" s="662" t="s">
        <v>2404</v>
      </c>
      <c r="C54" s="663" t="s">
        <v>535</v>
      </c>
      <c r="D54" s="664" t="s">
        <v>2406</v>
      </c>
      <c r="E54" s="663" t="s">
        <v>4890</v>
      </c>
      <c r="F54" s="664" t="s">
        <v>4891</v>
      </c>
      <c r="G54" s="663" t="s">
        <v>4073</v>
      </c>
      <c r="H54" s="663" t="s">
        <v>4074</v>
      </c>
      <c r="I54" s="665">
        <v>30.17428571428572</v>
      </c>
      <c r="J54" s="665">
        <v>455</v>
      </c>
      <c r="K54" s="666">
        <v>13729.35</v>
      </c>
    </row>
    <row r="55" spans="1:11" ht="14.4" customHeight="1" x14ac:dyDescent="0.3">
      <c r="A55" s="661" t="s">
        <v>525</v>
      </c>
      <c r="B55" s="662" t="s">
        <v>2404</v>
      </c>
      <c r="C55" s="663" t="s">
        <v>535</v>
      </c>
      <c r="D55" s="664" t="s">
        <v>2406</v>
      </c>
      <c r="E55" s="663" t="s">
        <v>4890</v>
      </c>
      <c r="F55" s="664" t="s">
        <v>4891</v>
      </c>
      <c r="G55" s="663" t="s">
        <v>4075</v>
      </c>
      <c r="H55" s="663" t="s">
        <v>4076</v>
      </c>
      <c r="I55" s="665">
        <v>13.04</v>
      </c>
      <c r="J55" s="665">
        <v>1120</v>
      </c>
      <c r="K55" s="666">
        <v>14604.8</v>
      </c>
    </row>
    <row r="56" spans="1:11" ht="14.4" customHeight="1" x14ac:dyDescent="0.3">
      <c r="A56" s="661" t="s">
        <v>525</v>
      </c>
      <c r="B56" s="662" t="s">
        <v>2404</v>
      </c>
      <c r="C56" s="663" t="s">
        <v>535</v>
      </c>
      <c r="D56" s="664" t="s">
        <v>2406</v>
      </c>
      <c r="E56" s="663" t="s">
        <v>4890</v>
      </c>
      <c r="F56" s="664" t="s">
        <v>4891</v>
      </c>
      <c r="G56" s="663" t="s">
        <v>3983</v>
      </c>
      <c r="H56" s="663" t="s">
        <v>3984</v>
      </c>
      <c r="I56" s="665">
        <v>1.38</v>
      </c>
      <c r="J56" s="665">
        <v>400</v>
      </c>
      <c r="K56" s="666">
        <v>552</v>
      </c>
    </row>
    <row r="57" spans="1:11" ht="14.4" customHeight="1" x14ac:dyDescent="0.3">
      <c r="A57" s="661" t="s">
        <v>525</v>
      </c>
      <c r="B57" s="662" t="s">
        <v>2404</v>
      </c>
      <c r="C57" s="663" t="s">
        <v>535</v>
      </c>
      <c r="D57" s="664" t="s">
        <v>2406</v>
      </c>
      <c r="E57" s="663" t="s">
        <v>4890</v>
      </c>
      <c r="F57" s="664" t="s">
        <v>4891</v>
      </c>
      <c r="G57" s="663" t="s">
        <v>4077</v>
      </c>
      <c r="H57" s="663" t="s">
        <v>4078</v>
      </c>
      <c r="I57" s="665">
        <v>8.59</v>
      </c>
      <c r="J57" s="665">
        <v>400</v>
      </c>
      <c r="K57" s="666">
        <v>3436.6800000000003</v>
      </c>
    </row>
    <row r="58" spans="1:11" ht="14.4" customHeight="1" x14ac:dyDescent="0.3">
      <c r="A58" s="661" t="s">
        <v>525</v>
      </c>
      <c r="B58" s="662" t="s">
        <v>2404</v>
      </c>
      <c r="C58" s="663" t="s">
        <v>535</v>
      </c>
      <c r="D58" s="664" t="s">
        <v>2406</v>
      </c>
      <c r="E58" s="663" t="s">
        <v>4890</v>
      </c>
      <c r="F58" s="664" t="s">
        <v>4891</v>
      </c>
      <c r="G58" s="663" t="s">
        <v>4079</v>
      </c>
      <c r="H58" s="663" t="s">
        <v>4080</v>
      </c>
      <c r="I58" s="665">
        <v>12.019999999999998</v>
      </c>
      <c r="J58" s="665">
        <v>768</v>
      </c>
      <c r="K58" s="666">
        <v>9233.42</v>
      </c>
    </row>
    <row r="59" spans="1:11" ht="14.4" customHeight="1" x14ac:dyDescent="0.3">
      <c r="A59" s="661" t="s">
        <v>525</v>
      </c>
      <c r="B59" s="662" t="s">
        <v>2404</v>
      </c>
      <c r="C59" s="663" t="s">
        <v>535</v>
      </c>
      <c r="D59" s="664" t="s">
        <v>2406</v>
      </c>
      <c r="E59" s="663" t="s">
        <v>4890</v>
      </c>
      <c r="F59" s="664" t="s">
        <v>4891</v>
      </c>
      <c r="G59" s="663" t="s">
        <v>3987</v>
      </c>
      <c r="H59" s="663" t="s">
        <v>3988</v>
      </c>
      <c r="I59" s="665">
        <v>39.11</v>
      </c>
      <c r="J59" s="665">
        <v>20</v>
      </c>
      <c r="K59" s="666">
        <v>782.13</v>
      </c>
    </row>
    <row r="60" spans="1:11" ht="14.4" customHeight="1" x14ac:dyDescent="0.3">
      <c r="A60" s="661" t="s">
        <v>525</v>
      </c>
      <c r="B60" s="662" t="s">
        <v>2404</v>
      </c>
      <c r="C60" s="663" t="s">
        <v>535</v>
      </c>
      <c r="D60" s="664" t="s">
        <v>2406</v>
      </c>
      <c r="E60" s="663" t="s">
        <v>4890</v>
      </c>
      <c r="F60" s="664" t="s">
        <v>4891</v>
      </c>
      <c r="G60" s="663" t="s">
        <v>3987</v>
      </c>
      <c r="H60" s="663" t="s">
        <v>4081</v>
      </c>
      <c r="I60" s="665">
        <v>39.1</v>
      </c>
      <c r="J60" s="665">
        <v>20</v>
      </c>
      <c r="K60" s="666">
        <v>782</v>
      </c>
    </row>
    <row r="61" spans="1:11" ht="14.4" customHeight="1" x14ac:dyDescent="0.3">
      <c r="A61" s="661" t="s">
        <v>525</v>
      </c>
      <c r="B61" s="662" t="s">
        <v>2404</v>
      </c>
      <c r="C61" s="663" t="s">
        <v>535</v>
      </c>
      <c r="D61" s="664" t="s">
        <v>2406</v>
      </c>
      <c r="E61" s="663" t="s">
        <v>4890</v>
      </c>
      <c r="F61" s="664" t="s">
        <v>4891</v>
      </c>
      <c r="G61" s="663" t="s">
        <v>3989</v>
      </c>
      <c r="H61" s="663" t="s">
        <v>3990</v>
      </c>
      <c r="I61" s="665">
        <v>0.66666666666666663</v>
      </c>
      <c r="J61" s="665">
        <v>26000</v>
      </c>
      <c r="K61" s="666">
        <v>17340</v>
      </c>
    </row>
    <row r="62" spans="1:11" ht="14.4" customHeight="1" x14ac:dyDescent="0.3">
      <c r="A62" s="661" t="s">
        <v>525</v>
      </c>
      <c r="B62" s="662" t="s">
        <v>2404</v>
      </c>
      <c r="C62" s="663" t="s">
        <v>535</v>
      </c>
      <c r="D62" s="664" t="s">
        <v>2406</v>
      </c>
      <c r="E62" s="663" t="s">
        <v>4890</v>
      </c>
      <c r="F62" s="664" t="s">
        <v>4891</v>
      </c>
      <c r="G62" s="663" t="s">
        <v>4082</v>
      </c>
      <c r="H62" s="663" t="s">
        <v>4083</v>
      </c>
      <c r="I62" s="665">
        <v>3.44</v>
      </c>
      <c r="J62" s="665">
        <v>100</v>
      </c>
      <c r="K62" s="666">
        <v>344</v>
      </c>
    </row>
    <row r="63" spans="1:11" ht="14.4" customHeight="1" x14ac:dyDescent="0.3">
      <c r="A63" s="661" t="s">
        <v>525</v>
      </c>
      <c r="B63" s="662" t="s">
        <v>2404</v>
      </c>
      <c r="C63" s="663" t="s">
        <v>535</v>
      </c>
      <c r="D63" s="664" t="s">
        <v>2406</v>
      </c>
      <c r="E63" s="663" t="s">
        <v>4890</v>
      </c>
      <c r="F63" s="664" t="s">
        <v>4891</v>
      </c>
      <c r="G63" s="663" t="s">
        <v>4084</v>
      </c>
      <c r="H63" s="663" t="s">
        <v>4085</v>
      </c>
      <c r="I63" s="665">
        <v>1.21</v>
      </c>
      <c r="J63" s="665">
        <v>1000</v>
      </c>
      <c r="K63" s="666">
        <v>1210</v>
      </c>
    </row>
    <row r="64" spans="1:11" ht="14.4" customHeight="1" x14ac:dyDescent="0.3">
      <c r="A64" s="661" t="s">
        <v>525</v>
      </c>
      <c r="B64" s="662" t="s">
        <v>2404</v>
      </c>
      <c r="C64" s="663" t="s">
        <v>535</v>
      </c>
      <c r="D64" s="664" t="s">
        <v>2406</v>
      </c>
      <c r="E64" s="663" t="s">
        <v>4890</v>
      </c>
      <c r="F64" s="664" t="s">
        <v>4891</v>
      </c>
      <c r="G64" s="663" t="s">
        <v>4086</v>
      </c>
      <c r="H64" s="663" t="s">
        <v>4087</v>
      </c>
      <c r="I64" s="665">
        <v>3.9433333333333338</v>
      </c>
      <c r="J64" s="665">
        <v>4500</v>
      </c>
      <c r="K64" s="666">
        <v>17755.349999999999</v>
      </c>
    </row>
    <row r="65" spans="1:11" ht="14.4" customHeight="1" x14ac:dyDescent="0.3">
      <c r="A65" s="661" t="s">
        <v>525</v>
      </c>
      <c r="B65" s="662" t="s">
        <v>2404</v>
      </c>
      <c r="C65" s="663" t="s">
        <v>535</v>
      </c>
      <c r="D65" s="664" t="s">
        <v>2406</v>
      </c>
      <c r="E65" s="663" t="s">
        <v>4890</v>
      </c>
      <c r="F65" s="664" t="s">
        <v>4891</v>
      </c>
      <c r="G65" s="663" t="s">
        <v>4088</v>
      </c>
      <c r="H65" s="663" t="s">
        <v>4089</v>
      </c>
      <c r="I65" s="665">
        <v>66.239999999999995</v>
      </c>
      <c r="J65" s="665">
        <v>120</v>
      </c>
      <c r="K65" s="666">
        <v>7948.8</v>
      </c>
    </row>
    <row r="66" spans="1:11" ht="14.4" customHeight="1" x14ac:dyDescent="0.3">
      <c r="A66" s="661" t="s">
        <v>525</v>
      </c>
      <c r="B66" s="662" t="s">
        <v>2404</v>
      </c>
      <c r="C66" s="663" t="s">
        <v>535</v>
      </c>
      <c r="D66" s="664" t="s">
        <v>2406</v>
      </c>
      <c r="E66" s="663" t="s">
        <v>4890</v>
      </c>
      <c r="F66" s="664" t="s">
        <v>4891</v>
      </c>
      <c r="G66" s="663" t="s">
        <v>4090</v>
      </c>
      <c r="H66" s="663" t="s">
        <v>4091</v>
      </c>
      <c r="I66" s="665">
        <v>8.58</v>
      </c>
      <c r="J66" s="665">
        <v>408</v>
      </c>
      <c r="K66" s="666">
        <v>3500.6400000000003</v>
      </c>
    </row>
    <row r="67" spans="1:11" ht="14.4" customHeight="1" x14ac:dyDescent="0.3">
      <c r="A67" s="661" t="s">
        <v>525</v>
      </c>
      <c r="B67" s="662" t="s">
        <v>2404</v>
      </c>
      <c r="C67" s="663" t="s">
        <v>535</v>
      </c>
      <c r="D67" s="664" t="s">
        <v>2406</v>
      </c>
      <c r="E67" s="663" t="s">
        <v>4890</v>
      </c>
      <c r="F67" s="664" t="s">
        <v>4891</v>
      </c>
      <c r="G67" s="663" t="s">
        <v>4092</v>
      </c>
      <c r="H67" s="663" t="s">
        <v>4093</v>
      </c>
      <c r="I67" s="665">
        <v>27.88</v>
      </c>
      <c r="J67" s="665">
        <v>4</v>
      </c>
      <c r="K67" s="666">
        <v>111.52</v>
      </c>
    </row>
    <row r="68" spans="1:11" ht="14.4" customHeight="1" x14ac:dyDescent="0.3">
      <c r="A68" s="661" t="s">
        <v>525</v>
      </c>
      <c r="B68" s="662" t="s">
        <v>2404</v>
      </c>
      <c r="C68" s="663" t="s">
        <v>535</v>
      </c>
      <c r="D68" s="664" t="s">
        <v>2406</v>
      </c>
      <c r="E68" s="663" t="s">
        <v>4890</v>
      </c>
      <c r="F68" s="664" t="s">
        <v>4891</v>
      </c>
      <c r="G68" s="663" t="s">
        <v>4094</v>
      </c>
      <c r="H68" s="663" t="s">
        <v>4095</v>
      </c>
      <c r="I68" s="665">
        <v>10.78</v>
      </c>
      <c r="J68" s="665">
        <v>540</v>
      </c>
      <c r="K68" s="666">
        <v>5819.22</v>
      </c>
    </row>
    <row r="69" spans="1:11" ht="14.4" customHeight="1" x14ac:dyDescent="0.3">
      <c r="A69" s="661" t="s">
        <v>525</v>
      </c>
      <c r="B69" s="662" t="s">
        <v>2404</v>
      </c>
      <c r="C69" s="663" t="s">
        <v>535</v>
      </c>
      <c r="D69" s="664" t="s">
        <v>2406</v>
      </c>
      <c r="E69" s="663" t="s">
        <v>4890</v>
      </c>
      <c r="F69" s="664" t="s">
        <v>4891</v>
      </c>
      <c r="G69" s="663" t="s">
        <v>4096</v>
      </c>
      <c r="H69" s="663" t="s">
        <v>4097</v>
      </c>
      <c r="I69" s="665">
        <v>1.29</v>
      </c>
      <c r="J69" s="665">
        <v>21600</v>
      </c>
      <c r="K69" s="666">
        <v>27871.22</v>
      </c>
    </row>
    <row r="70" spans="1:11" ht="14.4" customHeight="1" x14ac:dyDescent="0.3">
      <c r="A70" s="661" t="s">
        <v>525</v>
      </c>
      <c r="B70" s="662" t="s">
        <v>2404</v>
      </c>
      <c r="C70" s="663" t="s">
        <v>535</v>
      </c>
      <c r="D70" s="664" t="s">
        <v>2406</v>
      </c>
      <c r="E70" s="663" t="s">
        <v>4890</v>
      </c>
      <c r="F70" s="664" t="s">
        <v>4891</v>
      </c>
      <c r="G70" s="663" t="s">
        <v>4098</v>
      </c>
      <c r="H70" s="663" t="s">
        <v>4099</v>
      </c>
      <c r="I70" s="665">
        <v>98.37</v>
      </c>
      <c r="J70" s="665">
        <v>10</v>
      </c>
      <c r="K70" s="666">
        <v>983.7</v>
      </c>
    </row>
    <row r="71" spans="1:11" ht="14.4" customHeight="1" x14ac:dyDescent="0.3">
      <c r="A71" s="661" t="s">
        <v>525</v>
      </c>
      <c r="B71" s="662" t="s">
        <v>2404</v>
      </c>
      <c r="C71" s="663" t="s">
        <v>535</v>
      </c>
      <c r="D71" s="664" t="s">
        <v>2406</v>
      </c>
      <c r="E71" s="663" t="s">
        <v>4890</v>
      </c>
      <c r="F71" s="664" t="s">
        <v>4891</v>
      </c>
      <c r="G71" s="663" t="s">
        <v>4100</v>
      </c>
      <c r="H71" s="663" t="s">
        <v>4101</v>
      </c>
      <c r="I71" s="665">
        <v>283.01666666666665</v>
      </c>
      <c r="J71" s="665">
        <v>70</v>
      </c>
      <c r="K71" s="666">
        <v>19811.18</v>
      </c>
    </row>
    <row r="72" spans="1:11" ht="14.4" customHeight="1" x14ac:dyDescent="0.3">
      <c r="A72" s="661" t="s">
        <v>525</v>
      </c>
      <c r="B72" s="662" t="s">
        <v>2404</v>
      </c>
      <c r="C72" s="663" t="s">
        <v>535</v>
      </c>
      <c r="D72" s="664" t="s">
        <v>2406</v>
      </c>
      <c r="E72" s="663" t="s">
        <v>4890</v>
      </c>
      <c r="F72" s="664" t="s">
        <v>4891</v>
      </c>
      <c r="G72" s="663" t="s">
        <v>4102</v>
      </c>
      <c r="H72" s="663" t="s">
        <v>4103</v>
      </c>
      <c r="I72" s="665">
        <v>0.86833333333333329</v>
      </c>
      <c r="J72" s="665">
        <v>24975</v>
      </c>
      <c r="K72" s="666">
        <v>21796.75</v>
      </c>
    </row>
    <row r="73" spans="1:11" ht="14.4" customHeight="1" x14ac:dyDescent="0.3">
      <c r="A73" s="661" t="s">
        <v>525</v>
      </c>
      <c r="B73" s="662" t="s">
        <v>2404</v>
      </c>
      <c r="C73" s="663" t="s">
        <v>535</v>
      </c>
      <c r="D73" s="664" t="s">
        <v>2406</v>
      </c>
      <c r="E73" s="663" t="s">
        <v>4890</v>
      </c>
      <c r="F73" s="664" t="s">
        <v>4891</v>
      </c>
      <c r="G73" s="663" t="s">
        <v>4104</v>
      </c>
      <c r="H73" s="663" t="s">
        <v>4105</v>
      </c>
      <c r="I73" s="665">
        <v>259.89999999999998</v>
      </c>
      <c r="J73" s="665">
        <v>4</v>
      </c>
      <c r="K73" s="666">
        <v>1039.5999999999999</v>
      </c>
    </row>
    <row r="74" spans="1:11" ht="14.4" customHeight="1" x14ac:dyDescent="0.3">
      <c r="A74" s="661" t="s">
        <v>525</v>
      </c>
      <c r="B74" s="662" t="s">
        <v>2404</v>
      </c>
      <c r="C74" s="663" t="s">
        <v>535</v>
      </c>
      <c r="D74" s="664" t="s">
        <v>2406</v>
      </c>
      <c r="E74" s="663" t="s">
        <v>4890</v>
      </c>
      <c r="F74" s="664" t="s">
        <v>4891</v>
      </c>
      <c r="G74" s="663" t="s">
        <v>4106</v>
      </c>
      <c r="H74" s="663" t="s">
        <v>4107</v>
      </c>
      <c r="I74" s="665">
        <v>7.51</v>
      </c>
      <c r="J74" s="665">
        <v>180</v>
      </c>
      <c r="K74" s="666">
        <v>1351.8000000000002</v>
      </c>
    </row>
    <row r="75" spans="1:11" ht="14.4" customHeight="1" x14ac:dyDescent="0.3">
      <c r="A75" s="661" t="s">
        <v>525</v>
      </c>
      <c r="B75" s="662" t="s">
        <v>2404</v>
      </c>
      <c r="C75" s="663" t="s">
        <v>535</v>
      </c>
      <c r="D75" s="664" t="s">
        <v>2406</v>
      </c>
      <c r="E75" s="663" t="s">
        <v>4890</v>
      </c>
      <c r="F75" s="664" t="s">
        <v>4891</v>
      </c>
      <c r="G75" s="663" t="s">
        <v>4108</v>
      </c>
      <c r="H75" s="663" t="s">
        <v>4109</v>
      </c>
      <c r="I75" s="665">
        <v>0.86</v>
      </c>
      <c r="J75" s="665">
        <v>1000</v>
      </c>
      <c r="K75" s="666">
        <v>860</v>
      </c>
    </row>
    <row r="76" spans="1:11" ht="14.4" customHeight="1" x14ac:dyDescent="0.3">
      <c r="A76" s="661" t="s">
        <v>525</v>
      </c>
      <c r="B76" s="662" t="s">
        <v>2404</v>
      </c>
      <c r="C76" s="663" t="s">
        <v>535</v>
      </c>
      <c r="D76" s="664" t="s">
        <v>2406</v>
      </c>
      <c r="E76" s="663" t="s">
        <v>4890</v>
      </c>
      <c r="F76" s="664" t="s">
        <v>4891</v>
      </c>
      <c r="G76" s="663" t="s">
        <v>4110</v>
      </c>
      <c r="H76" s="663" t="s">
        <v>4111</v>
      </c>
      <c r="I76" s="665">
        <v>1.5150000000000001</v>
      </c>
      <c r="J76" s="665">
        <v>800</v>
      </c>
      <c r="K76" s="666">
        <v>1212</v>
      </c>
    </row>
    <row r="77" spans="1:11" ht="14.4" customHeight="1" x14ac:dyDescent="0.3">
      <c r="A77" s="661" t="s">
        <v>525</v>
      </c>
      <c r="B77" s="662" t="s">
        <v>2404</v>
      </c>
      <c r="C77" s="663" t="s">
        <v>535</v>
      </c>
      <c r="D77" s="664" t="s">
        <v>2406</v>
      </c>
      <c r="E77" s="663" t="s">
        <v>4890</v>
      </c>
      <c r="F77" s="664" t="s">
        <v>4891</v>
      </c>
      <c r="G77" s="663" t="s">
        <v>4112</v>
      </c>
      <c r="H77" s="663" t="s">
        <v>4113</v>
      </c>
      <c r="I77" s="665">
        <v>5.87</v>
      </c>
      <c r="J77" s="665">
        <v>100</v>
      </c>
      <c r="K77" s="666">
        <v>587</v>
      </c>
    </row>
    <row r="78" spans="1:11" ht="14.4" customHeight="1" x14ac:dyDescent="0.3">
      <c r="A78" s="661" t="s">
        <v>525</v>
      </c>
      <c r="B78" s="662" t="s">
        <v>2404</v>
      </c>
      <c r="C78" s="663" t="s">
        <v>535</v>
      </c>
      <c r="D78" s="664" t="s">
        <v>2406</v>
      </c>
      <c r="E78" s="663" t="s">
        <v>4890</v>
      </c>
      <c r="F78" s="664" t="s">
        <v>4891</v>
      </c>
      <c r="G78" s="663" t="s">
        <v>4114</v>
      </c>
      <c r="H78" s="663" t="s">
        <v>4115</v>
      </c>
      <c r="I78" s="665">
        <v>82.23</v>
      </c>
      <c r="J78" s="665">
        <v>20</v>
      </c>
      <c r="K78" s="666">
        <v>1644.68</v>
      </c>
    </row>
    <row r="79" spans="1:11" ht="14.4" customHeight="1" x14ac:dyDescent="0.3">
      <c r="A79" s="661" t="s">
        <v>525</v>
      </c>
      <c r="B79" s="662" t="s">
        <v>2404</v>
      </c>
      <c r="C79" s="663" t="s">
        <v>535</v>
      </c>
      <c r="D79" s="664" t="s">
        <v>2406</v>
      </c>
      <c r="E79" s="663" t="s">
        <v>4890</v>
      </c>
      <c r="F79" s="664" t="s">
        <v>4891</v>
      </c>
      <c r="G79" s="663" t="s">
        <v>4116</v>
      </c>
      <c r="H79" s="663" t="s">
        <v>4117</v>
      </c>
      <c r="I79" s="665">
        <v>834.62</v>
      </c>
      <c r="J79" s="665">
        <v>3</v>
      </c>
      <c r="K79" s="666">
        <v>2503.86</v>
      </c>
    </row>
    <row r="80" spans="1:11" ht="14.4" customHeight="1" x14ac:dyDescent="0.3">
      <c r="A80" s="661" t="s">
        <v>525</v>
      </c>
      <c r="B80" s="662" t="s">
        <v>2404</v>
      </c>
      <c r="C80" s="663" t="s">
        <v>535</v>
      </c>
      <c r="D80" s="664" t="s">
        <v>2406</v>
      </c>
      <c r="E80" s="663" t="s">
        <v>4890</v>
      </c>
      <c r="F80" s="664" t="s">
        <v>4891</v>
      </c>
      <c r="G80" s="663" t="s">
        <v>4118</v>
      </c>
      <c r="H80" s="663" t="s">
        <v>4119</v>
      </c>
      <c r="I80" s="665">
        <v>9.7799999999999994</v>
      </c>
      <c r="J80" s="665">
        <v>100</v>
      </c>
      <c r="K80" s="666">
        <v>977.5</v>
      </c>
    </row>
    <row r="81" spans="1:11" ht="14.4" customHeight="1" x14ac:dyDescent="0.3">
      <c r="A81" s="661" t="s">
        <v>525</v>
      </c>
      <c r="B81" s="662" t="s">
        <v>2404</v>
      </c>
      <c r="C81" s="663" t="s">
        <v>535</v>
      </c>
      <c r="D81" s="664" t="s">
        <v>2406</v>
      </c>
      <c r="E81" s="663" t="s">
        <v>4890</v>
      </c>
      <c r="F81" s="664" t="s">
        <v>4891</v>
      </c>
      <c r="G81" s="663" t="s">
        <v>4120</v>
      </c>
      <c r="H81" s="663" t="s">
        <v>4121</v>
      </c>
      <c r="I81" s="665">
        <v>12.593333333333334</v>
      </c>
      <c r="J81" s="665">
        <v>400</v>
      </c>
      <c r="K81" s="666">
        <v>5038.07</v>
      </c>
    </row>
    <row r="82" spans="1:11" ht="14.4" customHeight="1" x14ac:dyDescent="0.3">
      <c r="A82" s="661" t="s">
        <v>525</v>
      </c>
      <c r="B82" s="662" t="s">
        <v>2404</v>
      </c>
      <c r="C82" s="663" t="s">
        <v>535</v>
      </c>
      <c r="D82" s="664" t="s">
        <v>2406</v>
      </c>
      <c r="E82" s="663" t="s">
        <v>4890</v>
      </c>
      <c r="F82" s="664" t="s">
        <v>4891</v>
      </c>
      <c r="G82" s="663" t="s">
        <v>4122</v>
      </c>
      <c r="H82" s="663" t="s">
        <v>4123</v>
      </c>
      <c r="I82" s="665">
        <v>4.79</v>
      </c>
      <c r="J82" s="665">
        <v>72</v>
      </c>
      <c r="K82" s="666">
        <v>345</v>
      </c>
    </row>
    <row r="83" spans="1:11" ht="14.4" customHeight="1" x14ac:dyDescent="0.3">
      <c r="A83" s="661" t="s">
        <v>525</v>
      </c>
      <c r="B83" s="662" t="s">
        <v>2404</v>
      </c>
      <c r="C83" s="663" t="s">
        <v>535</v>
      </c>
      <c r="D83" s="664" t="s">
        <v>2406</v>
      </c>
      <c r="E83" s="663" t="s">
        <v>4890</v>
      </c>
      <c r="F83" s="664" t="s">
        <v>4891</v>
      </c>
      <c r="G83" s="663" t="s">
        <v>4124</v>
      </c>
      <c r="H83" s="663" t="s">
        <v>4125</v>
      </c>
      <c r="I83" s="665">
        <v>185.98</v>
      </c>
      <c r="J83" s="665">
        <v>10</v>
      </c>
      <c r="K83" s="666">
        <v>1859.8</v>
      </c>
    </row>
    <row r="84" spans="1:11" ht="14.4" customHeight="1" x14ac:dyDescent="0.3">
      <c r="A84" s="661" t="s">
        <v>525</v>
      </c>
      <c r="B84" s="662" t="s">
        <v>2404</v>
      </c>
      <c r="C84" s="663" t="s">
        <v>535</v>
      </c>
      <c r="D84" s="664" t="s">
        <v>2406</v>
      </c>
      <c r="E84" s="663" t="s">
        <v>4890</v>
      </c>
      <c r="F84" s="664" t="s">
        <v>4891</v>
      </c>
      <c r="G84" s="663" t="s">
        <v>4126</v>
      </c>
      <c r="H84" s="663" t="s">
        <v>4127</v>
      </c>
      <c r="I84" s="665">
        <v>120.61</v>
      </c>
      <c r="J84" s="665">
        <v>25</v>
      </c>
      <c r="K84" s="666">
        <v>3015.3</v>
      </c>
    </row>
    <row r="85" spans="1:11" ht="14.4" customHeight="1" x14ac:dyDescent="0.3">
      <c r="A85" s="661" t="s">
        <v>525</v>
      </c>
      <c r="B85" s="662" t="s">
        <v>2404</v>
      </c>
      <c r="C85" s="663" t="s">
        <v>535</v>
      </c>
      <c r="D85" s="664" t="s">
        <v>2406</v>
      </c>
      <c r="E85" s="663" t="s">
        <v>4890</v>
      </c>
      <c r="F85" s="664" t="s">
        <v>4891</v>
      </c>
      <c r="G85" s="663" t="s">
        <v>4128</v>
      </c>
      <c r="H85" s="663" t="s">
        <v>4129</v>
      </c>
      <c r="I85" s="665">
        <v>5.2733333333333334</v>
      </c>
      <c r="J85" s="665">
        <v>450</v>
      </c>
      <c r="K85" s="666">
        <v>2373.1</v>
      </c>
    </row>
    <row r="86" spans="1:11" ht="14.4" customHeight="1" x14ac:dyDescent="0.3">
      <c r="A86" s="661" t="s">
        <v>525</v>
      </c>
      <c r="B86" s="662" t="s">
        <v>2404</v>
      </c>
      <c r="C86" s="663" t="s">
        <v>535</v>
      </c>
      <c r="D86" s="664" t="s">
        <v>2406</v>
      </c>
      <c r="E86" s="663" t="s">
        <v>4890</v>
      </c>
      <c r="F86" s="664" t="s">
        <v>4891</v>
      </c>
      <c r="G86" s="663" t="s">
        <v>4130</v>
      </c>
      <c r="H86" s="663" t="s">
        <v>4131</v>
      </c>
      <c r="I86" s="665">
        <v>235.13</v>
      </c>
      <c r="J86" s="665">
        <v>10</v>
      </c>
      <c r="K86" s="666">
        <v>2351.3000000000002</v>
      </c>
    </row>
    <row r="87" spans="1:11" ht="14.4" customHeight="1" x14ac:dyDescent="0.3">
      <c r="A87" s="661" t="s">
        <v>525</v>
      </c>
      <c r="B87" s="662" t="s">
        <v>2404</v>
      </c>
      <c r="C87" s="663" t="s">
        <v>535</v>
      </c>
      <c r="D87" s="664" t="s">
        <v>2406</v>
      </c>
      <c r="E87" s="663" t="s">
        <v>4890</v>
      </c>
      <c r="F87" s="664" t="s">
        <v>4891</v>
      </c>
      <c r="G87" s="663" t="s">
        <v>4132</v>
      </c>
      <c r="H87" s="663" t="s">
        <v>4133</v>
      </c>
      <c r="I87" s="665">
        <v>230</v>
      </c>
      <c r="J87" s="665">
        <v>100</v>
      </c>
      <c r="K87" s="666">
        <v>23000</v>
      </c>
    </row>
    <row r="88" spans="1:11" ht="14.4" customHeight="1" x14ac:dyDescent="0.3">
      <c r="A88" s="661" t="s">
        <v>525</v>
      </c>
      <c r="B88" s="662" t="s">
        <v>2404</v>
      </c>
      <c r="C88" s="663" t="s">
        <v>535</v>
      </c>
      <c r="D88" s="664" t="s">
        <v>2406</v>
      </c>
      <c r="E88" s="663" t="s">
        <v>4890</v>
      </c>
      <c r="F88" s="664" t="s">
        <v>4891</v>
      </c>
      <c r="G88" s="663" t="s">
        <v>4134</v>
      </c>
      <c r="H88" s="663" t="s">
        <v>4135</v>
      </c>
      <c r="I88" s="665">
        <v>66.58</v>
      </c>
      <c r="J88" s="665">
        <v>10</v>
      </c>
      <c r="K88" s="666">
        <v>665.8</v>
      </c>
    </row>
    <row r="89" spans="1:11" ht="14.4" customHeight="1" x14ac:dyDescent="0.3">
      <c r="A89" s="661" t="s">
        <v>525</v>
      </c>
      <c r="B89" s="662" t="s">
        <v>2404</v>
      </c>
      <c r="C89" s="663" t="s">
        <v>535</v>
      </c>
      <c r="D89" s="664" t="s">
        <v>2406</v>
      </c>
      <c r="E89" s="663" t="s">
        <v>4890</v>
      </c>
      <c r="F89" s="664" t="s">
        <v>4891</v>
      </c>
      <c r="G89" s="663" t="s">
        <v>4136</v>
      </c>
      <c r="H89" s="663" t="s">
        <v>4137</v>
      </c>
      <c r="I89" s="665">
        <v>16.329999999999998</v>
      </c>
      <c r="J89" s="665">
        <v>40</v>
      </c>
      <c r="K89" s="666">
        <v>653.20000000000005</v>
      </c>
    </row>
    <row r="90" spans="1:11" ht="14.4" customHeight="1" x14ac:dyDescent="0.3">
      <c r="A90" s="661" t="s">
        <v>525</v>
      </c>
      <c r="B90" s="662" t="s">
        <v>2404</v>
      </c>
      <c r="C90" s="663" t="s">
        <v>535</v>
      </c>
      <c r="D90" s="664" t="s">
        <v>2406</v>
      </c>
      <c r="E90" s="663" t="s">
        <v>4890</v>
      </c>
      <c r="F90" s="664" t="s">
        <v>4891</v>
      </c>
      <c r="G90" s="663" t="s">
        <v>4138</v>
      </c>
      <c r="H90" s="663" t="s">
        <v>4139</v>
      </c>
      <c r="I90" s="665">
        <v>1.0333333333333334</v>
      </c>
      <c r="J90" s="665">
        <v>5200</v>
      </c>
      <c r="K90" s="666">
        <v>5489.6399999999994</v>
      </c>
    </row>
    <row r="91" spans="1:11" ht="14.4" customHeight="1" x14ac:dyDescent="0.3">
      <c r="A91" s="661" t="s">
        <v>525</v>
      </c>
      <c r="B91" s="662" t="s">
        <v>2404</v>
      </c>
      <c r="C91" s="663" t="s">
        <v>535</v>
      </c>
      <c r="D91" s="664" t="s">
        <v>2406</v>
      </c>
      <c r="E91" s="663" t="s">
        <v>4890</v>
      </c>
      <c r="F91" s="664" t="s">
        <v>4891</v>
      </c>
      <c r="G91" s="663" t="s">
        <v>4140</v>
      </c>
      <c r="H91" s="663" t="s">
        <v>4141</v>
      </c>
      <c r="I91" s="665">
        <v>8.77</v>
      </c>
      <c r="J91" s="665">
        <v>192</v>
      </c>
      <c r="K91" s="666">
        <v>1684.7</v>
      </c>
    </row>
    <row r="92" spans="1:11" ht="14.4" customHeight="1" x14ac:dyDescent="0.3">
      <c r="A92" s="661" t="s">
        <v>525</v>
      </c>
      <c r="B92" s="662" t="s">
        <v>2404</v>
      </c>
      <c r="C92" s="663" t="s">
        <v>535</v>
      </c>
      <c r="D92" s="664" t="s">
        <v>2406</v>
      </c>
      <c r="E92" s="663" t="s">
        <v>4890</v>
      </c>
      <c r="F92" s="664" t="s">
        <v>4891</v>
      </c>
      <c r="G92" s="663" t="s">
        <v>4142</v>
      </c>
      <c r="H92" s="663" t="s">
        <v>4143</v>
      </c>
      <c r="I92" s="665">
        <v>1490.4</v>
      </c>
      <c r="J92" s="665">
        <v>2</v>
      </c>
      <c r="K92" s="666">
        <v>2980.8</v>
      </c>
    </row>
    <row r="93" spans="1:11" ht="14.4" customHeight="1" x14ac:dyDescent="0.3">
      <c r="A93" s="661" t="s">
        <v>525</v>
      </c>
      <c r="B93" s="662" t="s">
        <v>2404</v>
      </c>
      <c r="C93" s="663" t="s">
        <v>535</v>
      </c>
      <c r="D93" s="664" t="s">
        <v>2406</v>
      </c>
      <c r="E93" s="663" t="s">
        <v>4890</v>
      </c>
      <c r="F93" s="664" t="s">
        <v>4891</v>
      </c>
      <c r="G93" s="663" t="s">
        <v>4144</v>
      </c>
      <c r="H93" s="663" t="s">
        <v>4145</v>
      </c>
      <c r="I93" s="665">
        <v>19.173333333333336</v>
      </c>
      <c r="J93" s="665">
        <v>200</v>
      </c>
      <c r="K93" s="666">
        <v>3834.81</v>
      </c>
    </row>
    <row r="94" spans="1:11" ht="14.4" customHeight="1" x14ac:dyDescent="0.3">
      <c r="A94" s="661" t="s">
        <v>525</v>
      </c>
      <c r="B94" s="662" t="s">
        <v>2404</v>
      </c>
      <c r="C94" s="663" t="s">
        <v>535</v>
      </c>
      <c r="D94" s="664" t="s">
        <v>2406</v>
      </c>
      <c r="E94" s="663" t="s">
        <v>4890</v>
      </c>
      <c r="F94" s="664" t="s">
        <v>4891</v>
      </c>
      <c r="G94" s="663" t="s">
        <v>4146</v>
      </c>
      <c r="H94" s="663" t="s">
        <v>4147</v>
      </c>
      <c r="I94" s="665">
        <v>293.25</v>
      </c>
      <c r="J94" s="665">
        <v>20</v>
      </c>
      <c r="K94" s="666">
        <v>5865</v>
      </c>
    </row>
    <row r="95" spans="1:11" ht="14.4" customHeight="1" x14ac:dyDescent="0.3">
      <c r="A95" s="661" t="s">
        <v>525</v>
      </c>
      <c r="B95" s="662" t="s">
        <v>2404</v>
      </c>
      <c r="C95" s="663" t="s">
        <v>535</v>
      </c>
      <c r="D95" s="664" t="s">
        <v>2406</v>
      </c>
      <c r="E95" s="663" t="s">
        <v>4890</v>
      </c>
      <c r="F95" s="664" t="s">
        <v>4891</v>
      </c>
      <c r="G95" s="663" t="s">
        <v>4148</v>
      </c>
      <c r="H95" s="663" t="s">
        <v>4149</v>
      </c>
      <c r="I95" s="665">
        <v>0.38</v>
      </c>
      <c r="J95" s="665">
        <v>600</v>
      </c>
      <c r="K95" s="666">
        <v>228</v>
      </c>
    </row>
    <row r="96" spans="1:11" ht="14.4" customHeight="1" x14ac:dyDescent="0.3">
      <c r="A96" s="661" t="s">
        <v>525</v>
      </c>
      <c r="B96" s="662" t="s">
        <v>2404</v>
      </c>
      <c r="C96" s="663" t="s">
        <v>535</v>
      </c>
      <c r="D96" s="664" t="s">
        <v>2406</v>
      </c>
      <c r="E96" s="663" t="s">
        <v>4890</v>
      </c>
      <c r="F96" s="664" t="s">
        <v>4891</v>
      </c>
      <c r="G96" s="663" t="s">
        <v>4150</v>
      </c>
      <c r="H96" s="663" t="s">
        <v>4151</v>
      </c>
      <c r="I96" s="665">
        <v>13.225000000000001</v>
      </c>
      <c r="J96" s="665">
        <v>80</v>
      </c>
      <c r="K96" s="666">
        <v>1058.0999999999999</v>
      </c>
    </row>
    <row r="97" spans="1:11" ht="14.4" customHeight="1" x14ac:dyDescent="0.3">
      <c r="A97" s="661" t="s">
        <v>525</v>
      </c>
      <c r="B97" s="662" t="s">
        <v>2404</v>
      </c>
      <c r="C97" s="663" t="s">
        <v>535</v>
      </c>
      <c r="D97" s="664" t="s">
        <v>2406</v>
      </c>
      <c r="E97" s="663" t="s">
        <v>4890</v>
      </c>
      <c r="F97" s="664" t="s">
        <v>4891</v>
      </c>
      <c r="G97" s="663" t="s">
        <v>4152</v>
      </c>
      <c r="H97" s="663" t="s">
        <v>4153</v>
      </c>
      <c r="I97" s="665">
        <v>8.6233333333333331</v>
      </c>
      <c r="J97" s="665">
        <v>50</v>
      </c>
      <c r="K97" s="666">
        <v>431.20000000000005</v>
      </c>
    </row>
    <row r="98" spans="1:11" ht="14.4" customHeight="1" x14ac:dyDescent="0.3">
      <c r="A98" s="661" t="s">
        <v>525</v>
      </c>
      <c r="B98" s="662" t="s">
        <v>2404</v>
      </c>
      <c r="C98" s="663" t="s">
        <v>535</v>
      </c>
      <c r="D98" s="664" t="s">
        <v>2406</v>
      </c>
      <c r="E98" s="663" t="s">
        <v>4890</v>
      </c>
      <c r="F98" s="664" t="s">
        <v>4891</v>
      </c>
      <c r="G98" s="663" t="s">
        <v>4154</v>
      </c>
      <c r="H98" s="663" t="s">
        <v>4155</v>
      </c>
      <c r="I98" s="665">
        <v>105.26</v>
      </c>
      <c r="J98" s="665">
        <v>20</v>
      </c>
      <c r="K98" s="666">
        <v>2105.2800000000002</v>
      </c>
    </row>
    <row r="99" spans="1:11" ht="14.4" customHeight="1" x14ac:dyDescent="0.3">
      <c r="A99" s="661" t="s">
        <v>525</v>
      </c>
      <c r="B99" s="662" t="s">
        <v>2404</v>
      </c>
      <c r="C99" s="663" t="s">
        <v>535</v>
      </c>
      <c r="D99" s="664" t="s">
        <v>2406</v>
      </c>
      <c r="E99" s="663" t="s">
        <v>4892</v>
      </c>
      <c r="F99" s="664" t="s">
        <v>4893</v>
      </c>
      <c r="G99" s="663" t="s">
        <v>4156</v>
      </c>
      <c r="H99" s="663" t="s">
        <v>4157</v>
      </c>
      <c r="I99" s="665">
        <v>63.363333333333337</v>
      </c>
      <c r="J99" s="665">
        <v>90</v>
      </c>
      <c r="K99" s="666">
        <v>5703</v>
      </c>
    </row>
    <row r="100" spans="1:11" ht="14.4" customHeight="1" x14ac:dyDescent="0.3">
      <c r="A100" s="661" t="s">
        <v>525</v>
      </c>
      <c r="B100" s="662" t="s">
        <v>2404</v>
      </c>
      <c r="C100" s="663" t="s">
        <v>535</v>
      </c>
      <c r="D100" s="664" t="s">
        <v>2406</v>
      </c>
      <c r="E100" s="663" t="s">
        <v>4892</v>
      </c>
      <c r="F100" s="664" t="s">
        <v>4893</v>
      </c>
      <c r="G100" s="663" t="s">
        <v>4158</v>
      </c>
      <c r="H100" s="663" t="s">
        <v>4159</v>
      </c>
      <c r="I100" s="665">
        <v>229.9</v>
      </c>
      <c r="J100" s="665">
        <v>240</v>
      </c>
      <c r="K100" s="666">
        <v>55176</v>
      </c>
    </row>
    <row r="101" spans="1:11" ht="14.4" customHeight="1" x14ac:dyDescent="0.3">
      <c r="A101" s="661" t="s">
        <v>525</v>
      </c>
      <c r="B101" s="662" t="s">
        <v>2404</v>
      </c>
      <c r="C101" s="663" t="s">
        <v>535</v>
      </c>
      <c r="D101" s="664" t="s">
        <v>2406</v>
      </c>
      <c r="E101" s="663" t="s">
        <v>4892</v>
      </c>
      <c r="F101" s="664" t="s">
        <v>4893</v>
      </c>
      <c r="G101" s="663" t="s">
        <v>4160</v>
      </c>
      <c r="H101" s="663" t="s">
        <v>4161</v>
      </c>
      <c r="I101" s="665">
        <v>268.62</v>
      </c>
      <c r="J101" s="665">
        <v>180</v>
      </c>
      <c r="K101" s="666">
        <v>48351.6</v>
      </c>
    </row>
    <row r="102" spans="1:11" ht="14.4" customHeight="1" x14ac:dyDescent="0.3">
      <c r="A102" s="661" t="s">
        <v>525</v>
      </c>
      <c r="B102" s="662" t="s">
        <v>2404</v>
      </c>
      <c r="C102" s="663" t="s">
        <v>535</v>
      </c>
      <c r="D102" s="664" t="s">
        <v>2406</v>
      </c>
      <c r="E102" s="663" t="s">
        <v>4892</v>
      </c>
      <c r="F102" s="664" t="s">
        <v>4893</v>
      </c>
      <c r="G102" s="663" t="s">
        <v>4162</v>
      </c>
      <c r="H102" s="663" t="s">
        <v>4163</v>
      </c>
      <c r="I102" s="665">
        <v>58.375</v>
      </c>
      <c r="J102" s="665">
        <v>150</v>
      </c>
      <c r="K102" s="666">
        <v>8756.02</v>
      </c>
    </row>
    <row r="103" spans="1:11" ht="14.4" customHeight="1" x14ac:dyDescent="0.3">
      <c r="A103" s="661" t="s">
        <v>525</v>
      </c>
      <c r="B103" s="662" t="s">
        <v>2404</v>
      </c>
      <c r="C103" s="663" t="s">
        <v>535</v>
      </c>
      <c r="D103" s="664" t="s">
        <v>2406</v>
      </c>
      <c r="E103" s="663" t="s">
        <v>4892</v>
      </c>
      <c r="F103" s="664" t="s">
        <v>4893</v>
      </c>
      <c r="G103" s="663" t="s">
        <v>4164</v>
      </c>
      <c r="H103" s="663" t="s">
        <v>4165</v>
      </c>
      <c r="I103" s="665">
        <v>2.7475000000000001</v>
      </c>
      <c r="J103" s="665">
        <v>350</v>
      </c>
      <c r="K103" s="666">
        <v>962</v>
      </c>
    </row>
    <row r="104" spans="1:11" ht="14.4" customHeight="1" x14ac:dyDescent="0.3">
      <c r="A104" s="661" t="s">
        <v>525</v>
      </c>
      <c r="B104" s="662" t="s">
        <v>2404</v>
      </c>
      <c r="C104" s="663" t="s">
        <v>535</v>
      </c>
      <c r="D104" s="664" t="s">
        <v>2406</v>
      </c>
      <c r="E104" s="663" t="s">
        <v>4892</v>
      </c>
      <c r="F104" s="664" t="s">
        <v>4893</v>
      </c>
      <c r="G104" s="663" t="s">
        <v>4005</v>
      </c>
      <c r="H104" s="663" t="s">
        <v>4006</v>
      </c>
      <c r="I104" s="665">
        <v>0.25</v>
      </c>
      <c r="J104" s="665">
        <v>300</v>
      </c>
      <c r="K104" s="666">
        <v>75</v>
      </c>
    </row>
    <row r="105" spans="1:11" ht="14.4" customHeight="1" x14ac:dyDescent="0.3">
      <c r="A105" s="661" t="s">
        <v>525</v>
      </c>
      <c r="B105" s="662" t="s">
        <v>2404</v>
      </c>
      <c r="C105" s="663" t="s">
        <v>535</v>
      </c>
      <c r="D105" s="664" t="s">
        <v>2406</v>
      </c>
      <c r="E105" s="663" t="s">
        <v>4892</v>
      </c>
      <c r="F105" s="664" t="s">
        <v>4893</v>
      </c>
      <c r="G105" s="663" t="s">
        <v>4166</v>
      </c>
      <c r="H105" s="663" t="s">
        <v>4167</v>
      </c>
      <c r="I105" s="665">
        <v>11.14</v>
      </c>
      <c r="J105" s="665">
        <v>1800</v>
      </c>
      <c r="K105" s="666">
        <v>20052</v>
      </c>
    </row>
    <row r="106" spans="1:11" ht="14.4" customHeight="1" x14ac:dyDescent="0.3">
      <c r="A106" s="661" t="s">
        <v>525</v>
      </c>
      <c r="B106" s="662" t="s">
        <v>2404</v>
      </c>
      <c r="C106" s="663" t="s">
        <v>535</v>
      </c>
      <c r="D106" s="664" t="s">
        <v>2406</v>
      </c>
      <c r="E106" s="663" t="s">
        <v>4892</v>
      </c>
      <c r="F106" s="664" t="s">
        <v>4893</v>
      </c>
      <c r="G106" s="663" t="s">
        <v>4168</v>
      </c>
      <c r="H106" s="663" t="s">
        <v>4169</v>
      </c>
      <c r="I106" s="665">
        <v>7.4290909090909087</v>
      </c>
      <c r="J106" s="665">
        <v>19594</v>
      </c>
      <c r="K106" s="666">
        <v>145580.13</v>
      </c>
    </row>
    <row r="107" spans="1:11" ht="14.4" customHeight="1" x14ac:dyDescent="0.3">
      <c r="A107" s="661" t="s">
        <v>525</v>
      </c>
      <c r="B107" s="662" t="s">
        <v>2404</v>
      </c>
      <c r="C107" s="663" t="s">
        <v>535</v>
      </c>
      <c r="D107" s="664" t="s">
        <v>2406</v>
      </c>
      <c r="E107" s="663" t="s">
        <v>4892</v>
      </c>
      <c r="F107" s="664" t="s">
        <v>4893</v>
      </c>
      <c r="G107" s="663" t="s">
        <v>4170</v>
      </c>
      <c r="H107" s="663" t="s">
        <v>4171</v>
      </c>
      <c r="I107" s="665">
        <v>6.31</v>
      </c>
      <c r="J107" s="665">
        <v>6000</v>
      </c>
      <c r="K107" s="666">
        <v>37870.340000000004</v>
      </c>
    </row>
    <row r="108" spans="1:11" ht="14.4" customHeight="1" x14ac:dyDescent="0.3">
      <c r="A108" s="661" t="s">
        <v>525</v>
      </c>
      <c r="B108" s="662" t="s">
        <v>2404</v>
      </c>
      <c r="C108" s="663" t="s">
        <v>535</v>
      </c>
      <c r="D108" s="664" t="s">
        <v>2406</v>
      </c>
      <c r="E108" s="663" t="s">
        <v>4892</v>
      </c>
      <c r="F108" s="664" t="s">
        <v>4893</v>
      </c>
      <c r="G108" s="663" t="s">
        <v>4007</v>
      </c>
      <c r="H108" s="663" t="s">
        <v>4008</v>
      </c>
      <c r="I108" s="665">
        <v>1.0920000000000001</v>
      </c>
      <c r="J108" s="665">
        <v>7200</v>
      </c>
      <c r="K108" s="666">
        <v>7858</v>
      </c>
    </row>
    <row r="109" spans="1:11" ht="14.4" customHeight="1" x14ac:dyDescent="0.3">
      <c r="A109" s="661" t="s">
        <v>525</v>
      </c>
      <c r="B109" s="662" t="s">
        <v>2404</v>
      </c>
      <c r="C109" s="663" t="s">
        <v>535</v>
      </c>
      <c r="D109" s="664" t="s">
        <v>2406</v>
      </c>
      <c r="E109" s="663" t="s">
        <v>4892</v>
      </c>
      <c r="F109" s="664" t="s">
        <v>4893</v>
      </c>
      <c r="G109" s="663" t="s">
        <v>4009</v>
      </c>
      <c r="H109" s="663" t="s">
        <v>4010</v>
      </c>
      <c r="I109" s="665">
        <v>1.6749999999999998</v>
      </c>
      <c r="J109" s="665">
        <v>7800</v>
      </c>
      <c r="K109" s="666">
        <v>13060</v>
      </c>
    </row>
    <row r="110" spans="1:11" ht="14.4" customHeight="1" x14ac:dyDescent="0.3">
      <c r="A110" s="661" t="s">
        <v>525</v>
      </c>
      <c r="B110" s="662" t="s">
        <v>2404</v>
      </c>
      <c r="C110" s="663" t="s">
        <v>535</v>
      </c>
      <c r="D110" s="664" t="s">
        <v>2406</v>
      </c>
      <c r="E110" s="663" t="s">
        <v>4892</v>
      </c>
      <c r="F110" s="664" t="s">
        <v>4893</v>
      </c>
      <c r="G110" s="663" t="s">
        <v>4172</v>
      </c>
      <c r="H110" s="663" t="s">
        <v>4173</v>
      </c>
      <c r="I110" s="665">
        <v>0.47499999999999998</v>
      </c>
      <c r="J110" s="665">
        <v>8500</v>
      </c>
      <c r="K110" s="666">
        <v>4040</v>
      </c>
    </row>
    <row r="111" spans="1:11" ht="14.4" customHeight="1" x14ac:dyDescent="0.3">
      <c r="A111" s="661" t="s">
        <v>525</v>
      </c>
      <c r="B111" s="662" t="s">
        <v>2404</v>
      </c>
      <c r="C111" s="663" t="s">
        <v>535</v>
      </c>
      <c r="D111" s="664" t="s">
        <v>2406</v>
      </c>
      <c r="E111" s="663" t="s">
        <v>4892</v>
      </c>
      <c r="F111" s="664" t="s">
        <v>4893</v>
      </c>
      <c r="G111" s="663" t="s">
        <v>4011</v>
      </c>
      <c r="H111" s="663" t="s">
        <v>4012</v>
      </c>
      <c r="I111" s="665">
        <v>0.67</v>
      </c>
      <c r="J111" s="665">
        <v>8500</v>
      </c>
      <c r="K111" s="666">
        <v>5695</v>
      </c>
    </row>
    <row r="112" spans="1:11" ht="14.4" customHeight="1" x14ac:dyDescent="0.3">
      <c r="A112" s="661" t="s">
        <v>525</v>
      </c>
      <c r="B112" s="662" t="s">
        <v>2404</v>
      </c>
      <c r="C112" s="663" t="s">
        <v>535</v>
      </c>
      <c r="D112" s="664" t="s">
        <v>2406</v>
      </c>
      <c r="E112" s="663" t="s">
        <v>4892</v>
      </c>
      <c r="F112" s="664" t="s">
        <v>4893</v>
      </c>
      <c r="G112" s="663" t="s">
        <v>4174</v>
      </c>
      <c r="H112" s="663" t="s">
        <v>4175</v>
      </c>
      <c r="I112" s="665">
        <v>3.1325000000000003</v>
      </c>
      <c r="J112" s="665">
        <v>500</v>
      </c>
      <c r="K112" s="666">
        <v>1567</v>
      </c>
    </row>
    <row r="113" spans="1:11" ht="14.4" customHeight="1" x14ac:dyDescent="0.3">
      <c r="A113" s="661" t="s">
        <v>525</v>
      </c>
      <c r="B113" s="662" t="s">
        <v>2404</v>
      </c>
      <c r="C113" s="663" t="s">
        <v>535</v>
      </c>
      <c r="D113" s="664" t="s">
        <v>2406</v>
      </c>
      <c r="E113" s="663" t="s">
        <v>4892</v>
      </c>
      <c r="F113" s="664" t="s">
        <v>4893</v>
      </c>
      <c r="G113" s="663" t="s">
        <v>4176</v>
      </c>
      <c r="H113" s="663" t="s">
        <v>4177</v>
      </c>
      <c r="I113" s="665">
        <v>6.29</v>
      </c>
      <c r="J113" s="665">
        <v>40</v>
      </c>
      <c r="K113" s="666">
        <v>251.6</v>
      </c>
    </row>
    <row r="114" spans="1:11" ht="14.4" customHeight="1" x14ac:dyDescent="0.3">
      <c r="A114" s="661" t="s">
        <v>525</v>
      </c>
      <c r="B114" s="662" t="s">
        <v>2404</v>
      </c>
      <c r="C114" s="663" t="s">
        <v>535</v>
      </c>
      <c r="D114" s="664" t="s">
        <v>2406</v>
      </c>
      <c r="E114" s="663" t="s">
        <v>4892</v>
      </c>
      <c r="F114" s="664" t="s">
        <v>4893</v>
      </c>
      <c r="G114" s="663" t="s">
        <v>4178</v>
      </c>
      <c r="H114" s="663" t="s">
        <v>4179</v>
      </c>
      <c r="I114" s="665">
        <v>17.905000000000001</v>
      </c>
      <c r="J114" s="665">
        <v>20</v>
      </c>
      <c r="K114" s="666">
        <v>358.1</v>
      </c>
    </row>
    <row r="115" spans="1:11" ht="14.4" customHeight="1" x14ac:dyDescent="0.3">
      <c r="A115" s="661" t="s">
        <v>525</v>
      </c>
      <c r="B115" s="662" t="s">
        <v>2404</v>
      </c>
      <c r="C115" s="663" t="s">
        <v>535</v>
      </c>
      <c r="D115" s="664" t="s">
        <v>2406</v>
      </c>
      <c r="E115" s="663" t="s">
        <v>4892</v>
      </c>
      <c r="F115" s="664" t="s">
        <v>4893</v>
      </c>
      <c r="G115" s="663" t="s">
        <v>4180</v>
      </c>
      <c r="H115" s="663" t="s">
        <v>4181</v>
      </c>
      <c r="I115" s="665">
        <v>23.35</v>
      </c>
      <c r="J115" s="665">
        <v>40</v>
      </c>
      <c r="K115" s="666">
        <v>934.12</v>
      </c>
    </row>
    <row r="116" spans="1:11" ht="14.4" customHeight="1" x14ac:dyDescent="0.3">
      <c r="A116" s="661" t="s">
        <v>525</v>
      </c>
      <c r="B116" s="662" t="s">
        <v>2404</v>
      </c>
      <c r="C116" s="663" t="s">
        <v>535</v>
      </c>
      <c r="D116" s="664" t="s">
        <v>2406</v>
      </c>
      <c r="E116" s="663" t="s">
        <v>4892</v>
      </c>
      <c r="F116" s="664" t="s">
        <v>4893</v>
      </c>
      <c r="G116" s="663" t="s">
        <v>4182</v>
      </c>
      <c r="H116" s="663" t="s">
        <v>4183</v>
      </c>
      <c r="I116" s="665">
        <v>6.29</v>
      </c>
      <c r="J116" s="665">
        <v>10</v>
      </c>
      <c r="K116" s="666">
        <v>62.9</v>
      </c>
    </row>
    <row r="117" spans="1:11" ht="14.4" customHeight="1" x14ac:dyDescent="0.3">
      <c r="A117" s="661" t="s">
        <v>525</v>
      </c>
      <c r="B117" s="662" t="s">
        <v>2404</v>
      </c>
      <c r="C117" s="663" t="s">
        <v>535</v>
      </c>
      <c r="D117" s="664" t="s">
        <v>2406</v>
      </c>
      <c r="E117" s="663" t="s">
        <v>4892</v>
      </c>
      <c r="F117" s="664" t="s">
        <v>4893</v>
      </c>
      <c r="G117" s="663" t="s">
        <v>4184</v>
      </c>
      <c r="H117" s="663" t="s">
        <v>4185</v>
      </c>
      <c r="I117" s="665">
        <v>6.2299999999999995</v>
      </c>
      <c r="J117" s="665">
        <v>2320</v>
      </c>
      <c r="K117" s="666">
        <v>14453.599999999999</v>
      </c>
    </row>
    <row r="118" spans="1:11" ht="14.4" customHeight="1" x14ac:dyDescent="0.3">
      <c r="A118" s="661" t="s">
        <v>525</v>
      </c>
      <c r="B118" s="662" t="s">
        <v>2404</v>
      </c>
      <c r="C118" s="663" t="s">
        <v>535</v>
      </c>
      <c r="D118" s="664" t="s">
        <v>2406</v>
      </c>
      <c r="E118" s="663" t="s">
        <v>4892</v>
      </c>
      <c r="F118" s="664" t="s">
        <v>4893</v>
      </c>
      <c r="G118" s="663" t="s">
        <v>4186</v>
      </c>
      <c r="H118" s="663" t="s">
        <v>4187</v>
      </c>
      <c r="I118" s="665">
        <v>80.577499999999986</v>
      </c>
      <c r="J118" s="665">
        <v>440</v>
      </c>
      <c r="K118" s="666">
        <v>35454.199999999997</v>
      </c>
    </row>
    <row r="119" spans="1:11" ht="14.4" customHeight="1" x14ac:dyDescent="0.3">
      <c r="A119" s="661" t="s">
        <v>525</v>
      </c>
      <c r="B119" s="662" t="s">
        <v>2404</v>
      </c>
      <c r="C119" s="663" t="s">
        <v>535</v>
      </c>
      <c r="D119" s="664" t="s">
        <v>2406</v>
      </c>
      <c r="E119" s="663" t="s">
        <v>4892</v>
      </c>
      <c r="F119" s="664" t="s">
        <v>4893</v>
      </c>
      <c r="G119" s="663" t="s">
        <v>4188</v>
      </c>
      <c r="H119" s="663" t="s">
        <v>4189</v>
      </c>
      <c r="I119" s="665">
        <v>6.17</v>
      </c>
      <c r="J119" s="665">
        <v>1900</v>
      </c>
      <c r="K119" s="666">
        <v>11723</v>
      </c>
    </row>
    <row r="120" spans="1:11" ht="14.4" customHeight="1" x14ac:dyDescent="0.3">
      <c r="A120" s="661" t="s">
        <v>525</v>
      </c>
      <c r="B120" s="662" t="s">
        <v>2404</v>
      </c>
      <c r="C120" s="663" t="s">
        <v>535</v>
      </c>
      <c r="D120" s="664" t="s">
        <v>2406</v>
      </c>
      <c r="E120" s="663" t="s">
        <v>4892</v>
      </c>
      <c r="F120" s="664" t="s">
        <v>4893</v>
      </c>
      <c r="G120" s="663" t="s">
        <v>4190</v>
      </c>
      <c r="H120" s="663" t="s">
        <v>4191</v>
      </c>
      <c r="I120" s="665">
        <v>45.498333333333335</v>
      </c>
      <c r="J120" s="665">
        <v>360</v>
      </c>
      <c r="K120" s="666">
        <v>16378.44</v>
      </c>
    </row>
    <row r="121" spans="1:11" ht="14.4" customHeight="1" x14ac:dyDescent="0.3">
      <c r="A121" s="661" t="s">
        <v>525</v>
      </c>
      <c r="B121" s="662" t="s">
        <v>2404</v>
      </c>
      <c r="C121" s="663" t="s">
        <v>535</v>
      </c>
      <c r="D121" s="664" t="s">
        <v>2406</v>
      </c>
      <c r="E121" s="663" t="s">
        <v>4892</v>
      </c>
      <c r="F121" s="664" t="s">
        <v>4893</v>
      </c>
      <c r="G121" s="663" t="s">
        <v>4192</v>
      </c>
      <c r="H121" s="663" t="s">
        <v>4193</v>
      </c>
      <c r="I121" s="665">
        <v>108.3</v>
      </c>
      <c r="J121" s="665">
        <v>80</v>
      </c>
      <c r="K121" s="666">
        <v>8663.6</v>
      </c>
    </row>
    <row r="122" spans="1:11" ht="14.4" customHeight="1" x14ac:dyDescent="0.3">
      <c r="A122" s="661" t="s">
        <v>525</v>
      </c>
      <c r="B122" s="662" t="s">
        <v>2404</v>
      </c>
      <c r="C122" s="663" t="s">
        <v>535</v>
      </c>
      <c r="D122" s="664" t="s">
        <v>2406</v>
      </c>
      <c r="E122" s="663" t="s">
        <v>4892</v>
      </c>
      <c r="F122" s="664" t="s">
        <v>4893</v>
      </c>
      <c r="G122" s="663" t="s">
        <v>4194</v>
      </c>
      <c r="H122" s="663" t="s">
        <v>4195</v>
      </c>
      <c r="I122" s="665">
        <v>646.755</v>
      </c>
      <c r="J122" s="665">
        <v>16</v>
      </c>
      <c r="K122" s="666">
        <v>10348.08</v>
      </c>
    </row>
    <row r="123" spans="1:11" ht="14.4" customHeight="1" x14ac:dyDescent="0.3">
      <c r="A123" s="661" t="s">
        <v>525</v>
      </c>
      <c r="B123" s="662" t="s">
        <v>2404</v>
      </c>
      <c r="C123" s="663" t="s">
        <v>535</v>
      </c>
      <c r="D123" s="664" t="s">
        <v>2406</v>
      </c>
      <c r="E123" s="663" t="s">
        <v>4892</v>
      </c>
      <c r="F123" s="664" t="s">
        <v>4893</v>
      </c>
      <c r="G123" s="663" t="s">
        <v>4196</v>
      </c>
      <c r="H123" s="663" t="s">
        <v>4197</v>
      </c>
      <c r="I123" s="665">
        <v>650.33000000000004</v>
      </c>
      <c r="J123" s="665">
        <v>6</v>
      </c>
      <c r="K123" s="666">
        <v>3901.9500000000003</v>
      </c>
    </row>
    <row r="124" spans="1:11" ht="14.4" customHeight="1" x14ac:dyDescent="0.3">
      <c r="A124" s="661" t="s">
        <v>525</v>
      </c>
      <c r="B124" s="662" t="s">
        <v>2404</v>
      </c>
      <c r="C124" s="663" t="s">
        <v>535</v>
      </c>
      <c r="D124" s="664" t="s">
        <v>2406</v>
      </c>
      <c r="E124" s="663" t="s">
        <v>4892</v>
      </c>
      <c r="F124" s="664" t="s">
        <v>4893</v>
      </c>
      <c r="G124" s="663" t="s">
        <v>4198</v>
      </c>
      <c r="H124" s="663" t="s">
        <v>4199</v>
      </c>
      <c r="I124" s="665">
        <v>9.15</v>
      </c>
      <c r="J124" s="665">
        <v>6000</v>
      </c>
      <c r="K124" s="666">
        <v>54879.060000000005</v>
      </c>
    </row>
    <row r="125" spans="1:11" ht="14.4" customHeight="1" x14ac:dyDescent="0.3">
      <c r="A125" s="661" t="s">
        <v>525</v>
      </c>
      <c r="B125" s="662" t="s">
        <v>2404</v>
      </c>
      <c r="C125" s="663" t="s">
        <v>535</v>
      </c>
      <c r="D125" s="664" t="s">
        <v>2406</v>
      </c>
      <c r="E125" s="663" t="s">
        <v>4892</v>
      </c>
      <c r="F125" s="664" t="s">
        <v>4893</v>
      </c>
      <c r="G125" s="663" t="s">
        <v>4200</v>
      </c>
      <c r="H125" s="663" t="s">
        <v>4201</v>
      </c>
      <c r="I125" s="665">
        <v>474.45</v>
      </c>
      <c r="J125" s="665">
        <v>5</v>
      </c>
      <c r="K125" s="666">
        <v>2372.27</v>
      </c>
    </row>
    <row r="126" spans="1:11" ht="14.4" customHeight="1" x14ac:dyDescent="0.3">
      <c r="A126" s="661" t="s">
        <v>525</v>
      </c>
      <c r="B126" s="662" t="s">
        <v>2404</v>
      </c>
      <c r="C126" s="663" t="s">
        <v>535</v>
      </c>
      <c r="D126" s="664" t="s">
        <v>2406</v>
      </c>
      <c r="E126" s="663" t="s">
        <v>4892</v>
      </c>
      <c r="F126" s="664" t="s">
        <v>4893</v>
      </c>
      <c r="G126" s="663" t="s">
        <v>4202</v>
      </c>
      <c r="H126" s="663" t="s">
        <v>4203</v>
      </c>
      <c r="I126" s="665">
        <v>106.96666666666665</v>
      </c>
      <c r="J126" s="665">
        <v>110</v>
      </c>
      <c r="K126" s="666">
        <v>11690</v>
      </c>
    </row>
    <row r="127" spans="1:11" ht="14.4" customHeight="1" x14ac:dyDescent="0.3">
      <c r="A127" s="661" t="s">
        <v>525</v>
      </c>
      <c r="B127" s="662" t="s">
        <v>2404</v>
      </c>
      <c r="C127" s="663" t="s">
        <v>535</v>
      </c>
      <c r="D127" s="664" t="s">
        <v>2406</v>
      </c>
      <c r="E127" s="663" t="s">
        <v>4892</v>
      </c>
      <c r="F127" s="664" t="s">
        <v>4893</v>
      </c>
      <c r="G127" s="663" t="s">
        <v>4204</v>
      </c>
      <c r="H127" s="663" t="s">
        <v>4205</v>
      </c>
      <c r="I127" s="665">
        <v>206.05</v>
      </c>
      <c r="J127" s="665">
        <v>24</v>
      </c>
      <c r="K127" s="666">
        <v>4945.2</v>
      </c>
    </row>
    <row r="128" spans="1:11" ht="14.4" customHeight="1" x14ac:dyDescent="0.3">
      <c r="A128" s="661" t="s">
        <v>525</v>
      </c>
      <c r="B128" s="662" t="s">
        <v>2404</v>
      </c>
      <c r="C128" s="663" t="s">
        <v>535</v>
      </c>
      <c r="D128" s="664" t="s">
        <v>2406</v>
      </c>
      <c r="E128" s="663" t="s">
        <v>4892</v>
      </c>
      <c r="F128" s="664" t="s">
        <v>4893</v>
      </c>
      <c r="G128" s="663" t="s">
        <v>4206</v>
      </c>
      <c r="H128" s="663" t="s">
        <v>4207</v>
      </c>
      <c r="I128" s="665">
        <v>16.46</v>
      </c>
      <c r="J128" s="665">
        <v>400</v>
      </c>
      <c r="K128" s="666">
        <v>6584</v>
      </c>
    </row>
    <row r="129" spans="1:11" ht="14.4" customHeight="1" x14ac:dyDescent="0.3">
      <c r="A129" s="661" t="s">
        <v>525</v>
      </c>
      <c r="B129" s="662" t="s">
        <v>2404</v>
      </c>
      <c r="C129" s="663" t="s">
        <v>535</v>
      </c>
      <c r="D129" s="664" t="s">
        <v>2406</v>
      </c>
      <c r="E129" s="663" t="s">
        <v>4892</v>
      </c>
      <c r="F129" s="664" t="s">
        <v>4893</v>
      </c>
      <c r="G129" s="663" t="s">
        <v>4208</v>
      </c>
      <c r="H129" s="663" t="s">
        <v>4209</v>
      </c>
      <c r="I129" s="665">
        <v>9.68</v>
      </c>
      <c r="J129" s="665">
        <v>210</v>
      </c>
      <c r="K129" s="666">
        <v>2032.8</v>
      </c>
    </row>
    <row r="130" spans="1:11" ht="14.4" customHeight="1" x14ac:dyDescent="0.3">
      <c r="A130" s="661" t="s">
        <v>525</v>
      </c>
      <c r="B130" s="662" t="s">
        <v>2404</v>
      </c>
      <c r="C130" s="663" t="s">
        <v>535</v>
      </c>
      <c r="D130" s="664" t="s">
        <v>2406</v>
      </c>
      <c r="E130" s="663" t="s">
        <v>4892</v>
      </c>
      <c r="F130" s="664" t="s">
        <v>4893</v>
      </c>
      <c r="G130" s="663" t="s">
        <v>4210</v>
      </c>
      <c r="H130" s="663" t="s">
        <v>4211</v>
      </c>
      <c r="I130" s="665">
        <v>1.9824999999999999</v>
      </c>
      <c r="J130" s="665">
        <v>2100</v>
      </c>
      <c r="K130" s="666">
        <v>4164</v>
      </c>
    </row>
    <row r="131" spans="1:11" ht="14.4" customHeight="1" x14ac:dyDescent="0.3">
      <c r="A131" s="661" t="s">
        <v>525</v>
      </c>
      <c r="B131" s="662" t="s">
        <v>2404</v>
      </c>
      <c r="C131" s="663" t="s">
        <v>535</v>
      </c>
      <c r="D131" s="664" t="s">
        <v>2406</v>
      </c>
      <c r="E131" s="663" t="s">
        <v>4892</v>
      </c>
      <c r="F131" s="664" t="s">
        <v>4893</v>
      </c>
      <c r="G131" s="663" t="s">
        <v>4212</v>
      </c>
      <c r="H131" s="663" t="s">
        <v>4213</v>
      </c>
      <c r="I131" s="665">
        <v>2.0399999999999996</v>
      </c>
      <c r="J131" s="665">
        <v>600</v>
      </c>
      <c r="K131" s="666">
        <v>1224</v>
      </c>
    </row>
    <row r="132" spans="1:11" ht="14.4" customHeight="1" x14ac:dyDescent="0.3">
      <c r="A132" s="661" t="s">
        <v>525</v>
      </c>
      <c r="B132" s="662" t="s">
        <v>2404</v>
      </c>
      <c r="C132" s="663" t="s">
        <v>535</v>
      </c>
      <c r="D132" s="664" t="s">
        <v>2406</v>
      </c>
      <c r="E132" s="663" t="s">
        <v>4892</v>
      </c>
      <c r="F132" s="664" t="s">
        <v>4893</v>
      </c>
      <c r="G132" s="663" t="s">
        <v>4214</v>
      </c>
      <c r="H132" s="663" t="s">
        <v>4215</v>
      </c>
      <c r="I132" s="665">
        <v>1.92</v>
      </c>
      <c r="J132" s="665">
        <v>600</v>
      </c>
      <c r="K132" s="666">
        <v>1152</v>
      </c>
    </row>
    <row r="133" spans="1:11" ht="14.4" customHeight="1" x14ac:dyDescent="0.3">
      <c r="A133" s="661" t="s">
        <v>525</v>
      </c>
      <c r="B133" s="662" t="s">
        <v>2404</v>
      </c>
      <c r="C133" s="663" t="s">
        <v>535</v>
      </c>
      <c r="D133" s="664" t="s">
        <v>2406</v>
      </c>
      <c r="E133" s="663" t="s">
        <v>4892</v>
      </c>
      <c r="F133" s="664" t="s">
        <v>4893</v>
      </c>
      <c r="G133" s="663" t="s">
        <v>4216</v>
      </c>
      <c r="H133" s="663" t="s">
        <v>4217</v>
      </c>
      <c r="I133" s="665">
        <v>2</v>
      </c>
      <c r="J133" s="665">
        <v>50</v>
      </c>
      <c r="K133" s="666">
        <v>100</v>
      </c>
    </row>
    <row r="134" spans="1:11" ht="14.4" customHeight="1" x14ac:dyDescent="0.3">
      <c r="A134" s="661" t="s">
        <v>525</v>
      </c>
      <c r="B134" s="662" t="s">
        <v>2404</v>
      </c>
      <c r="C134" s="663" t="s">
        <v>535</v>
      </c>
      <c r="D134" s="664" t="s">
        <v>2406</v>
      </c>
      <c r="E134" s="663" t="s">
        <v>4892</v>
      </c>
      <c r="F134" s="664" t="s">
        <v>4893</v>
      </c>
      <c r="G134" s="663" t="s">
        <v>4218</v>
      </c>
      <c r="H134" s="663" t="s">
        <v>4219</v>
      </c>
      <c r="I134" s="665">
        <v>3.0700000000000003</v>
      </c>
      <c r="J134" s="665">
        <v>1800</v>
      </c>
      <c r="K134" s="666">
        <v>5524</v>
      </c>
    </row>
    <row r="135" spans="1:11" ht="14.4" customHeight="1" x14ac:dyDescent="0.3">
      <c r="A135" s="661" t="s">
        <v>525</v>
      </c>
      <c r="B135" s="662" t="s">
        <v>2404</v>
      </c>
      <c r="C135" s="663" t="s">
        <v>535</v>
      </c>
      <c r="D135" s="664" t="s">
        <v>2406</v>
      </c>
      <c r="E135" s="663" t="s">
        <v>4892</v>
      </c>
      <c r="F135" s="664" t="s">
        <v>4893</v>
      </c>
      <c r="G135" s="663" t="s">
        <v>4220</v>
      </c>
      <c r="H135" s="663" t="s">
        <v>4221</v>
      </c>
      <c r="I135" s="665">
        <v>2.1680000000000001</v>
      </c>
      <c r="J135" s="665">
        <v>2000</v>
      </c>
      <c r="K135" s="666">
        <v>4335</v>
      </c>
    </row>
    <row r="136" spans="1:11" ht="14.4" customHeight="1" x14ac:dyDescent="0.3">
      <c r="A136" s="661" t="s">
        <v>525</v>
      </c>
      <c r="B136" s="662" t="s">
        <v>2404</v>
      </c>
      <c r="C136" s="663" t="s">
        <v>535</v>
      </c>
      <c r="D136" s="664" t="s">
        <v>2406</v>
      </c>
      <c r="E136" s="663" t="s">
        <v>4892</v>
      </c>
      <c r="F136" s="664" t="s">
        <v>4893</v>
      </c>
      <c r="G136" s="663" t="s">
        <v>4222</v>
      </c>
      <c r="H136" s="663" t="s">
        <v>4223</v>
      </c>
      <c r="I136" s="665">
        <v>133.1</v>
      </c>
      <c r="J136" s="665">
        <v>20</v>
      </c>
      <c r="K136" s="666">
        <v>2662</v>
      </c>
    </row>
    <row r="137" spans="1:11" ht="14.4" customHeight="1" x14ac:dyDescent="0.3">
      <c r="A137" s="661" t="s">
        <v>525</v>
      </c>
      <c r="B137" s="662" t="s">
        <v>2404</v>
      </c>
      <c r="C137" s="663" t="s">
        <v>535</v>
      </c>
      <c r="D137" s="664" t="s">
        <v>2406</v>
      </c>
      <c r="E137" s="663" t="s">
        <v>4892</v>
      </c>
      <c r="F137" s="664" t="s">
        <v>4893</v>
      </c>
      <c r="G137" s="663" t="s">
        <v>4224</v>
      </c>
      <c r="H137" s="663" t="s">
        <v>4225</v>
      </c>
      <c r="I137" s="665">
        <v>2.1783333333333332</v>
      </c>
      <c r="J137" s="665">
        <v>1400</v>
      </c>
      <c r="K137" s="666">
        <v>3050</v>
      </c>
    </row>
    <row r="138" spans="1:11" ht="14.4" customHeight="1" x14ac:dyDescent="0.3">
      <c r="A138" s="661" t="s">
        <v>525</v>
      </c>
      <c r="B138" s="662" t="s">
        <v>2404</v>
      </c>
      <c r="C138" s="663" t="s">
        <v>535</v>
      </c>
      <c r="D138" s="664" t="s">
        <v>2406</v>
      </c>
      <c r="E138" s="663" t="s">
        <v>4892</v>
      </c>
      <c r="F138" s="664" t="s">
        <v>4893</v>
      </c>
      <c r="G138" s="663" t="s">
        <v>4226</v>
      </c>
      <c r="H138" s="663" t="s">
        <v>4227</v>
      </c>
      <c r="I138" s="665">
        <v>13.61</v>
      </c>
      <c r="J138" s="665">
        <v>900</v>
      </c>
      <c r="K138" s="666">
        <v>12251.25</v>
      </c>
    </row>
    <row r="139" spans="1:11" ht="14.4" customHeight="1" x14ac:dyDescent="0.3">
      <c r="A139" s="661" t="s">
        <v>525</v>
      </c>
      <c r="B139" s="662" t="s">
        <v>2404</v>
      </c>
      <c r="C139" s="663" t="s">
        <v>535</v>
      </c>
      <c r="D139" s="664" t="s">
        <v>2406</v>
      </c>
      <c r="E139" s="663" t="s">
        <v>4892</v>
      </c>
      <c r="F139" s="664" t="s">
        <v>4893</v>
      </c>
      <c r="G139" s="663" t="s">
        <v>4228</v>
      </c>
      <c r="H139" s="663" t="s">
        <v>4229</v>
      </c>
      <c r="I139" s="665">
        <v>2.85</v>
      </c>
      <c r="J139" s="665">
        <v>100</v>
      </c>
      <c r="K139" s="666">
        <v>285</v>
      </c>
    </row>
    <row r="140" spans="1:11" ht="14.4" customHeight="1" x14ac:dyDescent="0.3">
      <c r="A140" s="661" t="s">
        <v>525</v>
      </c>
      <c r="B140" s="662" t="s">
        <v>2404</v>
      </c>
      <c r="C140" s="663" t="s">
        <v>535</v>
      </c>
      <c r="D140" s="664" t="s">
        <v>2406</v>
      </c>
      <c r="E140" s="663" t="s">
        <v>4892</v>
      </c>
      <c r="F140" s="664" t="s">
        <v>4893</v>
      </c>
      <c r="G140" s="663" t="s">
        <v>4230</v>
      </c>
      <c r="H140" s="663" t="s">
        <v>4231</v>
      </c>
      <c r="I140" s="665">
        <v>39.93</v>
      </c>
      <c r="J140" s="665">
        <v>40</v>
      </c>
      <c r="K140" s="666">
        <v>1597.2</v>
      </c>
    </row>
    <row r="141" spans="1:11" ht="14.4" customHeight="1" x14ac:dyDescent="0.3">
      <c r="A141" s="661" t="s">
        <v>525</v>
      </c>
      <c r="B141" s="662" t="s">
        <v>2404</v>
      </c>
      <c r="C141" s="663" t="s">
        <v>535</v>
      </c>
      <c r="D141" s="664" t="s">
        <v>2406</v>
      </c>
      <c r="E141" s="663" t="s">
        <v>4892</v>
      </c>
      <c r="F141" s="664" t="s">
        <v>4893</v>
      </c>
      <c r="G141" s="663" t="s">
        <v>4232</v>
      </c>
      <c r="H141" s="663" t="s">
        <v>4233</v>
      </c>
      <c r="I141" s="665">
        <v>393.25</v>
      </c>
      <c r="J141" s="665">
        <v>8</v>
      </c>
      <c r="K141" s="666">
        <v>3146</v>
      </c>
    </row>
    <row r="142" spans="1:11" ht="14.4" customHeight="1" x14ac:dyDescent="0.3">
      <c r="A142" s="661" t="s">
        <v>525</v>
      </c>
      <c r="B142" s="662" t="s">
        <v>2404</v>
      </c>
      <c r="C142" s="663" t="s">
        <v>535</v>
      </c>
      <c r="D142" s="664" t="s">
        <v>2406</v>
      </c>
      <c r="E142" s="663" t="s">
        <v>4892</v>
      </c>
      <c r="F142" s="664" t="s">
        <v>4893</v>
      </c>
      <c r="G142" s="663" t="s">
        <v>4234</v>
      </c>
      <c r="H142" s="663" t="s">
        <v>4235</v>
      </c>
      <c r="I142" s="665">
        <v>4022.04</v>
      </c>
      <c r="J142" s="665">
        <v>3</v>
      </c>
      <c r="K142" s="666">
        <v>12066.12</v>
      </c>
    </row>
    <row r="143" spans="1:11" ht="14.4" customHeight="1" x14ac:dyDescent="0.3">
      <c r="A143" s="661" t="s">
        <v>525</v>
      </c>
      <c r="B143" s="662" t="s">
        <v>2404</v>
      </c>
      <c r="C143" s="663" t="s">
        <v>535</v>
      </c>
      <c r="D143" s="664" t="s">
        <v>2406</v>
      </c>
      <c r="E143" s="663" t="s">
        <v>4892</v>
      </c>
      <c r="F143" s="664" t="s">
        <v>4893</v>
      </c>
      <c r="G143" s="663" t="s">
        <v>4236</v>
      </c>
      <c r="H143" s="663" t="s">
        <v>4237</v>
      </c>
      <c r="I143" s="665">
        <v>1.9333333333333333</v>
      </c>
      <c r="J143" s="665">
        <v>2200</v>
      </c>
      <c r="K143" s="666">
        <v>4255</v>
      </c>
    </row>
    <row r="144" spans="1:11" ht="14.4" customHeight="1" x14ac:dyDescent="0.3">
      <c r="A144" s="661" t="s">
        <v>525</v>
      </c>
      <c r="B144" s="662" t="s">
        <v>2404</v>
      </c>
      <c r="C144" s="663" t="s">
        <v>535</v>
      </c>
      <c r="D144" s="664" t="s">
        <v>2406</v>
      </c>
      <c r="E144" s="663" t="s">
        <v>4892</v>
      </c>
      <c r="F144" s="664" t="s">
        <v>4893</v>
      </c>
      <c r="G144" s="663" t="s">
        <v>4238</v>
      </c>
      <c r="H144" s="663" t="s">
        <v>4239</v>
      </c>
      <c r="I144" s="665">
        <v>22.85</v>
      </c>
      <c r="J144" s="665">
        <v>12</v>
      </c>
      <c r="K144" s="666">
        <v>274.2</v>
      </c>
    </row>
    <row r="145" spans="1:11" ht="14.4" customHeight="1" x14ac:dyDescent="0.3">
      <c r="A145" s="661" t="s">
        <v>525</v>
      </c>
      <c r="B145" s="662" t="s">
        <v>2404</v>
      </c>
      <c r="C145" s="663" t="s">
        <v>535</v>
      </c>
      <c r="D145" s="664" t="s">
        <v>2406</v>
      </c>
      <c r="E145" s="663" t="s">
        <v>4892</v>
      </c>
      <c r="F145" s="664" t="s">
        <v>4893</v>
      </c>
      <c r="G145" s="663" t="s">
        <v>4240</v>
      </c>
      <c r="H145" s="663" t="s">
        <v>4241</v>
      </c>
      <c r="I145" s="665">
        <v>2.9</v>
      </c>
      <c r="J145" s="665">
        <v>600</v>
      </c>
      <c r="K145" s="666">
        <v>1740</v>
      </c>
    </row>
    <row r="146" spans="1:11" ht="14.4" customHeight="1" x14ac:dyDescent="0.3">
      <c r="A146" s="661" t="s">
        <v>525</v>
      </c>
      <c r="B146" s="662" t="s">
        <v>2404</v>
      </c>
      <c r="C146" s="663" t="s">
        <v>535</v>
      </c>
      <c r="D146" s="664" t="s">
        <v>2406</v>
      </c>
      <c r="E146" s="663" t="s">
        <v>4892</v>
      </c>
      <c r="F146" s="664" t="s">
        <v>4893</v>
      </c>
      <c r="G146" s="663" t="s">
        <v>4242</v>
      </c>
      <c r="H146" s="663" t="s">
        <v>4243</v>
      </c>
      <c r="I146" s="665">
        <v>2.9</v>
      </c>
      <c r="J146" s="665">
        <v>200</v>
      </c>
      <c r="K146" s="666">
        <v>580.79999999999995</v>
      </c>
    </row>
    <row r="147" spans="1:11" ht="14.4" customHeight="1" x14ac:dyDescent="0.3">
      <c r="A147" s="661" t="s">
        <v>525</v>
      </c>
      <c r="B147" s="662" t="s">
        <v>2404</v>
      </c>
      <c r="C147" s="663" t="s">
        <v>535</v>
      </c>
      <c r="D147" s="664" t="s">
        <v>2406</v>
      </c>
      <c r="E147" s="663" t="s">
        <v>4892</v>
      </c>
      <c r="F147" s="664" t="s">
        <v>4893</v>
      </c>
      <c r="G147" s="663" t="s">
        <v>4244</v>
      </c>
      <c r="H147" s="663" t="s">
        <v>4245</v>
      </c>
      <c r="I147" s="665">
        <v>40.869999999999997</v>
      </c>
      <c r="J147" s="665">
        <v>320</v>
      </c>
      <c r="K147" s="666">
        <v>13077.720000000001</v>
      </c>
    </row>
    <row r="148" spans="1:11" ht="14.4" customHeight="1" x14ac:dyDescent="0.3">
      <c r="A148" s="661" t="s">
        <v>525</v>
      </c>
      <c r="B148" s="662" t="s">
        <v>2404</v>
      </c>
      <c r="C148" s="663" t="s">
        <v>535</v>
      </c>
      <c r="D148" s="664" t="s">
        <v>2406</v>
      </c>
      <c r="E148" s="663" t="s">
        <v>4892</v>
      </c>
      <c r="F148" s="664" t="s">
        <v>4893</v>
      </c>
      <c r="G148" s="663" t="s">
        <v>4246</v>
      </c>
      <c r="H148" s="663" t="s">
        <v>4247</v>
      </c>
      <c r="I148" s="665">
        <v>127.05</v>
      </c>
      <c r="J148" s="665">
        <v>8</v>
      </c>
      <c r="K148" s="666">
        <v>1016.4</v>
      </c>
    </row>
    <row r="149" spans="1:11" ht="14.4" customHeight="1" x14ac:dyDescent="0.3">
      <c r="A149" s="661" t="s">
        <v>525</v>
      </c>
      <c r="B149" s="662" t="s">
        <v>2404</v>
      </c>
      <c r="C149" s="663" t="s">
        <v>535</v>
      </c>
      <c r="D149" s="664" t="s">
        <v>2406</v>
      </c>
      <c r="E149" s="663" t="s">
        <v>4892</v>
      </c>
      <c r="F149" s="664" t="s">
        <v>4893</v>
      </c>
      <c r="G149" s="663" t="s">
        <v>4248</v>
      </c>
      <c r="H149" s="663" t="s">
        <v>4249</v>
      </c>
      <c r="I149" s="665">
        <v>82.97</v>
      </c>
      <c r="J149" s="665">
        <v>132</v>
      </c>
      <c r="K149" s="666">
        <v>10942.43</v>
      </c>
    </row>
    <row r="150" spans="1:11" ht="14.4" customHeight="1" x14ac:dyDescent="0.3">
      <c r="A150" s="661" t="s">
        <v>525</v>
      </c>
      <c r="B150" s="662" t="s">
        <v>2404</v>
      </c>
      <c r="C150" s="663" t="s">
        <v>535</v>
      </c>
      <c r="D150" s="664" t="s">
        <v>2406</v>
      </c>
      <c r="E150" s="663" t="s">
        <v>4892</v>
      </c>
      <c r="F150" s="664" t="s">
        <v>4893</v>
      </c>
      <c r="G150" s="663" t="s">
        <v>4250</v>
      </c>
      <c r="H150" s="663" t="s">
        <v>4251</v>
      </c>
      <c r="I150" s="665">
        <v>263.77999999999997</v>
      </c>
      <c r="J150" s="665">
        <v>73</v>
      </c>
      <c r="K150" s="666">
        <v>19255.939999999999</v>
      </c>
    </row>
    <row r="151" spans="1:11" ht="14.4" customHeight="1" x14ac:dyDescent="0.3">
      <c r="A151" s="661" t="s">
        <v>525</v>
      </c>
      <c r="B151" s="662" t="s">
        <v>2404</v>
      </c>
      <c r="C151" s="663" t="s">
        <v>535</v>
      </c>
      <c r="D151" s="664" t="s">
        <v>2406</v>
      </c>
      <c r="E151" s="663" t="s">
        <v>4892</v>
      </c>
      <c r="F151" s="664" t="s">
        <v>4893</v>
      </c>
      <c r="G151" s="663" t="s">
        <v>4252</v>
      </c>
      <c r="H151" s="663" t="s">
        <v>4253</v>
      </c>
      <c r="I151" s="665">
        <v>96.317499999999995</v>
      </c>
      <c r="J151" s="665">
        <v>96</v>
      </c>
      <c r="K151" s="666">
        <v>9246.4399999999987</v>
      </c>
    </row>
    <row r="152" spans="1:11" ht="14.4" customHeight="1" x14ac:dyDescent="0.3">
      <c r="A152" s="661" t="s">
        <v>525</v>
      </c>
      <c r="B152" s="662" t="s">
        <v>2404</v>
      </c>
      <c r="C152" s="663" t="s">
        <v>535</v>
      </c>
      <c r="D152" s="664" t="s">
        <v>2406</v>
      </c>
      <c r="E152" s="663" t="s">
        <v>4892</v>
      </c>
      <c r="F152" s="664" t="s">
        <v>4893</v>
      </c>
      <c r="G152" s="663" t="s">
        <v>4254</v>
      </c>
      <c r="H152" s="663" t="s">
        <v>4255</v>
      </c>
      <c r="I152" s="665">
        <v>22.3</v>
      </c>
      <c r="J152" s="665">
        <v>90</v>
      </c>
      <c r="K152" s="666">
        <v>2007</v>
      </c>
    </row>
    <row r="153" spans="1:11" ht="14.4" customHeight="1" x14ac:dyDescent="0.3">
      <c r="A153" s="661" t="s">
        <v>525</v>
      </c>
      <c r="B153" s="662" t="s">
        <v>2404</v>
      </c>
      <c r="C153" s="663" t="s">
        <v>535</v>
      </c>
      <c r="D153" s="664" t="s">
        <v>2406</v>
      </c>
      <c r="E153" s="663" t="s">
        <v>4892</v>
      </c>
      <c r="F153" s="664" t="s">
        <v>4893</v>
      </c>
      <c r="G153" s="663" t="s">
        <v>4256</v>
      </c>
      <c r="H153" s="663" t="s">
        <v>4257</v>
      </c>
      <c r="I153" s="665">
        <v>23.149999999999995</v>
      </c>
      <c r="J153" s="665">
        <v>150</v>
      </c>
      <c r="K153" s="666">
        <v>3472.5</v>
      </c>
    </row>
    <row r="154" spans="1:11" ht="14.4" customHeight="1" x14ac:dyDescent="0.3">
      <c r="A154" s="661" t="s">
        <v>525</v>
      </c>
      <c r="B154" s="662" t="s">
        <v>2404</v>
      </c>
      <c r="C154" s="663" t="s">
        <v>535</v>
      </c>
      <c r="D154" s="664" t="s">
        <v>2406</v>
      </c>
      <c r="E154" s="663" t="s">
        <v>4892</v>
      </c>
      <c r="F154" s="664" t="s">
        <v>4893</v>
      </c>
      <c r="G154" s="663" t="s">
        <v>4258</v>
      </c>
      <c r="H154" s="663" t="s">
        <v>4259</v>
      </c>
      <c r="I154" s="665">
        <v>43.16</v>
      </c>
      <c r="J154" s="665">
        <v>150</v>
      </c>
      <c r="K154" s="666">
        <v>6474.12</v>
      </c>
    </row>
    <row r="155" spans="1:11" ht="14.4" customHeight="1" x14ac:dyDescent="0.3">
      <c r="A155" s="661" t="s">
        <v>525</v>
      </c>
      <c r="B155" s="662" t="s">
        <v>2404</v>
      </c>
      <c r="C155" s="663" t="s">
        <v>535</v>
      </c>
      <c r="D155" s="664" t="s">
        <v>2406</v>
      </c>
      <c r="E155" s="663" t="s">
        <v>4892</v>
      </c>
      <c r="F155" s="664" t="s">
        <v>4893</v>
      </c>
      <c r="G155" s="663" t="s">
        <v>4260</v>
      </c>
      <c r="H155" s="663" t="s">
        <v>4261</v>
      </c>
      <c r="I155" s="665">
        <v>4660.9199999999992</v>
      </c>
      <c r="J155" s="665">
        <v>51</v>
      </c>
      <c r="K155" s="666">
        <v>237706.92</v>
      </c>
    </row>
    <row r="156" spans="1:11" ht="14.4" customHeight="1" x14ac:dyDescent="0.3">
      <c r="A156" s="661" t="s">
        <v>525</v>
      </c>
      <c r="B156" s="662" t="s">
        <v>2404</v>
      </c>
      <c r="C156" s="663" t="s">
        <v>535</v>
      </c>
      <c r="D156" s="664" t="s">
        <v>2406</v>
      </c>
      <c r="E156" s="663" t="s">
        <v>4892</v>
      </c>
      <c r="F156" s="664" t="s">
        <v>4893</v>
      </c>
      <c r="G156" s="663" t="s">
        <v>4262</v>
      </c>
      <c r="H156" s="663" t="s">
        <v>4263</v>
      </c>
      <c r="I156" s="665">
        <v>11.495000000000001</v>
      </c>
      <c r="J156" s="665">
        <v>200</v>
      </c>
      <c r="K156" s="666">
        <v>2298.5</v>
      </c>
    </row>
    <row r="157" spans="1:11" ht="14.4" customHeight="1" x14ac:dyDescent="0.3">
      <c r="A157" s="661" t="s">
        <v>525</v>
      </c>
      <c r="B157" s="662" t="s">
        <v>2404</v>
      </c>
      <c r="C157" s="663" t="s">
        <v>535</v>
      </c>
      <c r="D157" s="664" t="s">
        <v>2406</v>
      </c>
      <c r="E157" s="663" t="s">
        <v>4892</v>
      </c>
      <c r="F157" s="664" t="s">
        <v>4893</v>
      </c>
      <c r="G157" s="663" t="s">
        <v>4264</v>
      </c>
      <c r="H157" s="663" t="s">
        <v>4265</v>
      </c>
      <c r="I157" s="665">
        <v>1406.6275000000001</v>
      </c>
      <c r="J157" s="665">
        <v>30</v>
      </c>
      <c r="K157" s="666">
        <v>42198.76</v>
      </c>
    </row>
    <row r="158" spans="1:11" ht="14.4" customHeight="1" x14ac:dyDescent="0.3">
      <c r="A158" s="661" t="s">
        <v>525</v>
      </c>
      <c r="B158" s="662" t="s">
        <v>2404</v>
      </c>
      <c r="C158" s="663" t="s">
        <v>535</v>
      </c>
      <c r="D158" s="664" t="s">
        <v>2406</v>
      </c>
      <c r="E158" s="663" t="s">
        <v>4892</v>
      </c>
      <c r="F158" s="664" t="s">
        <v>4893</v>
      </c>
      <c r="G158" s="663" t="s">
        <v>4266</v>
      </c>
      <c r="H158" s="663" t="s">
        <v>4267</v>
      </c>
      <c r="I158" s="665">
        <v>123.18000000000002</v>
      </c>
      <c r="J158" s="665">
        <v>500</v>
      </c>
      <c r="K158" s="666">
        <v>61589.000000000007</v>
      </c>
    </row>
    <row r="159" spans="1:11" ht="14.4" customHeight="1" x14ac:dyDescent="0.3">
      <c r="A159" s="661" t="s">
        <v>525</v>
      </c>
      <c r="B159" s="662" t="s">
        <v>2404</v>
      </c>
      <c r="C159" s="663" t="s">
        <v>535</v>
      </c>
      <c r="D159" s="664" t="s">
        <v>2406</v>
      </c>
      <c r="E159" s="663" t="s">
        <v>4892</v>
      </c>
      <c r="F159" s="664" t="s">
        <v>4893</v>
      </c>
      <c r="G159" s="663" t="s">
        <v>4268</v>
      </c>
      <c r="H159" s="663" t="s">
        <v>4269</v>
      </c>
      <c r="I159" s="665">
        <v>15.004</v>
      </c>
      <c r="J159" s="665">
        <v>250</v>
      </c>
      <c r="K159" s="666">
        <v>3751</v>
      </c>
    </row>
    <row r="160" spans="1:11" ht="14.4" customHeight="1" x14ac:dyDescent="0.3">
      <c r="A160" s="661" t="s">
        <v>525</v>
      </c>
      <c r="B160" s="662" t="s">
        <v>2404</v>
      </c>
      <c r="C160" s="663" t="s">
        <v>535</v>
      </c>
      <c r="D160" s="664" t="s">
        <v>2406</v>
      </c>
      <c r="E160" s="663" t="s">
        <v>4892</v>
      </c>
      <c r="F160" s="664" t="s">
        <v>4893</v>
      </c>
      <c r="G160" s="663" t="s">
        <v>4270</v>
      </c>
      <c r="H160" s="663" t="s">
        <v>4271</v>
      </c>
      <c r="I160" s="665">
        <v>17.98</v>
      </c>
      <c r="J160" s="665">
        <v>50</v>
      </c>
      <c r="K160" s="666">
        <v>899.03</v>
      </c>
    </row>
    <row r="161" spans="1:11" ht="14.4" customHeight="1" x14ac:dyDescent="0.3">
      <c r="A161" s="661" t="s">
        <v>525</v>
      </c>
      <c r="B161" s="662" t="s">
        <v>2404</v>
      </c>
      <c r="C161" s="663" t="s">
        <v>535</v>
      </c>
      <c r="D161" s="664" t="s">
        <v>2406</v>
      </c>
      <c r="E161" s="663" t="s">
        <v>4892</v>
      </c>
      <c r="F161" s="664" t="s">
        <v>4893</v>
      </c>
      <c r="G161" s="663" t="s">
        <v>4272</v>
      </c>
      <c r="H161" s="663" t="s">
        <v>4273</v>
      </c>
      <c r="I161" s="665">
        <v>8.9533333333333331</v>
      </c>
      <c r="J161" s="665">
        <v>3150</v>
      </c>
      <c r="K161" s="666">
        <v>28195</v>
      </c>
    </row>
    <row r="162" spans="1:11" ht="14.4" customHeight="1" x14ac:dyDescent="0.3">
      <c r="A162" s="661" t="s">
        <v>525</v>
      </c>
      <c r="B162" s="662" t="s">
        <v>2404</v>
      </c>
      <c r="C162" s="663" t="s">
        <v>535</v>
      </c>
      <c r="D162" s="664" t="s">
        <v>2406</v>
      </c>
      <c r="E162" s="663" t="s">
        <v>4892</v>
      </c>
      <c r="F162" s="664" t="s">
        <v>4893</v>
      </c>
      <c r="G162" s="663" t="s">
        <v>4274</v>
      </c>
      <c r="H162" s="663" t="s">
        <v>4275</v>
      </c>
      <c r="I162" s="665">
        <v>423.5</v>
      </c>
      <c r="J162" s="665">
        <v>5</v>
      </c>
      <c r="K162" s="666">
        <v>2117.5</v>
      </c>
    </row>
    <row r="163" spans="1:11" ht="14.4" customHeight="1" x14ac:dyDescent="0.3">
      <c r="A163" s="661" t="s">
        <v>525</v>
      </c>
      <c r="B163" s="662" t="s">
        <v>2404</v>
      </c>
      <c r="C163" s="663" t="s">
        <v>535</v>
      </c>
      <c r="D163" s="664" t="s">
        <v>2406</v>
      </c>
      <c r="E163" s="663" t="s">
        <v>4892</v>
      </c>
      <c r="F163" s="664" t="s">
        <v>4893</v>
      </c>
      <c r="G163" s="663" t="s">
        <v>4276</v>
      </c>
      <c r="H163" s="663" t="s">
        <v>4277</v>
      </c>
      <c r="I163" s="665">
        <v>2.5133333333333332</v>
      </c>
      <c r="J163" s="665">
        <v>600</v>
      </c>
      <c r="K163" s="666">
        <v>1508</v>
      </c>
    </row>
    <row r="164" spans="1:11" ht="14.4" customHeight="1" x14ac:dyDescent="0.3">
      <c r="A164" s="661" t="s">
        <v>525</v>
      </c>
      <c r="B164" s="662" t="s">
        <v>2404</v>
      </c>
      <c r="C164" s="663" t="s">
        <v>535</v>
      </c>
      <c r="D164" s="664" t="s">
        <v>2406</v>
      </c>
      <c r="E164" s="663" t="s">
        <v>4892</v>
      </c>
      <c r="F164" s="664" t="s">
        <v>4893</v>
      </c>
      <c r="G164" s="663" t="s">
        <v>4278</v>
      </c>
      <c r="H164" s="663" t="s">
        <v>4279</v>
      </c>
      <c r="I164" s="665">
        <v>1.9366666666666665</v>
      </c>
      <c r="J164" s="665">
        <v>1300</v>
      </c>
      <c r="K164" s="666">
        <v>2518</v>
      </c>
    </row>
    <row r="165" spans="1:11" ht="14.4" customHeight="1" x14ac:dyDescent="0.3">
      <c r="A165" s="661" t="s">
        <v>525</v>
      </c>
      <c r="B165" s="662" t="s">
        <v>2404</v>
      </c>
      <c r="C165" s="663" t="s">
        <v>535</v>
      </c>
      <c r="D165" s="664" t="s">
        <v>2406</v>
      </c>
      <c r="E165" s="663" t="s">
        <v>4892</v>
      </c>
      <c r="F165" s="664" t="s">
        <v>4893</v>
      </c>
      <c r="G165" s="663" t="s">
        <v>4280</v>
      </c>
      <c r="H165" s="663" t="s">
        <v>4281</v>
      </c>
      <c r="I165" s="665">
        <v>5.2</v>
      </c>
      <c r="J165" s="665">
        <v>1020</v>
      </c>
      <c r="K165" s="666">
        <v>5304</v>
      </c>
    </row>
    <row r="166" spans="1:11" ht="14.4" customHeight="1" x14ac:dyDescent="0.3">
      <c r="A166" s="661" t="s">
        <v>525</v>
      </c>
      <c r="B166" s="662" t="s">
        <v>2404</v>
      </c>
      <c r="C166" s="663" t="s">
        <v>535</v>
      </c>
      <c r="D166" s="664" t="s">
        <v>2406</v>
      </c>
      <c r="E166" s="663" t="s">
        <v>4892</v>
      </c>
      <c r="F166" s="664" t="s">
        <v>4893</v>
      </c>
      <c r="G166" s="663" t="s">
        <v>4282</v>
      </c>
      <c r="H166" s="663" t="s">
        <v>4283</v>
      </c>
      <c r="I166" s="665">
        <v>13.2</v>
      </c>
      <c r="J166" s="665">
        <v>30</v>
      </c>
      <c r="K166" s="666">
        <v>396</v>
      </c>
    </row>
    <row r="167" spans="1:11" ht="14.4" customHeight="1" x14ac:dyDescent="0.3">
      <c r="A167" s="661" t="s">
        <v>525</v>
      </c>
      <c r="B167" s="662" t="s">
        <v>2404</v>
      </c>
      <c r="C167" s="663" t="s">
        <v>535</v>
      </c>
      <c r="D167" s="664" t="s">
        <v>2406</v>
      </c>
      <c r="E167" s="663" t="s">
        <v>4892</v>
      </c>
      <c r="F167" s="664" t="s">
        <v>4893</v>
      </c>
      <c r="G167" s="663" t="s">
        <v>4284</v>
      </c>
      <c r="H167" s="663" t="s">
        <v>4285</v>
      </c>
      <c r="I167" s="665">
        <v>13.2</v>
      </c>
      <c r="J167" s="665">
        <v>30</v>
      </c>
      <c r="K167" s="666">
        <v>396</v>
      </c>
    </row>
    <row r="168" spans="1:11" ht="14.4" customHeight="1" x14ac:dyDescent="0.3">
      <c r="A168" s="661" t="s">
        <v>525</v>
      </c>
      <c r="B168" s="662" t="s">
        <v>2404</v>
      </c>
      <c r="C168" s="663" t="s">
        <v>535</v>
      </c>
      <c r="D168" s="664" t="s">
        <v>2406</v>
      </c>
      <c r="E168" s="663" t="s">
        <v>4892</v>
      </c>
      <c r="F168" s="664" t="s">
        <v>4893</v>
      </c>
      <c r="G168" s="663" t="s">
        <v>4286</v>
      </c>
      <c r="H168" s="663" t="s">
        <v>4287</v>
      </c>
      <c r="I168" s="665">
        <v>1.2699999999999998</v>
      </c>
      <c r="J168" s="665">
        <v>3600</v>
      </c>
      <c r="K168" s="666">
        <v>4572</v>
      </c>
    </row>
    <row r="169" spans="1:11" ht="14.4" customHeight="1" x14ac:dyDescent="0.3">
      <c r="A169" s="661" t="s">
        <v>525</v>
      </c>
      <c r="B169" s="662" t="s">
        <v>2404</v>
      </c>
      <c r="C169" s="663" t="s">
        <v>535</v>
      </c>
      <c r="D169" s="664" t="s">
        <v>2406</v>
      </c>
      <c r="E169" s="663" t="s">
        <v>4892</v>
      </c>
      <c r="F169" s="664" t="s">
        <v>4893</v>
      </c>
      <c r="G169" s="663" t="s">
        <v>4288</v>
      </c>
      <c r="H169" s="663" t="s">
        <v>4289</v>
      </c>
      <c r="I169" s="665">
        <v>21.232000000000003</v>
      </c>
      <c r="J169" s="665">
        <v>500</v>
      </c>
      <c r="K169" s="666">
        <v>10616</v>
      </c>
    </row>
    <row r="170" spans="1:11" ht="14.4" customHeight="1" x14ac:dyDescent="0.3">
      <c r="A170" s="661" t="s">
        <v>525</v>
      </c>
      <c r="B170" s="662" t="s">
        <v>2404</v>
      </c>
      <c r="C170" s="663" t="s">
        <v>535</v>
      </c>
      <c r="D170" s="664" t="s">
        <v>2406</v>
      </c>
      <c r="E170" s="663" t="s">
        <v>4892</v>
      </c>
      <c r="F170" s="664" t="s">
        <v>4893</v>
      </c>
      <c r="G170" s="663" t="s">
        <v>4290</v>
      </c>
      <c r="H170" s="663" t="s">
        <v>4291</v>
      </c>
      <c r="I170" s="665">
        <v>21.236666666666668</v>
      </c>
      <c r="J170" s="665">
        <v>800</v>
      </c>
      <c r="K170" s="666">
        <v>16990.5</v>
      </c>
    </row>
    <row r="171" spans="1:11" ht="14.4" customHeight="1" x14ac:dyDescent="0.3">
      <c r="A171" s="661" t="s">
        <v>525</v>
      </c>
      <c r="B171" s="662" t="s">
        <v>2404</v>
      </c>
      <c r="C171" s="663" t="s">
        <v>535</v>
      </c>
      <c r="D171" s="664" t="s">
        <v>2406</v>
      </c>
      <c r="E171" s="663" t="s">
        <v>4892</v>
      </c>
      <c r="F171" s="664" t="s">
        <v>4893</v>
      </c>
      <c r="G171" s="663" t="s">
        <v>4292</v>
      </c>
      <c r="H171" s="663" t="s">
        <v>4293</v>
      </c>
      <c r="I171" s="665">
        <v>6.6583333333333341</v>
      </c>
      <c r="J171" s="665">
        <v>85</v>
      </c>
      <c r="K171" s="666">
        <v>565.86</v>
      </c>
    </row>
    <row r="172" spans="1:11" ht="14.4" customHeight="1" x14ac:dyDescent="0.3">
      <c r="A172" s="661" t="s">
        <v>525</v>
      </c>
      <c r="B172" s="662" t="s">
        <v>2404</v>
      </c>
      <c r="C172" s="663" t="s">
        <v>535</v>
      </c>
      <c r="D172" s="664" t="s">
        <v>2406</v>
      </c>
      <c r="E172" s="663" t="s">
        <v>4892</v>
      </c>
      <c r="F172" s="664" t="s">
        <v>4893</v>
      </c>
      <c r="G172" s="663" t="s">
        <v>4294</v>
      </c>
      <c r="H172" s="663" t="s">
        <v>4295</v>
      </c>
      <c r="I172" s="665">
        <v>258.82</v>
      </c>
      <c r="J172" s="665">
        <v>10</v>
      </c>
      <c r="K172" s="666">
        <v>2588.1999999999998</v>
      </c>
    </row>
    <row r="173" spans="1:11" ht="14.4" customHeight="1" x14ac:dyDescent="0.3">
      <c r="A173" s="661" t="s">
        <v>525</v>
      </c>
      <c r="B173" s="662" t="s">
        <v>2404</v>
      </c>
      <c r="C173" s="663" t="s">
        <v>535</v>
      </c>
      <c r="D173" s="664" t="s">
        <v>2406</v>
      </c>
      <c r="E173" s="663" t="s">
        <v>4892</v>
      </c>
      <c r="F173" s="664" t="s">
        <v>4893</v>
      </c>
      <c r="G173" s="663" t="s">
        <v>4296</v>
      </c>
      <c r="H173" s="663" t="s">
        <v>4297</v>
      </c>
      <c r="I173" s="665">
        <v>0.47166666666666668</v>
      </c>
      <c r="J173" s="665">
        <v>13000</v>
      </c>
      <c r="K173" s="666">
        <v>6140</v>
      </c>
    </row>
    <row r="174" spans="1:11" ht="14.4" customHeight="1" x14ac:dyDescent="0.3">
      <c r="A174" s="661" t="s">
        <v>525</v>
      </c>
      <c r="B174" s="662" t="s">
        <v>2404</v>
      </c>
      <c r="C174" s="663" t="s">
        <v>535</v>
      </c>
      <c r="D174" s="664" t="s">
        <v>2406</v>
      </c>
      <c r="E174" s="663" t="s">
        <v>4892</v>
      </c>
      <c r="F174" s="664" t="s">
        <v>4893</v>
      </c>
      <c r="G174" s="663" t="s">
        <v>4013</v>
      </c>
      <c r="H174" s="663" t="s">
        <v>4014</v>
      </c>
      <c r="I174" s="665">
        <v>0.47</v>
      </c>
      <c r="J174" s="665">
        <v>3000</v>
      </c>
      <c r="K174" s="666">
        <v>1410</v>
      </c>
    </row>
    <row r="175" spans="1:11" ht="14.4" customHeight="1" x14ac:dyDescent="0.3">
      <c r="A175" s="661" t="s">
        <v>525</v>
      </c>
      <c r="B175" s="662" t="s">
        <v>2404</v>
      </c>
      <c r="C175" s="663" t="s">
        <v>535</v>
      </c>
      <c r="D175" s="664" t="s">
        <v>2406</v>
      </c>
      <c r="E175" s="663" t="s">
        <v>4892</v>
      </c>
      <c r="F175" s="664" t="s">
        <v>4893</v>
      </c>
      <c r="G175" s="663" t="s">
        <v>4298</v>
      </c>
      <c r="H175" s="663" t="s">
        <v>4299</v>
      </c>
      <c r="I175" s="665">
        <v>4.03</v>
      </c>
      <c r="J175" s="665">
        <v>1900</v>
      </c>
      <c r="K175" s="666">
        <v>7657</v>
      </c>
    </row>
    <row r="176" spans="1:11" ht="14.4" customHeight="1" x14ac:dyDescent="0.3">
      <c r="A176" s="661" t="s">
        <v>525</v>
      </c>
      <c r="B176" s="662" t="s">
        <v>2404</v>
      </c>
      <c r="C176" s="663" t="s">
        <v>535</v>
      </c>
      <c r="D176" s="664" t="s">
        <v>2406</v>
      </c>
      <c r="E176" s="663" t="s">
        <v>4892</v>
      </c>
      <c r="F176" s="664" t="s">
        <v>4893</v>
      </c>
      <c r="G176" s="663" t="s">
        <v>4300</v>
      </c>
      <c r="H176" s="663" t="s">
        <v>4301</v>
      </c>
      <c r="I176" s="665">
        <v>2.9040000000000004</v>
      </c>
      <c r="J176" s="665">
        <v>5000</v>
      </c>
      <c r="K176" s="666">
        <v>14520</v>
      </c>
    </row>
    <row r="177" spans="1:11" ht="14.4" customHeight="1" x14ac:dyDescent="0.3">
      <c r="A177" s="661" t="s">
        <v>525</v>
      </c>
      <c r="B177" s="662" t="s">
        <v>2404</v>
      </c>
      <c r="C177" s="663" t="s">
        <v>535</v>
      </c>
      <c r="D177" s="664" t="s">
        <v>2406</v>
      </c>
      <c r="E177" s="663" t="s">
        <v>4892</v>
      </c>
      <c r="F177" s="664" t="s">
        <v>4893</v>
      </c>
      <c r="G177" s="663" t="s">
        <v>4302</v>
      </c>
      <c r="H177" s="663" t="s">
        <v>4303</v>
      </c>
      <c r="I177" s="665">
        <v>2.9016666666666668</v>
      </c>
      <c r="J177" s="665">
        <v>5000</v>
      </c>
      <c r="K177" s="666">
        <v>14505</v>
      </c>
    </row>
    <row r="178" spans="1:11" ht="14.4" customHeight="1" x14ac:dyDescent="0.3">
      <c r="A178" s="661" t="s">
        <v>525</v>
      </c>
      <c r="B178" s="662" t="s">
        <v>2404</v>
      </c>
      <c r="C178" s="663" t="s">
        <v>535</v>
      </c>
      <c r="D178" s="664" t="s">
        <v>2406</v>
      </c>
      <c r="E178" s="663" t="s">
        <v>4892</v>
      </c>
      <c r="F178" s="664" t="s">
        <v>4893</v>
      </c>
      <c r="G178" s="663" t="s">
        <v>4304</v>
      </c>
      <c r="H178" s="663" t="s">
        <v>4305</v>
      </c>
      <c r="I178" s="665">
        <v>527.96</v>
      </c>
      <c r="J178" s="665">
        <v>40</v>
      </c>
      <c r="K178" s="666">
        <v>21118.6</v>
      </c>
    </row>
    <row r="179" spans="1:11" ht="14.4" customHeight="1" x14ac:dyDescent="0.3">
      <c r="A179" s="661" t="s">
        <v>525</v>
      </c>
      <c r="B179" s="662" t="s">
        <v>2404</v>
      </c>
      <c r="C179" s="663" t="s">
        <v>535</v>
      </c>
      <c r="D179" s="664" t="s">
        <v>2406</v>
      </c>
      <c r="E179" s="663" t="s">
        <v>4892</v>
      </c>
      <c r="F179" s="664" t="s">
        <v>4893</v>
      </c>
      <c r="G179" s="663" t="s">
        <v>4306</v>
      </c>
      <c r="H179" s="663" t="s">
        <v>4307</v>
      </c>
      <c r="I179" s="665">
        <v>2309.9199999999996</v>
      </c>
      <c r="J179" s="665">
        <v>20</v>
      </c>
      <c r="K179" s="666">
        <v>46198.400000000001</v>
      </c>
    </row>
    <row r="180" spans="1:11" ht="14.4" customHeight="1" x14ac:dyDescent="0.3">
      <c r="A180" s="661" t="s">
        <v>525</v>
      </c>
      <c r="B180" s="662" t="s">
        <v>2404</v>
      </c>
      <c r="C180" s="663" t="s">
        <v>535</v>
      </c>
      <c r="D180" s="664" t="s">
        <v>2406</v>
      </c>
      <c r="E180" s="663" t="s">
        <v>4892</v>
      </c>
      <c r="F180" s="664" t="s">
        <v>4893</v>
      </c>
      <c r="G180" s="663" t="s">
        <v>4308</v>
      </c>
      <c r="H180" s="663" t="s">
        <v>4309</v>
      </c>
      <c r="I180" s="665">
        <v>484.03666666666663</v>
      </c>
      <c r="J180" s="665">
        <v>34</v>
      </c>
      <c r="K180" s="666">
        <v>16457.21</v>
      </c>
    </row>
    <row r="181" spans="1:11" ht="14.4" customHeight="1" x14ac:dyDescent="0.3">
      <c r="A181" s="661" t="s">
        <v>525</v>
      </c>
      <c r="B181" s="662" t="s">
        <v>2404</v>
      </c>
      <c r="C181" s="663" t="s">
        <v>535</v>
      </c>
      <c r="D181" s="664" t="s">
        <v>2406</v>
      </c>
      <c r="E181" s="663" t="s">
        <v>4892</v>
      </c>
      <c r="F181" s="664" t="s">
        <v>4893</v>
      </c>
      <c r="G181" s="663" t="s">
        <v>4310</v>
      </c>
      <c r="H181" s="663" t="s">
        <v>4311</v>
      </c>
      <c r="I181" s="665">
        <v>646.76</v>
      </c>
      <c r="J181" s="665">
        <v>4</v>
      </c>
      <c r="K181" s="666">
        <v>2587.04</v>
      </c>
    </row>
    <row r="182" spans="1:11" ht="14.4" customHeight="1" x14ac:dyDescent="0.3">
      <c r="A182" s="661" t="s">
        <v>525</v>
      </c>
      <c r="B182" s="662" t="s">
        <v>2404</v>
      </c>
      <c r="C182" s="663" t="s">
        <v>535</v>
      </c>
      <c r="D182" s="664" t="s">
        <v>2406</v>
      </c>
      <c r="E182" s="663" t="s">
        <v>4892</v>
      </c>
      <c r="F182" s="664" t="s">
        <v>4893</v>
      </c>
      <c r="G182" s="663" t="s">
        <v>4312</v>
      </c>
      <c r="H182" s="663" t="s">
        <v>4313</v>
      </c>
      <c r="I182" s="665">
        <v>1072.06</v>
      </c>
      <c r="J182" s="665">
        <v>5</v>
      </c>
      <c r="K182" s="666">
        <v>5360.3</v>
      </c>
    </row>
    <row r="183" spans="1:11" ht="14.4" customHeight="1" x14ac:dyDescent="0.3">
      <c r="A183" s="661" t="s">
        <v>525</v>
      </c>
      <c r="B183" s="662" t="s">
        <v>2404</v>
      </c>
      <c r="C183" s="663" t="s">
        <v>535</v>
      </c>
      <c r="D183" s="664" t="s">
        <v>2406</v>
      </c>
      <c r="E183" s="663" t="s">
        <v>4892</v>
      </c>
      <c r="F183" s="664" t="s">
        <v>4893</v>
      </c>
      <c r="G183" s="663" t="s">
        <v>4314</v>
      </c>
      <c r="H183" s="663" t="s">
        <v>4315</v>
      </c>
      <c r="I183" s="665">
        <v>179.68</v>
      </c>
      <c r="J183" s="665">
        <v>6</v>
      </c>
      <c r="K183" s="666">
        <v>1078.1099999999999</v>
      </c>
    </row>
    <row r="184" spans="1:11" ht="14.4" customHeight="1" x14ac:dyDescent="0.3">
      <c r="A184" s="661" t="s">
        <v>525</v>
      </c>
      <c r="B184" s="662" t="s">
        <v>2404</v>
      </c>
      <c r="C184" s="663" t="s">
        <v>535</v>
      </c>
      <c r="D184" s="664" t="s">
        <v>2406</v>
      </c>
      <c r="E184" s="663" t="s">
        <v>4892</v>
      </c>
      <c r="F184" s="664" t="s">
        <v>4893</v>
      </c>
      <c r="G184" s="663" t="s">
        <v>4316</v>
      </c>
      <c r="H184" s="663" t="s">
        <v>4317</v>
      </c>
      <c r="I184" s="665">
        <v>20.57</v>
      </c>
      <c r="J184" s="665">
        <v>100</v>
      </c>
      <c r="K184" s="666">
        <v>2057</v>
      </c>
    </row>
    <row r="185" spans="1:11" ht="14.4" customHeight="1" x14ac:dyDescent="0.3">
      <c r="A185" s="661" t="s">
        <v>525</v>
      </c>
      <c r="B185" s="662" t="s">
        <v>2404</v>
      </c>
      <c r="C185" s="663" t="s">
        <v>535</v>
      </c>
      <c r="D185" s="664" t="s">
        <v>2406</v>
      </c>
      <c r="E185" s="663" t="s">
        <v>4892</v>
      </c>
      <c r="F185" s="664" t="s">
        <v>4893</v>
      </c>
      <c r="G185" s="663" t="s">
        <v>4318</v>
      </c>
      <c r="H185" s="663" t="s">
        <v>4319</v>
      </c>
      <c r="I185" s="665">
        <v>168.19</v>
      </c>
      <c r="J185" s="665">
        <v>20</v>
      </c>
      <c r="K185" s="666">
        <v>3363.8</v>
      </c>
    </row>
    <row r="186" spans="1:11" ht="14.4" customHeight="1" x14ac:dyDescent="0.3">
      <c r="A186" s="661" t="s">
        <v>525</v>
      </c>
      <c r="B186" s="662" t="s">
        <v>2404</v>
      </c>
      <c r="C186" s="663" t="s">
        <v>535</v>
      </c>
      <c r="D186" s="664" t="s">
        <v>2406</v>
      </c>
      <c r="E186" s="663" t="s">
        <v>4892</v>
      </c>
      <c r="F186" s="664" t="s">
        <v>4893</v>
      </c>
      <c r="G186" s="663" t="s">
        <v>4320</v>
      </c>
      <c r="H186" s="663" t="s">
        <v>4321</v>
      </c>
      <c r="I186" s="665">
        <v>22.323333333333334</v>
      </c>
      <c r="J186" s="665">
        <v>60</v>
      </c>
      <c r="K186" s="666">
        <v>1339.5900000000001</v>
      </c>
    </row>
    <row r="187" spans="1:11" ht="14.4" customHeight="1" x14ac:dyDescent="0.3">
      <c r="A187" s="661" t="s">
        <v>525</v>
      </c>
      <c r="B187" s="662" t="s">
        <v>2404</v>
      </c>
      <c r="C187" s="663" t="s">
        <v>535</v>
      </c>
      <c r="D187" s="664" t="s">
        <v>2406</v>
      </c>
      <c r="E187" s="663" t="s">
        <v>4892</v>
      </c>
      <c r="F187" s="664" t="s">
        <v>4893</v>
      </c>
      <c r="G187" s="663" t="s">
        <v>4322</v>
      </c>
      <c r="H187" s="663" t="s">
        <v>4323</v>
      </c>
      <c r="I187" s="665">
        <v>61.06</v>
      </c>
      <c r="J187" s="665">
        <v>300</v>
      </c>
      <c r="K187" s="666">
        <v>18316.989999999998</v>
      </c>
    </row>
    <row r="188" spans="1:11" ht="14.4" customHeight="1" x14ac:dyDescent="0.3">
      <c r="A188" s="661" t="s">
        <v>525</v>
      </c>
      <c r="B188" s="662" t="s">
        <v>2404</v>
      </c>
      <c r="C188" s="663" t="s">
        <v>535</v>
      </c>
      <c r="D188" s="664" t="s">
        <v>2406</v>
      </c>
      <c r="E188" s="663" t="s">
        <v>4892</v>
      </c>
      <c r="F188" s="664" t="s">
        <v>4893</v>
      </c>
      <c r="G188" s="663" t="s">
        <v>4322</v>
      </c>
      <c r="H188" s="663" t="s">
        <v>4324</v>
      </c>
      <c r="I188" s="665">
        <v>61.06</v>
      </c>
      <c r="J188" s="665">
        <v>200</v>
      </c>
      <c r="K188" s="666">
        <v>12211.32</v>
      </c>
    </row>
    <row r="189" spans="1:11" ht="14.4" customHeight="1" x14ac:dyDescent="0.3">
      <c r="A189" s="661" t="s">
        <v>525</v>
      </c>
      <c r="B189" s="662" t="s">
        <v>2404</v>
      </c>
      <c r="C189" s="663" t="s">
        <v>535</v>
      </c>
      <c r="D189" s="664" t="s">
        <v>2406</v>
      </c>
      <c r="E189" s="663" t="s">
        <v>4892</v>
      </c>
      <c r="F189" s="664" t="s">
        <v>4893</v>
      </c>
      <c r="G189" s="663" t="s">
        <v>4325</v>
      </c>
      <c r="H189" s="663" t="s">
        <v>4326</v>
      </c>
      <c r="I189" s="665">
        <v>1869.4533333333331</v>
      </c>
      <c r="J189" s="665">
        <v>15</v>
      </c>
      <c r="K189" s="666">
        <v>28041.8</v>
      </c>
    </row>
    <row r="190" spans="1:11" ht="14.4" customHeight="1" x14ac:dyDescent="0.3">
      <c r="A190" s="661" t="s">
        <v>525</v>
      </c>
      <c r="B190" s="662" t="s">
        <v>2404</v>
      </c>
      <c r="C190" s="663" t="s">
        <v>535</v>
      </c>
      <c r="D190" s="664" t="s">
        <v>2406</v>
      </c>
      <c r="E190" s="663" t="s">
        <v>4892</v>
      </c>
      <c r="F190" s="664" t="s">
        <v>4893</v>
      </c>
      <c r="G190" s="663" t="s">
        <v>4327</v>
      </c>
      <c r="H190" s="663" t="s">
        <v>4328</v>
      </c>
      <c r="I190" s="665">
        <v>601.37</v>
      </c>
      <c r="J190" s="665">
        <v>10</v>
      </c>
      <c r="K190" s="666">
        <v>6013.7</v>
      </c>
    </row>
    <row r="191" spans="1:11" ht="14.4" customHeight="1" x14ac:dyDescent="0.3">
      <c r="A191" s="661" t="s">
        <v>525</v>
      </c>
      <c r="B191" s="662" t="s">
        <v>2404</v>
      </c>
      <c r="C191" s="663" t="s">
        <v>535</v>
      </c>
      <c r="D191" s="664" t="s">
        <v>2406</v>
      </c>
      <c r="E191" s="663" t="s">
        <v>4892</v>
      </c>
      <c r="F191" s="664" t="s">
        <v>4893</v>
      </c>
      <c r="G191" s="663" t="s">
        <v>4329</v>
      </c>
      <c r="H191" s="663" t="s">
        <v>4330</v>
      </c>
      <c r="I191" s="665">
        <v>229.9</v>
      </c>
      <c r="J191" s="665">
        <v>160</v>
      </c>
      <c r="K191" s="666">
        <v>36784.020000000004</v>
      </c>
    </row>
    <row r="192" spans="1:11" ht="14.4" customHeight="1" x14ac:dyDescent="0.3">
      <c r="A192" s="661" t="s">
        <v>525</v>
      </c>
      <c r="B192" s="662" t="s">
        <v>2404</v>
      </c>
      <c r="C192" s="663" t="s">
        <v>535</v>
      </c>
      <c r="D192" s="664" t="s">
        <v>2406</v>
      </c>
      <c r="E192" s="663" t="s">
        <v>4892</v>
      </c>
      <c r="F192" s="664" t="s">
        <v>4893</v>
      </c>
      <c r="G192" s="663" t="s">
        <v>4331</v>
      </c>
      <c r="H192" s="663" t="s">
        <v>4332</v>
      </c>
      <c r="I192" s="665">
        <v>12.1</v>
      </c>
      <c r="J192" s="665">
        <v>150</v>
      </c>
      <c r="K192" s="666">
        <v>1815</v>
      </c>
    </row>
    <row r="193" spans="1:11" ht="14.4" customHeight="1" x14ac:dyDescent="0.3">
      <c r="A193" s="661" t="s">
        <v>525</v>
      </c>
      <c r="B193" s="662" t="s">
        <v>2404</v>
      </c>
      <c r="C193" s="663" t="s">
        <v>535</v>
      </c>
      <c r="D193" s="664" t="s">
        <v>2406</v>
      </c>
      <c r="E193" s="663" t="s">
        <v>4892</v>
      </c>
      <c r="F193" s="664" t="s">
        <v>4893</v>
      </c>
      <c r="G193" s="663" t="s">
        <v>4333</v>
      </c>
      <c r="H193" s="663" t="s">
        <v>4334</v>
      </c>
      <c r="I193" s="665">
        <v>25.99</v>
      </c>
      <c r="J193" s="665">
        <v>750</v>
      </c>
      <c r="K193" s="666">
        <v>19493.22</v>
      </c>
    </row>
    <row r="194" spans="1:11" ht="14.4" customHeight="1" x14ac:dyDescent="0.3">
      <c r="A194" s="661" t="s">
        <v>525</v>
      </c>
      <c r="B194" s="662" t="s">
        <v>2404</v>
      </c>
      <c r="C194" s="663" t="s">
        <v>535</v>
      </c>
      <c r="D194" s="664" t="s">
        <v>2406</v>
      </c>
      <c r="E194" s="663" t="s">
        <v>4892</v>
      </c>
      <c r="F194" s="664" t="s">
        <v>4893</v>
      </c>
      <c r="G194" s="663" t="s">
        <v>4335</v>
      </c>
      <c r="H194" s="663" t="s">
        <v>4336</v>
      </c>
      <c r="I194" s="665">
        <v>153.11000000000001</v>
      </c>
      <c r="J194" s="665">
        <v>20</v>
      </c>
      <c r="K194" s="666">
        <v>3062.25</v>
      </c>
    </row>
    <row r="195" spans="1:11" ht="14.4" customHeight="1" x14ac:dyDescent="0.3">
      <c r="A195" s="661" t="s">
        <v>525</v>
      </c>
      <c r="B195" s="662" t="s">
        <v>2404</v>
      </c>
      <c r="C195" s="663" t="s">
        <v>535</v>
      </c>
      <c r="D195" s="664" t="s">
        <v>2406</v>
      </c>
      <c r="E195" s="663" t="s">
        <v>4892</v>
      </c>
      <c r="F195" s="664" t="s">
        <v>4893</v>
      </c>
      <c r="G195" s="663" t="s">
        <v>4337</v>
      </c>
      <c r="H195" s="663" t="s">
        <v>4338</v>
      </c>
      <c r="I195" s="665">
        <v>168.19</v>
      </c>
      <c r="J195" s="665">
        <v>10</v>
      </c>
      <c r="K195" s="666">
        <v>1681.9</v>
      </c>
    </row>
    <row r="196" spans="1:11" ht="14.4" customHeight="1" x14ac:dyDescent="0.3">
      <c r="A196" s="661" t="s">
        <v>525</v>
      </c>
      <c r="B196" s="662" t="s">
        <v>2404</v>
      </c>
      <c r="C196" s="663" t="s">
        <v>535</v>
      </c>
      <c r="D196" s="664" t="s">
        <v>2406</v>
      </c>
      <c r="E196" s="663" t="s">
        <v>4892</v>
      </c>
      <c r="F196" s="664" t="s">
        <v>4893</v>
      </c>
      <c r="G196" s="663" t="s">
        <v>4339</v>
      </c>
      <c r="H196" s="663" t="s">
        <v>4340</v>
      </c>
      <c r="I196" s="665">
        <v>150</v>
      </c>
      <c r="J196" s="665">
        <v>10</v>
      </c>
      <c r="K196" s="666">
        <v>1500.04</v>
      </c>
    </row>
    <row r="197" spans="1:11" ht="14.4" customHeight="1" x14ac:dyDescent="0.3">
      <c r="A197" s="661" t="s">
        <v>525</v>
      </c>
      <c r="B197" s="662" t="s">
        <v>2404</v>
      </c>
      <c r="C197" s="663" t="s">
        <v>535</v>
      </c>
      <c r="D197" s="664" t="s">
        <v>2406</v>
      </c>
      <c r="E197" s="663" t="s">
        <v>4892</v>
      </c>
      <c r="F197" s="664" t="s">
        <v>4893</v>
      </c>
      <c r="G197" s="663" t="s">
        <v>4341</v>
      </c>
      <c r="H197" s="663" t="s">
        <v>4342</v>
      </c>
      <c r="I197" s="665">
        <v>21.9</v>
      </c>
      <c r="J197" s="665">
        <v>100</v>
      </c>
      <c r="K197" s="666">
        <v>2190.1999999999998</v>
      </c>
    </row>
    <row r="198" spans="1:11" ht="14.4" customHeight="1" x14ac:dyDescent="0.3">
      <c r="A198" s="661" t="s">
        <v>525</v>
      </c>
      <c r="B198" s="662" t="s">
        <v>2404</v>
      </c>
      <c r="C198" s="663" t="s">
        <v>535</v>
      </c>
      <c r="D198" s="664" t="s">
        <v>2406</v>
      </c>
      <c r="E198" s="663" t="s">
        <v>4892</v>
      </c>
      <c r="F198" s="664" t="s">
        <v>4893</v>
      </c>
      <c r="G198" s="663" t="s">
        <v>4343</v>
      </c>
      <c r="H198" s="663" t="s">
        <v>4344</v>
      </c>
      <c r="I198" s="665">
        <v>21.9</v>
      </c>
      <c r="J198" s="665">
        <v>100</v>
      </c>
      <c r="K198" s="666">
        <v>2190.1</v>
      </c>
    </row>
    <row r="199" spans="1:11" ht="14.4" customHeight="1" x14ac:dyDescent="0.3">
      <c r="A199" s="661" t="s">
        <v>525</v>
      </c>
      <c r="B199" s="662" t="s">
        <v>2404</v>
      </c>
      <c r="C199" s="663" t="s">
        <v>535</v>
      </c>
      <c r="D199" s="664" t="s">
        <v>2406</v>
      </c>
      <c r="E199" s="663" t="s">
        <v>4892</v>
      </c>
      <c r="F199" s="664" t="s">
        <v>4893</v>
      </c>
      <c r="G199" s="663" t="s">
        <v>4345</v>
      </c>
      <c r="H199" s="663" t="s">
        <v>4346</v>
      </c>
      <c r="I199" s="665">
        <v>527.96</v>
      </c>
      <c r="J199" s="665">
        <v>10</v>
      </c>
      <c r="K199" s="666">
        <v>5279.65</v>
      </c>
    </row>
    <row r="200" spans="1:11" ht="14.4" customHeight="1" x14ac:dyDescent="0.3">
      <c r="A200" s="661" t="s">
        <v>525</v>
      </c>
      <c r="B200" s="662" t="s">
        <v>2404</v>
      </c>
      <c r="C200" s="663" t="s">
        <v>535</v>
      </c>
      <c r="D200" s="664" t="s">
        <v>2406</v>
      </c>
      <c r="E200" s="663" t="s">
        <v>4892</v>
      </c>
      <c r="F200" s="664" t="s">
        <v>4893</v>
      </c>
      <c r="G200" s="663" t="s">
        <v>4347</v>
      </c>
      <c r="H200" s="663" t="s">
        <v>4348</v>
      </c>
      <c r="I200" s="665">
        <v>15.73</v>
      </c>
      <c r="J200" s="665">
        <v>120</v>
      </c>
      <c r="K200" s="666">
        <v>1887.6</v>
      </c>
    </row>
    <row r="201" spans="1:11" ht="14.4" customHeight="1" x14ac:dyDescent="0.3">
      <c r="A201" s="661" t="s">
        <v>525</v>
      </c>
      <c r="B201" s="662" t="s">
        <v>2404</v>
      </c>
      <c r="C201" s="663" t="s">
        <v>535</v>
      </c>
      <c r="D201" s="664" t="s">
        <v>2406</v>
      </c>
      <c r="E201" s="663" t="s">
        <v>4892</v>
      </c>
      <c r="F201" s="664" t="s">
        <v>4893</v>
      </c>
      <c r="G201" s="663" t="s">
        <v>4349</v>
      </c>
      <c r="H201" s="663" t="s">
        <v>4350</v>
      </c>
      <c r="I201" s="665">
        <v>133.1</v>
      </c>
      <c r="J201" s="665">
        <v>10</v>
      </c>
      <c r="K201" s="666">
        <v>1331</v>
      </c>
    </row>
    <row r="202" spans="1:11" ht="14.4" customHeight="1" x14ac:dyDescent="0.3">
      <c r="A202" s="661" t="s">
        <v>525</v>
      </c>
      <c r="B202" s="662" t="s">
        <v>2404</v>
      </c>
      <c r="C202" s="663" t="s">
        <v>535</v>
      </c>
      <c r="D202" s="664" t="s">
        <v>2406</v>
      </c>
      <c r="E202" s="663" t="s">
        <v>4892</v>
      </c>
      <c r="F202" s="664" t="s">
        <v>4893</v>
      </c>
      <c r="G202" s="663" t="s">
        <v>4351</v>
      </c>
      <c r="H202" s="663" t="s">
        <v>4352</v>
      </c>
      <c r="I202" s="665">
        <v>247.2</v>
      </c>
      <c r="J202" s="665">
        <v>10</v>
      </c>
      <c r="K202" s="666">
        <v>2472.0100000000002</v>
      </c>
    </row>
    <row r="203" spans="1:11" ht="14.4" customHeight="1" x14ac:dyDescent="0.3">
      <c r="A203" s="661" t="s">
        <v>525</v>
      </c>
      <c r="B203" s="662" t="s">
        <v>2404</v>
      </c>
      <c r="C203" s="663" t="s">
        <v>535</v>
      </c>
      <c r="D203" s="664" t="s">
        <v>2406</v>
      </c>
      <c r="E203" s="663" t="s">
        <v>4892</v>
      </c>
      <c r="F203" s="664" t="s">
        <v>4893</v>
      </c>
      <c r="G203" s="663" t="s">
        <v>4353</v>
      </c>
      <c r="H203" s="663" t="s">
        <v>4354</v>
      </c>
      <c r="I203" s="665">
        <v>82.16</v>
      </c>
      <c r="J203" s="665">
        <v>16</v>
      </c>
      <c r="K203" s="666">
        <v>1314.54</v>
      </c>
    </row>
    <row r="204" spans="1:11" ht="14.4" customHeight="1" x14ac:dyDescent="0.3">
      <c r="A204" s="661" t="s">
        <v>525</v>
      </c>
      <c r="B204" s="662" t="s">
        <v>2404</v>
      </c>
      <c r="C204" s="663" t="s">
        <v>535</v>
      </c>
      <c r="D204" s="664" t="s">
        <v>2406</v>
      </c>
      <c r="E204" s="663" t="s">
        <v>4892</v>
      </c>
      <c r="F204" s="664" t="s">
        <v>4893</v>
      </c>
      <c r="G204" s="663" t="s">
        <v>4355</v>
      </c>
      <c r="H204" s="663" t="s">
        <v>4356</v>
      </c>
      <c r="I204" s="665">
        <v>17.059999999999999</v>
      </c>
      <c r="J204" s="665">
        <v>50</v>
      </c>
      <c r="K204" s="666">
        <v>853.05</v>
      </c>
    </row>
    <row r="205" spans="1:11" ht="14.4" customHeight="1" x14ac:dyDescent="0.3">
      <c r="A205" s="661" t="s">
        <v>525</v>
      </c>
      <c r="B205" s="662" t="s">
        <v>2404</v>
      </c>
      <c r="C205" s="663" t="s">
        <v>535</v>
      </c>
      <c r="D205" s="664" t="s">
        <v>2406</v>
      </c>
      <c r="E205" s="663" t="s">
        <v>4892</v>
      </c>
      <c r="F205" s="664" t="s">
        <v>4893</v>
      </c>
      <c r="G205" s="663" t="s">
        <v>4357</v>
      </c>
      <c r="H205" s="663" t="s">
        <v>4358</v>
      </c>
      <c r="I205" s="665">
        <v>153.11000000000001</v>
      </c>
      <c r="J205" s="665">
        <v>10</v>
      </c>
      <c r="K205" s="666">
        <v>1531.14</v>
      </c>
    </row>
    <row r="206" spans="1:11" ht="14.4" customHeight="1" x14ac:dyDescent="0.3">
      <c r="A206" s="661" t="s">
        <v>525</v>
      </c>
      <c r="B206" s="662" t="s">
        <v>2404</v>
      </c>
      <c r="C206" s="663" t="s">
        <v>535</v>
      </c>
      <c r="D206" s="664" t="s">
        <v>2406</v>
      </c>
      <c r="E206" s="663" t="s">
        <v>4892</v>
      </c>
      <c r="F206" s="664" t="s">
        <v>4893</v>
      </c>
      <c r="G206" s="663" t="s">
        <v>4359</v>
      </c>
      <c r="H206" s="663" t="s">
        <v>4360</v>
      </c>
      <c r="I206" s="665">
        <v>17.91</v>
      </c>
      <c r="J206" s="665">
        <v>10</v>
      </c>
      <c r="K206" s="666">
        <v>179.1</v>
      </c>
    </row>
    <row r="207" spans="1:11" ht="14.4" customHeight="1" x14ac:dyDescent="0.3">
      <c r="A207" s="661" t="s">
        <v>525</v>
      </c>
      <c r="B207" s="662" t="s">
        <v>2404</v>
      </c>
      <c r="C207" s="663" t="s">
        <v>535</v>
      </c>
      <c r="D207" s="664" t="s">
        <v>2406</v>
      </c>
      <c r="E207" s="663" t="s">
        <v>4892</v>
      </c>
      <c r="F207" s="664" t="s">
        <v>4893</v>
      </c>
      <c r="G207" s="663" t="s">
        <v>4361</v>
      </c>
      <c r="H207" s="663" t="s">
        <v>4362</v>
      </c>
      <c r="I207" s="665">
        <v>8.4700000000000006</v>
      </c>
      <c r="J207" s="665">
        <v>3200</v>
      </c>
      <c r="K207" s="666">
        <v>27104</v>
      </c>
    </row>
    <row r="208" spans="1:11" ht="14.4" customHeight="1" x14ac:dyDescent="0.3">
      <c r="A208" s="661" t="s">
        <v>525</v>
      </c>
      <c r="B208" s="662" t="s">
        <v>2404</v>
      </c>
      <c r="C208" s="663" t="s">
        <v>535</v>
      </c>
      <c r="D208" s="664" t="s">
        <v>2406</v>
      </c>
      <c r="E208" s="663" t="s">
        <v>4892</v>
      </c>
      <c r="F208" s="664" t="s">
        <v>4893</v>
      </c>
      <c r="G208" s="663" t="s">
        <v>4363</v>
      </c>
      <c r="H208" s="663" t="s">
        <v>4364</v>
      </c>
      <c r="I208" s="665">
        <v>1805.32</v>
      </c>
      <c r="J208" s="665">
        <v>1</v>
      </c>
      <c r="K208" s="666">
        <v>1805.32</v>
      </c>
    </row>
    <row r="209" spans="1:11" ht="14.4" customHeight="1" x14ac:dyDescent="0.3">
      <c r="A209" s="661" t="s">
        <v>525</v>
      </c>
      <c r="B209" s="662" t="s">
        <v>2404</v>
      </c>
      <c r="C209" s="663" t="s">
        <v>535</v>
      </c>
      <c r="D209" s="664" t="s">
        <v>2406</v>
      </c>
      <c r="E209" s="663" t="s">
        <v>4892</v>
      </c>
      <c r="F209" s="664" t="s">
        <v>4893</v>
      </c>
      <c r="G209" s="663" t="s">
        <v>4365</v>
      </c>
      <c r="H209" s="663" t="s">
        <v>4366</v>
      </c>
      <c r="I209" s="665">
        <v>798.6</v>
      </c>
      <c r="J209" s="665">
        <v>40</v>
      </c>
      <c r="K209" s="666">
        <v>31944</v>
      </c>
    </row>
    <row r="210" spans="1:11" ht="14.4" customHeight="1" x14ac:dyDescent="0.3">
      <c r="A210" s="661" t="s">
        <v>525</v>
      </c>
      <c r="B210" s="662" t="s">
        <v>2404</v>
      </c>
      <c r="C210" s="663" t="s">
        <v>535</v>
      </c>
      <c r="D210" s="664" t="s">
        <v>2406</v>
      </c>
      <c r="E210" s="663" t="s">
        <v>4892</v>
      </c>
      <c r="F210" s="664" t="s">
        <v>4893</v>
      </c>
      <c r="G210" s="663" t="s">
        <v>4367</v>
      </c>
      <c r="H210" s="663" t="s">
        <v>4368</v>
      </c>
      <c r="I210" s="665">
        <v>350.9</v>
      </c>
      <c r="J210" s="665">
        <v>3</v>
      </c>
      <c r="K210" s="666">
        <v>1052.7</v>
      </c>
    </row>
    <row r="211" spans="1:11" ht="14.4" customHeight="1" x14ac:dyDescent="0.3">
      <c r="A211" s="661" t="s">
        <v>525</v>
      </c>
      <c r="B211" s="662" t="s">
        <v>2404</v>
      </c>
      <c r="C211" s="663" t="s">
        <v>535</v>
      </c>
      <c r="D211" s="664" t="s">
        <v>2406</v>
      </c>
      <c r="E211" s="663" t="s">
        <v>4892</v>
      </c>
      <c r="F211" s="664" t="s">
        <v>4893</v>
      </c>
      <c r="G211" s="663" t="s">
        <v>4369</v>
      </c>
      <c r="H211" s="663" t="s">
        <v>4370</v>
      </c>
      <c r="I211" s="665">
        <v>5060</v>
      </c>
      <c r="J211" s="665">
        <v>10</v>
      </c>
      <c r="K211" s="666">
        <v>50600</v>
      </c>
    </row>
    <row r="212" spans="1:11" ht="14.4" customHeight="1" x14ac:dyDescent="0.3">
      <c r="A212" s="661" t="s">
        <v>525</v>
      </c>
      <c r="B212" s="662" t="s">
        <v>2404</v>
      </c>
      <c r="C212" s="663" t="s">
        <v>535</v>
      </c>
      <c r="D212" s="664" t="s">
        <v>2406</v>
      </c>
      <c r="E212" s="663" t="s">
        <v>4892</v>
      </c>
      <c r="F212" s="664" t="s">
        <v>4893</v>
      </c>
      <c r="G212" s="663" t="s">
        <v>4371</v>
      </c>
      <c r="H212" s="663" t="s">
        <v>4372</v>
      </c>
      <c r="I212" s="665">
        <v>343.54</v>
      </c>
      <c r="J212" s="665">
        <v>5</v>
      </c>
      <c r="K212" s="666">
        <v>1717.7</v>
      </c>
    </row>
    <row r="213" spans="1:11" ht="14.4" customHeight="1" x14ac:dyDescent="0.3">
      <c r="A213" s="661" t="s">
        <v>525</v>
      </c>
      <c r="B213" s="662" t="s">
        <v>2404</v>
      </c>
      <c r="C213" s="663" t="s">
        <v>535</v>
      </c>
      <c r="D213" s="664" t="s">
        <v>2406</v>
      </c>
      <c r="E213" s="663" t="s">
        <v>4892</v>
      </c>
      <c r="F213" s="664" t="s">
        <v>4893</v>
      </c>
      <c r="G213" s="663" t="s">
        <v>4373</v>
      </c>
      <c r="H213" s="663" t="s">
        <v>4374</v>
      </c>
      <c r="I213" s="665">
        <v>4123.2749999999996</v>
      </c>
      <c r="J213" s="665">
        <v>12</v>
      </c>
      <c r="K213" s="666">
        <v>49479.31</v>
      </c>
    </row>
    <row r="214" spans="1:11" ht="14.4" customHeight="1" x14ac:dyDescent="0.3">
      <c r="A214" s="661" t="s">
        <v>525</v>
      </c>
      <c r="B214" s="662" t="s">
        <v>2404</v>
      </c>
      <c r="C214" s="663" t="s">
        <v>535</v>
      </c>
      <c r="D214" s="664" t="s">
        <v>2406</v>
      </c>
      <c r="E214" s="663" t="s">
        <v>4892</v>
      </c>
      <c r="F214" s="664" t="s">
        <v>4893</v>
      </c>
      <c r="G214" s="663" t="s">
        <v>4375</v>
      </c>
      <c r="H214" s="663" t="s">
        <v>4376</v>
      </c>
      <c r="I214" s="665">
        <v>204.49</v>
      </c>
      <c r="J214" s="665">
        <v>30</v>
      </c>
      <c r="K214" s="666">
        <v>6134.7</v>
      </c>
    </row>
    <row r="215" spans="1:11" ht="14.4" customHeight="1" x14ac:dyDescent="0.3">
      <c r="A215" s="661" t="s">
        <v>525</v>
      </c>
      <c r="B215" s="662" t="s">
        <v>2404</v>
      </c>
      <c r="C215" s="663" t="s">
        <v>535</v>
      </c>
      <c r="D215" s="664" t="s">
        <v>2406</v>
      </c>
      <c r="E215" s="663" t="s">
        <v>4892</v>
      </c>
      <c r="F215" s="664" t="s">
        <v>4893</v>
      </c>
      <c r="G215" s="663" t="s">
        <v>4377</v>
      </c>
      <c r="H215" s="663" t="s">
        <v>4378</v>
      </c>
      <c r="I215" s="665">
        <v>5.84</v>
      </c>
      <c r="J215" s="665">
        <v>50</v>
      </c>
      <c r="K215" s="666">
        <v>291.91000000000003</v>
      </c>
    </row>
    <row r="216" spans="1:11" ht="14.4" customHeight="1" x14ac:dyDescent="0.3">
      <c r="A216" s="661" t="s">
        <v>525</v>
      </c>
      <c r="B216" s="662" t="s">
        <v>2404</v>
      </c>
      <c r="C216" s="663" t="s">
        <v>535</v>
      </c>
      <c r="D216" s="664" t="s">
        <v>2406</v>
      </c>
      <c r="E216" s="663" t="s">
        <v>4892</v>
      </c>
      <c r="F216" s="664" t="s">
        <v>4893</v>
      </c>
      <c r="G216" s="663" t="s">
        <v>4379</v>
      </c>
      <c r="H216" s="663" t="s">
        <v>4380</v>
      </c>
      <c r="I216" s="665">
        <v>3500</v>
      </c>
      <c r="J216" s="665">
        <v>1</v>
      </c>
      <c r="K216" s="666">
        <v>3500</v>
      </c>
    </row>
    <row r="217" spans="1:11" ht="14.4" customHeight="1" x14ac:dyDescent="0.3">
      <c r="A217" s="661" t="s">
        <v>525</v>
      </c>
      <c r="B217" s="662" t="s">
        <v>2404</v>
      </c>
      <c r="C217" s="663" t="s">
        <v>535</v>
      </c>
      <c r="D217" s="664" t="s">
        <v>2406</v>
      </c>
      <c r="E217" s="663" t="s">
        <v>4892</v>
      </c>
      <c r="F217" s="664" t="s">
        <v>4893</v>
      </c>
      <c r="G217" s="663" t="s">
        <v>4381</v>
      </c>
      <c r="H217" s="663" t="s">
        <v>4382</v>
      </c>
      <c r="I217" s="665">
        <v>527.96</v>
      </c>
      <c r="J217" s="665">
        <v>10</v>
      </c>
      <c r="K217" s="666">
        <v>5279.65</v>
      </c>
    </row>
    <row r="218" spans="1:11" ht="14.4" customHeight="1" x14ac:dyDescent="0.3">
      <c r="A218" s="661" t="s">
        <v>525</v>
      </c>
      <c r="B218" s="662" t="s">
        <v>2404</v>
      </c>
      <c r="C218" s="663" t="s">
        <v>535</v>
      </c>
      <c r="D218" s="664" t="s">
        <v>2406</v>
      </c>
      <c r="E218" s="663" t="s">
        <v>4892</v>
      </c>
      <c r="F218" s="664" t="s">
        <v>4893</v>
      </c>
      <c r="G218" s="663" t="s">
        <v>4383</v>
      </c>
      <c r="H218" s="663" t="s">
        <v>4384</v>
      </c>
      <c r="I218" s="665">
        <v>350.9</v>
      </c>
      <c r="J218" s="665">
        <v>1</v>
      </c>
      <c r="K218" s="666">
        <v>350.9</v>
      </c>
    </row>
    <row r="219" spans="1:11" ht="14.4" customHeight="1" x14ac:dyDescent="0.3">
      <c r="A219" s="661" t="s">
        <v>525</v>
      </c>
      <c r="B219" s="662" t="s">
        <v>2404</v>
      </c>
      <c r="C219" s="663" t="s">
        <v>535</v>
      </c>
      <c r="D219" s="664" t="s">
        <v>2406</v>
      </c>
      <c r="E219" s="663" t="s">
        <v>4892</v>
      </c>
      <c r="F219" s="664" t="s">
        <v>4893</v>
      </c>
      <c r="G219" s="663" t="s">
        <v>4385</v>
      </c>
      <c r="H219" s="663" t="s">
        <v>4386</v>
      </c>
      <c r="I219" s="665">
        <v>150</v>
      </c>
      <c r="J219" s="665">
        <v>20</v>
      </c>
      <c r="K219" s="666">
        <v>3000.0699999999997</v>
      </c>
    </row>
    <row r="220" spans="1:11" ht="14.4" customHeight="1" x14ac:dyDescent="0.3">
      <c r="A220" s="661" t="s">
        <v>525</v>
      </c>
      <c r="B220" s="662" t="s">
        <v>2404</v>
      </c>
      <c r="C220" s="663" t="s">
        <v>535</v>
      </c>
      <c r="D220" s="664" t="s">
        <v>2406</v>
      </c>
      <c r="E220" s="663" t="s">
        <v>4892</v>
      </c>
      <c r="F220" s="664" t="s">
        <v>4893</v>
      </c>
      <c r="G220" s="663" t="s">
        <v>4387</v>
      </c>
      <c r="H220" s="663" t="s">
        <v>4388</v>
      </c>
      <c r="I220" s="665">
        <v>600</v>
      </c>
      <c r="J220" s="665">
        <v>19</v>
      </c>
      <c r="K220" s="666">
        <v>11400.03</v>
      </c>
    </row>
    <row r="221" spans="1:11" ht="14.4" customHeight="1" x14ac:dyDescent="0.3">
      <c r="A221" s="661" t="s">
        <v>525</v>
      </c>
      <c r="B221" s="662" t="s">
        <v>2404</v>
      </c>
      <c r="C221" s="663" t="s">
        <v>535</v>
      </c>
      <c r="D221" s="664" t="s">
        <v>2406</v>
      </c>
      <c r="E221" s="663" t="s">
        <v>4892</v>
      </c>
      <c r="F221" s="664" t="s">
        <v>4893</v>
      </c>
      <c r="G221" s="663" t="s">
        <v>4389</v>
      </c>
      <c r="H221" s="663" t="s">
        <v>4390</v>
      </c>
      <c r="I221" s="665">
        <v>12.1</v>
      </c>
      <c r="J221" s="665">
        <v>50</v>
      </c>
      <c r="K221" s="666">
        <v>605</v>
      </c>
    </row>
    <row r="222" spans="1:11" ht="14.4" customHeight="1" x14ac:dyDescent="0.3">
      <c r="A222" s="661" t="s">
        <v>525</v>
      </c>
      <c r="B222" s="662" t="s">
        <v>2404</v>
      </c>
      <c r="C222" s="663" t="s">
        <v>535</v>
      </c>
      <c r="D222" s="664" t="s">
        <v>2406</v>
      </c>
      <c r="E222" s="663" t="s">
        <v>4892</v>
      </c>
      <c r="F222" s="664" t="s">
        <v>4893</v>
      </c>
      <c r="G222" s="663" t="s">
        <v>4391</v>
      </c>
      <c r="H222" s="663" t="s">
        <v>4392</v>
      </c>
      <c r="I222" s="665">
        <v>171.82</v>
      </c>
      <c r="J222" s="665">
        <v>20</v>
      </c>
      <c r="K222" s="666">
        <v>3436.4</v>
      </c>
    </row>
    <row r="223" spans="1:11" ht="14.4" customHeight="1" x14ac:dyDescent="0.3">
      <c r="A223" s="661" t="s">
        <v>525</v>
      </c>
      <c r="B223" s="662" t="s">
        <v>2404</v>
      </c>
      <c r="C223" s="663" t="s">
        <v>535</v>
      </c>
      <c r="D223" s="664" t="s">
        <v>2406</v>
      </c>
      <c r="E223" s="663" t="s">
        <v>4892</v>
      </c>
      <c r="F223" s="664" t="s">
        <v>4893</v>
      </c>
      <c r="G223" s="663" t="s">
        <v>4393</v>
      </c>
      <c r="H223" s="663" t="s">
        <v>4394</v>
      </c>
      <c r="I223" s="665">
        <v>1365.2249999999999</v>
      </c>
      <c r="J223" s="665">
        <v>2</v>
      </c>
      <c r="K223" s="666">
        <v>2730.45</v>
      </c>
    </row>
    <row r="224" spans="1:11" ht="14.4" customHeight="1" x14ac:dyDescent="0.3">
      <c r="A224" s="661" t="s">
        <v>525</v>
      </c>
      <c r="B224" s="662" t="s">
        <v>2404</v>
      </c>
      <c r="C224" s="663" t="s">
        <v>535</v>
      </c>
      <c r="D224" s="664" t="s">
        <v>2406</v>
      </c>
      <c r="E224" s="663" t="s">
        <v>4892</v>
      </c>
      <c r="F224" s="664" t="s">
        <v>4893</v>
      </c>
      <c r="G224" s="663" t="s">
        <v>4015</v>
      </c>
      <c r="H224" s="663" t="s">
        <v>4016</v>
      </c>
      <c r="I224" s="665">
        <v>3.4116666666666666</v>
      </c>
      <c r="J224" s="665">
        <v>2500</v>
      </c>
      <c r="K224" s="666">
        <v>8522</v>
      </c>
    </row>
    <row r="225" spans="1:11" ht="14.4" customHeight="1" x14ac:dyDescent="0.3">
      <c r="A225" s="661" t="s">
        <v>525</v>
      </c>
      <c r="B225" s="662" t="s">
        <v>2404</v>
      </c>
      <c r="C225" s="663" t="s">
        <v>535</v>
      </c>
      <c r="D225" s="664" t="s">
        <v>2406</v>
      </c>
      <c r="E225" s="663" t="s">
        <v>4892</v>
      </c>
      <c r="F225" s="664" t="s">
        <v>4893</v>
      </c>
      <c r="G225" s="663" t="s">
        <v>4395</v>
      </c>
      <c r="H225" s="663" t="s">
        <v>4396</v>
      </c>
      <c r="I225" s="665">
        <v>6.0724999999999998</v>
      </c>
      <c r="J225" s="665">
        <v>1300</v>
      </c>
      <c r="K225" s="666">
        <v>7897</v>
      </c>
    </row>
    <row r="226" spans="1:11" ht="14.4" customHeight="1" x14ac:dyDescent="0.3">
      <c r="A226" s="661" t="s">
        <v>525</v>
      </c>
      <c r="B226" s="662" t="s">
        <v>2404</v>
      </c>
      <c r="C226" s="663" t="s">
        <v>535</v>
      </c>
      <c r="D226" s="664" t="s">
        <v>2406</v>
      </c>
      <c r="E226" s="663" t="s">
        <v>4892</v>
      </c>
      <c r="F226" s="664" t="s">
        <v>4893</v>
      </c>
      <c r="G226" s="663" t="s">
        <v>4397</v>
      </c>
      <c r="H226" s="663" t="s">
        <v>4398</v>
      </c>
      <c r="I226" s="665">
        <v>568.70000000000005</v>
      </c>
      <c r="J226" s="665">
        <v>20</v>
      </c>
      <c r="K226" s="666">
        <v>11374</v>
      </c>
    </row>
    <row r="227" spans="1:11" ht="14.4" customHeight="1" x14ac:dyDescent="0.3">
      <c r="A227" s="661" t="s">
        <v>525</v>
      </c>
      <c r="B227" s="662" t="s">
        <v>2404</v>
      </c>
      <c r="C227" s="663" t="s">
        <v>535</v>
      </c>
      <c r="D227" s="664" t="s">
        <v>2406</v>
      </c>
      <c r="E227" s="663" t="s">
        <v>4892</v>
      </c>
      <c r="F227" s="664" t="s">
        <v>4893</v>
      </c>
      <c r="G227" s="663" t="s">
        <v>4399</v>
      </c>
      <c r="H227" s="663" t="s">
        <v>4400</v>
      </c>
      <c r="I227" s="665">
        <v>9.4371428571428559</v>
      </c>
      <c r="J227" s="665">
        <v>5600</v>
      </c>
      <c r="K227" s="666">
        <v>52847</v>
      </c>
    </row>
    <row r="228" spans="1:11" ht="14.4" customHeight="1" x14ac:dyDescent="0.3">
      <c r="A228" s="661" t="s">
        <v>525</v>
      </c>
      <c r="B228" s="662" t="s">
        <v>2404</v>
      </c>
      <c r="C228" s="663" t="s">
        <v>535</v>
      </c>
      <c r="D228" s="664" t="s">
        <v>2406</v>
      </c>
      <c r="E228" s="663" t="s">
        <v>4892</v>
      </c>
      <c r="F228" s="664" t="s">
        <v>4893</v>
      </c>
      <c r="G228" s="663" t="s">
        <v>4401</v>
      </c>
      <c r="H228" s="663" t="s">
        <v>4402</v>
      </c>
      <c r="I228" s="665">
        <v>171.82</v>
      </c>
      <c r="J228" s="665">
        <v>10</v>
      </c>
      <c r="K228" s="666">
        <v>1718.2</v>
      </c>
    </row>
    <row r="229" spans="1:11" ht="14.4" customHeight="1" x14ac:dyDescent="0.3">
      <c r="A229" s="661" t="s">
        <v>525</v>
      </c>
      <c r="B229" s="662" t="s">
        <v>2404</v>
      </c>
      <c r="C229" s="663" t="s">
        <v>535</v>
      </c>
      <c r="D229" s="664" t="s">
        <v>2406</v>
      </c>
      <c r="E229" s="663" t="s">
        <v>4892</v>
      </c>
      <c r="F229" s="664" t="s">
        <v>4893</v>
      </c>
      <c r="G229" s="663" t="s">
        <v>4403</v>
      </c>
      <c r="H229" s="663" t="s">
        <v>4404</v>
      </c>
      <c r="I229" s="665">
        <v>169.4</v>
      </c>
      <c r="J229" s="665">
        <v>20</v>
      </c>
      <c r="K229" s="666">
        <v>3388</v>
      </c>
    </row>
    <row r="230" spans="1:11" ht="14.4" customHeight="1" x14ac:dyDescent="0.3">
      <c r="A230" s="661" t="s">
        <v>525</v>
      </c>
      <c r="B230" s="662" t="s">
        <v>2404</v>
      </c>
      <c r="C230" s="663" t="s">
        <v>535</v>
      </c>
      <c r="D230" s="664" t="s">
        <v>2406</v>
      </c>
      <c r="E230" s="663" t="s">
        <v>4892</v>
      </c>
      <c r="F230" s="664" t="s">
        <v>4893</v>
      </c>
      <c r="G230" s="663" t="s">
        <v>4405</v>
      </c>
      <c r="H230" s="663" t="s">
        <v>4406</v>
      </c>
      <c r="I230" s="665">
        <v>64.14</v>
      </c>
      <c r="J230" s="665">
        <v>5</v>
      </c>
      <c r="K230" s="666">
        <v>320.70999999999998</v>
      </c>
    </row>
    <row r="231" spans="1:11" ht="14.4" customHeight="1" x14ac:dyDescent="0.3">
      <c r="A231" s="661" t="s">
        <v>525</v>
      </c>
      <c r="B231" s="662" t="s">
        <v>2404</v>
      </c>
      <c r="C231" s="663" t="s">
        <v>535</v>
      </c>
      <c r="D231" s="664" t="s">
        <v>2406</v>
      </c>
      <c r="E231" s="663" t="s">
        <v>4892</v>
      </c>
      <c r="F231" s="664" t="s">
        <v>4893</v>
      </c>
      <c r="G231" s="663" t="s">
        <v>4407</v>
      </c>
      <c r="H231" s="663" t="s">
        <v>4408</v>
      </c>
      <c r="I231" s="665">
        <v>18.07</v>
      </c>
      <c r="J231" s="665">
        <v>30</v>
      </c>
      <c r="K231" s="666">
        <v>542.08000000000004</v>
      </c>
    </row>
    <row r="232" spans="1:11" ht="14.4" customHeight="1" x14ac:dyDescent="0.3">
      <c r="A232" s="661" t="s">
        <v>525</v>
      </c>
      <c r="B232" s="662" t="s">
        <v>2404</v>
      </c>
      <c r="C232" s="663" t="s">
        <v>535</v>
      </c>
      <c r="D232" s="664" t="s">
        <v>2406</v>
      </c>
      <c r="E232" s="663" t="s">
        <v>4892</v>
      </c>
      <c r="F232" s="664" t="s">
        <v>4893</v>
      </c>
      <c r="G232" s="663" t="s">
        <v>4409</v>
      </c>
      <c r="H232" s="663" t="s">
        <v>4410</v>
      </c>
      <c r="I232" s="665">
        <v>8.8328571428571419</v>
      </c>
      <c r="J232" s="665">
        <v>5400</v>
      </c>
      <c r="K232" s="666">
        <v>47699.9</v>
      </c>
    </row>
    <row r="233" spans="1:11" ht="14.4" customHeight="1" x14ac:dyDescent="0.3">
      <c r="A233" s="661" t="s">
        <v>525</v>
      </c>
      <c r="B233" s="662" t="s">
        <v>2404</v>
      </c>
      <c r="C233" s="663" t="s">
        <v>535</v>
      </c>
      <c r="D233" s="664" t="s">
        <v>2406</v>
      </c>
      <c r="E233" s="663" t="s">
        <v>4892</v>
      </c>
      <c r="F233" s="664" t="s">
        <v>4893</v>
      </c>
      <c r="G233" s="663" t="s">
        <v>4411</v>
      </c>
      <c r="H233" s="663" t="s">
        <v>4412</v>
      </c>
      <c r="I233" s="665">
        <v>484.04</v>
      </c>
      <c r="J233" s="665">
        <v>10</v>
      </c>
      <c r="K233" s="666">
        <v>4840.3500000000004</v>
      </c>
    </row>
    <row r="234" spans="1:11" ht="14.4" customHeight="1" x14ac:dyDescent="0.3">
      <c r="A234" s="661" t="s">
        <v>525</v>
      </c>
      <c r="B234" s="662" t="s">
        <v>2404</v>
      </c>
      <c r="C234" s="663" t="s">
        <v>535</v>
      </c>
      <c r="D234" s="664" t="s">
        <v>2406</v>
      </c>
      <c r="E234" s="663" t="s">
        <v>4892</v>
      </c>
      <c r="F234" s="664" t="s">
        <v>4893</v>
      </c>
      <c r="G234" s="663" t="s">
        <v>4413</v>
      </c>
      <c r="H234" s="663" t="s">
        <v>4414</v>
      </c>
      <c r="I234" s="665">
        <v>5060</v>
      </c>
      <c r="J234" s="665">
        <v>4</v>
      </c>
      <c r="K234" s="666">
        <v>20240</v>
      </c>
    </row>
    <row r="235" spans="1:11" ht="14.4" customHeight="1" x14ac:dyDescent="0.3">
      <c r="A235" s="661" t="s">
        <v>525</v>
      </c>
      <c r="B235" s="662" t="s">
        <v>2404</v>
      </c>
      <c r="C235" s="663" t="s">
        <v>535</v>
      </c>
      <c r="D235" s="664" t="s">
        <v>2406</v>
      </c>
      <c r="E235" s="663" t="s">
        <v>4892</v>
      </c>
      <c r="F235" s="664" t="s">
        <v>4893</v>
      </c>
      <c r="G235" s="663" t="s">
        <v>4415</v>
      </c>
      <c r="H235" s="663" t="s">
        <v>4416</v>
      </c>
      <c r="I235" s="665">
        <v>123.66</v>
      </c>
      <c r="J235" s="665">
        <v>20</v>
      </c>
      <c r="K235" s="666">
        <v>2473.25</v>
      </c>
    </row>
    <row r="236" spans="1:11" ht="14.4" customHeight="1" x14ac:dyDescent="0.3">
      <c r="A236" s="661" t="s">
        <v>525</v>
      </c>
      <c r="B236" s="662" t="s">
        <v>2404</v>
      </c>
      <c r="C236" s="663" t="s">
        <v>535</v>
      </c>
      <c r="D236" s="664" t="s">
        <v>2406</v>
      </c>
      <c r="E236" s="663" t="s">
        <v>4892</v>
      </c>
      <c r="F236" s="664" t="s">
        <v>4893</v>
      </c>
      <c r="G236" s="663" t="s">
        <v>4417</v>
      </c>
      <c r="H236" s="663" t="s">
        <v>4418</v>
      </c>
      <c r="I236" s="665">
        <v>1.21</v>
      </c>
      <c r="J236" s="665">
        <v>3</v>
      </c>
      <c r="K236" s="666">
        <v>3.63</v>
      </c>
    </row>
    <row r="237" spans="1:11" ht="14.4" customHeight="1" x14ac:dyDescent="0.3">
      <c r="A237" s="661" t="s">
        <v>525</v>
      </c>
      <c r="B237" s="662" t="s">
        <v>2404</v>
      </c>
      <c r="C237" s="663" t="s">
        <v>535</v>
      </c>
      <c r="D237" s="664" t="s">
        <v>2406</v>
      </c>
      <c r="E237" s="663" t="s">
        <v>4892</v>
      </c>
      <c r="F237" s="664" t="s">
        <v>4893</v>
      </c>
      <c r="G237" s="663" t="s">
        <v>4419</v>
      </c>
      <c r="H237" s="663" t="s">
        <v>4420</v>
      </c>
      <c r="I237" s="665">
        <v>157.30000000000001</v>
      </c>
      <c r="J237" s="665">
        <v>20</v>
      </c>
      <c r="K237" s="666">
        <v>3146</v>
      </c>
    </row>
    <row r="238" spans="1:11" ht="14.4" customHeight="1" x14ac:dyDescent="0.3">
      <c r="A238" s="661" t="s">
        <v>525</v>
      </c>
      <c r="B238" s="662" t="s">
        <v>2404</v>
      </c>
      <c r="C238" s="663" t="s">
        <v>535</v>
      </c>
      <c r="D238" s="664" t="s">
        <v>2406</v>
      </c>
      <c r="E238" s="663" t="s">
        <v>4892</v>
      </c>
      <c r="F238" s="664" t="s">
        <v>4893</v>
      </c>
      <c r="G238" s="663" t="s">
        <v>4421</v>
      </c>
      <c r="H238" s="663" t="s">
        <v>4422</v>
      </c>
      <c r="I238" s="665">
        <v>60.9</v>
      </c>
      <c r="J238" s="665">
        <v>10</v>
      </c>
      <c r="K238" s="666">
        <v>609.03</v>
      </c>
    </row>
    <row r="239" spans="1:11" ht="14.4" customHeight="1" x14ac:dyDescent="0.3">
      <c r="A239" s="661" t="s">
        <v>525</v>
      </c>
      <c r="B239" s="662" t="s">
        <v>2404</v>
      </c>
      <c r="C239" s="663" t="s">
        <v>535</v>
      </c>
      <c r="D239" s="664" t="s">
        <v>2406</v>
      </c>
      <c r="E239" s="663" t="s">
        <v>4892</v>
      </c>
      <c r="F239" s="664" t="s">
        <v>4893</v>
      </c>
      <c r="G239" s="663" t="s">
        <v>4423</v>
      </c>
      <c r="H239" s="663" t="s">
        <v>4424</v>
      </c>
      <c r="I239" s="665">
        <v>5060</v>
      </c>
      <c r="J239" s="665">
        <v>2</v>
      </c>
      <c r="K239" s="666">
        <v>10120</v>
      </c>
    </row>
    <row r="240" spans="1:11" ht="14.4" customHeight="1" x14ac:dyDescent="0.3">
      <c r="A240" s="661" t="s">
        <v>525</v>
      </c>
      <c r="B240" s="662" t="s">
        <v>2404</v>
      </c>
      <c r="C240" s="663" t="s">
        <v>535</v>
      </c>
      <c r="D240" s="664" t="s">
        <v>2406</v>
      </c>
      <c r="E240" s="663" t="s">
        <v>4892</v>
      </c>
      <c r="F240" s="664" t="s">
        <v>4893</v>
      </c>
      <c r="G240" s="663" t="s">
        <v>4425</v>
      </c>
      <c r="H240" s="663" t="s">
        <v>4426</v>
      </c>
      <c r="I240" s="665">
        <v>171.82</v>
      </c>
      <c r="J240" s="665">
        <v>20</v>
      </c>
      <c r="K240" s="666">
        <v>3436.4</v>
      </c>
    </row>
    <row r="241" spans="1:11" ht="14.4" customHeight="1" x14ac:dyDescent="0.3">
      <c r="A241" s="661" t="s">
        <v>525</v>
      </c>
      <c r="B241" s="662" t="s">
        <v>2404</v>
      </c>
      <c r="C241" s="663" t="s">
        <v>535</v>
      </c>
      <c r="D241" s="664" t="s">
        <v>2406</v>
      </c>
      <c r="E241" s="663" t="s">
        <v>4892</v>
      </c>
      <c r="F241" s="664" t="s">
        <v>4893</v>
      </c>
      <c r="G241" s="663" t="s">
        <v>4427</v>
      </c>
      <c r="H241" s="663" t="s">
        <v>4428</v>
      </c>
      <c r="I241" s="665">
        <v>594.84</v>
      </c>
      <c r="J241" s="665">
        <v>5</v>
      </c>
      <c r="K241" s="666">
        <v>2974.18</v>
      </c>
    </row>
    <row r="242" spans="1:11" ht="14.4" customHeight="1" x14ac:dyDescent="0.3">
      <c r="A242" s="661" t="s">
        <v>525</v>
      </c>
      <c r="B242" s="662" t="s">
        <v>2404</v>
      </c>
      <c r="C242" s="663" t="s">
        <v>535</v>
      </c>
      <c r="D242" s="664" t="s">
        <v>2406</v>
      </c>
      <c r="E242" s="663" t="s">
        <v>4898</v>
      </c>
      <c r="F242" s="664" t="s">
        <v>4899</v>
      </c>
      <c r="G242" s="663" t="s">
        <v>4429</v>
      </c>
      <c r="H242" s="663" t="s">
        <v>4430</v>
      </c>
      <c r="I242" s="665">
        <v>75.03</v>
      </c>
      <c r="J242" s="665">
        <v>3</v>
      </c>
      <c r="K242" s="666">
        <v>222.73000000000002</v>
      </c>
    </row>
    <row r="243" spans="1:11" ht="14.4" customHeight="1" x14ac:dyDescent="0.3">
      <c r="A243" s="661" t="s">
        <v>525</v>
      </c>
      <c r="B243" s="662" t="s">
        <v>2404</v>
      </c>
      <c r="C243" s="663" t="s">
        <v>535</v>
      </c>
      <c r="D243" s="664" t="s">
        <v>2406</v>
      </c>
      <c r="E243" s="663" t="s">
        <v>4898</v>
      </c>
      <c r="F243" s="664" t="s">
        <v>4899</v>
      </c>
      <c r="G243" s="663" t="s">
        <v>4429</v>
      </c>
      <c r="H243" s="663" t="s">
        <v>4431</v>
      </c>
      <c r="I243" s="665">
        <v>78.794999999999987</v>
      </c>
      <c r="J243" s="665">
        <v>2</v>
      </c>
      <c r="K243" s="666">
        <v>157.58999999999997</v>
      </c>
    </row>
    <row r="244" spans="1:11" ht="14.4" customHeight="1" x14ac:dyDescent="0.3">
      <c r="A244" s="661" t="s">
        <v>525</v>
      </c>
      <c r="B244" s="662" t="s">
        <v>2404</v>
      </c>
      <c r="C244" s="663" t="s">
        <v>535</v>
      </c>
      <c r="D244" s="664" t="s">
        <v>2406</v>
      </c>
      <c r="E244" s="663" t="s">
        <v>4898</v>
      </c>
      <c r="F244" s="664" t="s">
        <v>4899</v>
      </c>
      <c r="G244" s="663" t="s">
        <v>4432</v>
      </c>
      <c r="H244" s="663" t="s">
        <v>4433</v>
      </c>
      <c r="I244" s="665">
        <v>161.22000000000003</v>
      </c>
      <c r="J244" s="665">
        <v>7</v>
      </c>
      <c r="K244" s="666">
        <v>1132.8</v>
      </c>
    </row>
    <row r="245" spans="1:11" ht="14.4" customHeight="1" x14ac:dyDescent="0.3">
      <c r="A245" s="661" t="s">
        <v>525</v>
      </c>
      <c r="B245" s="662" t="s">
        <v>2404</v>
      </c>
      <c r="C245" s="663" t="s">
        <v>535</v>
      </c>
      <c r="D245" s="664" t="s">
        <v>2406</v>
      </c>
      <c r="E245" s="663" t="s">
        <v>4900</v>
      </c>
      <c r="F245" s="664" t="s">
        <v>4901</v>
      </c>
      <c r="G245" s="663" t="s">
        <v>4434</v>
      </c>
      <c r="H245" s="663" t="s">
        <v>4435</v>
      </c>
      <c r="I245" s="665">
        <v>928.2</v>
      </c>
      <c r="J245" s="665">
        <v>70</v>
      </c>
      <c r="K245" s="666">
        <v>64974.210000000006</v>
      </c>
    </row>
    <row r="246" spans="1:11" ht="14.4" customHeight="1" x14ac:dyDescent="0.3">
      <c r="A246" s="661" t="s">
        <v>525</v>
      </c>
      <c r="B246" s="662" t="s">
        <v>2404</v>
      </c>
      <c r="C246" s="663" t="s">
        <v>535</v>
      </c>
      <c r="D246" s="664" t="s">
        <v>2406</v>
      </c>
      <c r="E246" s="663" t="s">
        <v>4900</v>
      </c>
      <c r="F246" s="664" t="s">
        <v>4901</v>
      </c>
      <c r="G246" s="663" t="s">
        <v>4436</v>
      </c>
      <c r="H246" s="663" t="s">
        <v>4437</v>
      </c>
      <c r="I246" s="665">
        <v>319.91000000000003</v>
      </c>
      <c r="J246" s="665">
        <v>180</v>
      </c>
      <c r="K246" s="666">
        <v>57584.219999999994</v>
      </c>
    </row>
    <row r="247" spans="1:11" ht="14.4" customHeight="1" x14ac:dyDescent="0.3">
      <c r="A247" s="661" t="s">
        <v>525</v>
      </c>
      <c r="B247" s="662" t="s">
        <v>2404</v>
      </c>
      <c r="C247" s="663" t="s">
        <v>535</v>
      </c>
      <c r="D247" s="664" t="s">
        <v>2406</v>
      </c>
      <c r="E247" s="663" t="s">
        <v>4900</v>
      </c>
      <c r="F247" s="664" t="s">
        <v>4901</v>
      </c>
      <c r="G247" s="663" t="s">
        <v>4438</v>
      </c>
      <c r="H247" s="663" t="s">
        <v>4439</v>
      </c>
      <c r="I247" s="665">
        <v>568.78499999999997</v>
      </c>
      <c r="J247" s="665">
        <v>30</v>
      </c>
      <c r="K247" s="666">
        <v>17063.54</v>
      </c>
    </row>
    <row r="248" spans="1:11" ht="14.4" customHeight="1" x14ac:dyDescent="0.3">
      <c r="A248" s="661" t="s">
        <v>525</v>
      </c>
      <c r="B248" s="662" t="s">
        <v>2404</v>
      </c>
      <c r="C248" s="663" t="s">
        <v>535</v>
      </c>
      <c r="D248" s="664" t="s">
        <v>2406</v>
      </c>
      <c r="E248" s="663" t="s">
        <v>4900</v>
      </c>
      <c r="F248" s="664" t="s">
        <v>4901</v>
      </c>
      <c r="G248" s="663" t="s">
        <v>4440</v>
      </c>
      <c r="H248" s="663" t="s">
        <v>4441</v>
      </c>
      <c r="I248" s="665">
        <v>920</v>
      </c>
      <c r="J248" s="665">
        <v>25</v>
      </c>
      <c r="K248" s="666">
        <v>23000</v>
      </c>
    </row>
    <row r="249" spans="1:11" ht="14.4" customHeight="1" x14ac:dyDescent="0.3">
      <c r="A249" s="661" t="s">
        <v>525</v>
      </c>
      <c r="B249" s="662" t="s">
        <v>2404</v>
      </c>
      <c r="C249" s="663" t="s">
        <v>535</v>
      </c>
      <c r="D249" s="664" t="s">
        <v>2406</v>
      </c>
      <c r="E249" s="663" t="s">
        <v>4900</v>
      </c>
      <c r="F249" s="664" t="s">
        <v>4901</v>
      </c>
      <c r="G249" s="663" t="s">
        <v>4442</v>
      </c>
      <c r="H249" s="663" t="s">
        <v>4443</v>
      </c>
      <c r="I249" s="665">
        <v>6330.7749999999996</v>
      </c>
      <c r="J249" s="665">
        <v>3</v>
      </c>
      <c r="K249" s="666">
        <v>18992.3</v>
      </c>
    </row>
    <row r="250" spans="1:11" ht="14.4" customHeight="1" x14ac:dyDescent="0.3">
      <c r="A250" s="661" t="s">
        <v>525</v>
      </c>
      <c r="B250" s="662" t="s">
        <v>2404</v>
      </c>
      <c r="C250" s="663" t="s">
        <v>535</v>
      </c>
      <c r="D250" s="664" t="s">
        <v>2406</v>
      </c>
      <c r="E250" s="663" t="s">
        <v>4900</v>
      </c>
      <c r="F250" s="664" t="s">
        <v>4901</v>
      </c>
      <c r="G250" s="663" t="s">
        <v>4444</v>
      </c>
      <c r="H250" s="663" t="s">
        <v>4445</v>
      </c>
      <c r="I250" s="665">
        <v>346.5</v>
      </c>
      <c r="J250" s="665">
        <v>10</v>
      </c>
      <c r="K250" s="666">
        <v>3464.96</v>
      </c>
    </row>
    <row r="251" spans="1:11" ht="14.4" customHeight="1" x14ac:dyDescent="0.3">
      <c r="A251" s="661" t="s">
        <v>525</v>
      </c>
      <c r="B251" s="662" t="s">
        <v>2404</v>
      </c>
      <c r="C251" s="663" t="s">
        <v>535</v>
      </c>
      <c r="D251" s="664" t="s">
        <v>2406</v>
      </c>
      <c r="E251" s="663" t="s">
        <v>4900</v>
      </c>
      <c r="F251" s="664" t="s">
        <v>4901</v>
      </c>
      <c r="G251" s="663" t="s">
        <v>4446</v>
      </c>
      <c r="H251" s="663" t="s">
        <v>4447</v>
      </c>
      <c r="I251" s="665">
        <v>1295.45</v>
      </c>
      <c r="J251" s="665">
        <v>10</v>
      </c>
      <c r="K251" s="666">
        <v>12954.5</v>
      </c>
    </row>
    <row r="252" spans="1:11" ht="14.4" customHeight="1" x14ac:dyDescent="0.3">
      <c r="A252" s="661" t="s">
        <v>525</v>
      </c>
      <c r="B252" s="662" t="s">
        <v>2404</v>
      </c>
      <c r="C252" s="663" t="s">
        <v>535</v>
      </c>
      <c r="D252" s="664" t="s">
        <v>2406</v>
      </c>
      <c r="E252" s="663" t="s">
        <v>4900</v>
      </c>
      <c r="F252" s="664" t="s">
        <v>4901</v>
      </c>
      <c r="G252" s="663" t="s">
        <v>4448</v>
      </c>
      <c r="H252" s="663" t="s">
        <v>4449</v>
      </c>
      <c r="I252" s="665">
        <v>1286</v>
      </c>
      <c r="J252" s="665">
        <v>5</v>
      </c>
      <c r="K252" s="666">
        <v>6430</v>
      </c>
    </row>
    <row r="253" spans="1:11" ht="14.4" customHeight="1" x14ac:dyDescent="0.3">
      <c r="A253" s="661" t="s">
        <v>525</v>
      </c>
      <c r="B253" s="662" t="s">
        <v>2404</v>
      </c>
      <c r="C253" s="663" t="s">
        <v>535</v>
      </c>
      <c r="D253" s="664" t="s">
        <v>2406</v>
      </c>
      <c r="E253" s="663" t="s">
        <v>4900</v>
      </c>
      <c r="F253" s="664" t="s">
        <v>4901</v>
      </c>
      <c r="G253" s="663" t="s">
        <v>4450</v>
      </c>
      <c r="H253" s="663" t="s">
        <v>4451</v>
      </c>
      <c r="I253" s="665">
        <v>1276.55</v>
      </c>
      <c r="J253" s="665">
        <v>10</v>
      </c>
      <c r="K253" s="666">
        <v>12765.5</v>
      </c>
    </row>
    <row r="254" spans="1:11" ht="14.4" customHeight="1" x14ac:dyDescent="0.3">
      <c r="A254" s="661" t="s">
        <v>525</v>
      </c>
      <c r="B254" s="662" t="s">
        <v>2404</v>
      </c>
      <c r="C254" s="663" t="s">
        <v>535</v>
      </c>
      <c r="D254" s="664" t="s">
        <v>2406</v>
      </c>
      <c r="E254" s="663" t="s">
        <v>4900</v>
      </c>
      <c r="F254" s="664" t="s">
        <v>4901</v>
      </c>
      <c r="G254" s="663" t="s">
        <v>4452</v>
      </c>
      <c r="H254" s="663" t="s">
        <v>4453</v>
      </c>
      <c r="I254" s="665">
        <v>1328.8</v>
      </c>
      <c r="J254" s="665">
        <v>10</v>
      </c>
      <c r="K254" s="666">
        <v>13287.98</v>
      </c>
    </row>
    <row r="255" spans="1:11" ht="14.4" customHeight="1" x14ac:dyDescent="0.3">
      <c r="A255" s="661" t="s">
        <v>525</v>
      </c>
      <c r="B255" s="662" t="s">
        <v>2404</v>
      </c>
      <c r="C255" s="663" t="s">
        <v>535</v>
      </c>
      <c r="D255" s="664" t="s">
        <v>2406</v>
      </c>
      <c r="E255" s="663" t="s">
        <v>4902</v>
      </c>
      <c r="F255" s="664" t="s">
        <v>4903</v>
      </c>
      <c r="G255" s="663" t="s">
        <v>4454</v>
      </c>
      <c r="H255" s="663" t="s">
        <v>4455</v>
      </c>
      <c r="I255" s="665">
        <v>8.1677777777777791</v>
      </c>
      <c r="J255" s="665">
        <v>6100</v>
      </c>
      <c r="K255" s="666">
        <v>49825</v>
      </c>
    </row>
    <row r="256" spans="1:11" ht="14.4" customHeight="1" x14ac:dyDescent="0.3">
      <c r="A256" s="661" t="s">
        <v>525</v>
      </c>
      <c r="B256" s="662" t="s">
        <v>2404</v>
      </c>
      <c r="C256" s="663" t="s">
        <v>535</v>
      </c>
      <c r="D256" s="664" t="s">
        <v>2406</v>
      </c>
      <c r="E256" s="663" t="s">
        <v>4902</v>
      </c>
      <c r="F256" s="664" t="s">
        <v>4903</v>
      </c>
      <c r="G256" s="663" t="s">
        <v>4456</v>
      </c>
      <c r="H256" s="663" t="s">
        <v>4457</v>
      </c>
      <c r="I256" s="665">
        <v>16.46</v>
      </c>
      <c r="J256" s="665">
        <v>700</v>
      </c>
      <c r="K256" s="666">
        <v>11522</v>
      </c>
    </row>
    <row r="257" spans="1:11" ht="14.4" customHeight="1" x14ac:dyDescent="0.3">
      <c r="A257" s="661" t="s">
        <v>525</v>
      </c>
      <c r="B257" s="662" t="s">
        <v>2404</v>
      </c>
      <c r="C257" s="663" t="s">
        <v>535</v>
      </c>
      <c r="D257" s="664" t="s">
        <v>2406</v>
      </c>
      <c r="E257" s="663" t="s">
        <v>4902</v>
      </c>
      <c r="F257" s="664" t="s">
        <v>4903</v>
      </c>
      <c r="G257" s="663" t="s">
        <v>4458</v>
      </c>
      <c r="H257" s="663" t="s">
        <v>4459</v>
      </c>
      <c r="I257" s="665">
        <v>136.61000000000001</v>
      </c>
      <c r="J257" s="665">
        <v>420</v>
      </c>
      <c r="K257" s="666">
        <v>57375.78</v>
      </c>
    </row>
    <row r="258" spans="1:11" ht="14.4" customHeight="1" x14ac:dyDescent="0.3">
      <c r="A258" s="661" t="s">
        <v>525</v>
      </c>
      <c r="B258" s="662" t="s">
        <v>2404</v>
      </c>
      <c r="C258" s="663" t="s">
        <v>535</v>
      </c>
      <c r="D258" s="664" t="s">
        <v>2406</v>
      </c>
      <c r="E258" s="663" t="s">
        <v>4902</v>
      </c>
      <c r="F258" s="664" t="s">
        <v>4903</v>
      </c>
      <c r="G258" s="663" t="s">
        <v>4460</v>
      </c>
      <c r="H258" s="663" t="s">
        <v>4461</v>
      </c>
      <c r="I258" s="665">
        <v>62.61</v>
      </c>
      <c r="J258" s="665">
        <v>100</v>
      </c>
      <c r="K258" s="666">
        <v>6260.54</v>
      </c>
    </row>
    <row r="259" spans="1:11" ht="14.4" customHeight="1" x14ac:dyDescent="0.3">
      <c r="A259" s="661" t="s">
        <v>525</v>
      </c>
      <c r="B259" s="662" t="s">
        <v>2404</v>
      </c>
      <c r="C259" s="663" t="s">
        <v>535</v>
      </c>
      <c r="D259" s="664" t="s">
        <v>2406</v>
      </c>
      <c r="E259" s="663" t="s">
        <v>4902</v>
      </c>
      <c r="F259" s="664" t="s">
        <v>4903</v>
      </c>
      <c r="G259" s="663" t="s">
        <v>4462</v>
      </c>
      <c r="H259" s="663" t="s">
        <v>4463</v>
      </c>
      <c r="I259" s="665">
        <v>3343.23</v>
      </c>
      <c r="J259" s="665">
        <v>15</v>
      </c>
      <c r="K259" s="666">
        <v>50148.450000000004</v>
      </c>
    </row>
    <row r="260" spans="1:11" ht="14.4" customHeight="1" x14ac:dyDescent="0.3">
      <c r="A260" s="661" t="s">
        <v>525</v>
      </c>
      <c r="B260" s="662" t="s">
        <v>2404</v>
      </c>
      <c r="C260" s="663" t="s">
        <v>535</v>
      </c>
      <c r="D260" s="664" t="s">
        <v>2406</v>
      </c>
      <c r="E260" s="663" t="s">
        <v>4904</v>
      </c>
      <c r="F260" s="664" t="s">
        <v>4905</v>
      </c>
      <c r="G260" s="663" t="s">
        <v>4464</v>
      </c>
      <c r="H260" s="663" t="s">
        <v>4465</v>
      </c>
      <c r="I260" s="665">
        <v>24.73</v>
      </c>
      <c r="J260" s="665">
        <v>468</v>
      </c>
      <c r="K260" s="666">
        <v>11571.66</v>
      </c>
    </row>
    <row r="261" spans="1:11" ht="14.4" customHeight="1" x14ac:dyDescent="0.3">
      <c r="A261" s="661" t="s">
        <v>525</v>
      </c>
      <c r="B261" s="662" t="s">
        <v>2404</v>
      </c>
      <c r="C261" s="663" t="s">
        <v>535</v>
      </c>
      <c r="D261" s="664" t="s">
        <v>2406</v>
      </c>
      <c r="E261" s="663" t="s">
        <v>4904</v>
      </c>
      <c r="F261" s="664" t="s">
        <v>4905</v>
      </c>
      <c r="G261" s="663" t="s">
        <v>4466</v>
      </c>
      <c r="H261" s="663" t="s">
        <v>4467</v>
      </c>
      <c r="I261" s="665">
        <v>45.03</v>
      </c>
      <c r="J261" s="665">
        <v>36</v>
      </c>
      <c r="K261" s="666">
        <v>1620.93</v>
      </c>
    </row>
    <row r="262" spans="1:11" ht="14.4" customHeight="1" x14ac:dyDescent="0.3">
      <c r="A262" s="661" t="s">
        <v>525</v>
      </c>
      <c r="B262" s="662" t="s">
        <v>2404</v>
      </c>
      <c r="C262" s="663" t="s">
        <v>535</v>
      </c>
      <c r="D262" s="664" t="s">
        <v>2406</v>
      </c>
      <c r="E262" s="663" t="s">
        <v>4904</v>
      </c>
      <c r="F262" s="664" t="s">
        <v>4905</v>
      </c>
      <c r="G262" s="663" t="s">
        <v>4468</v>
      </c>
      <c r="H262" s="663" t="s">
        <v>4469</v>
      </c>
      <c r="I262" s="665">
        <v>39.67</v>
      </c>
      <c r="J262" s="665">
        <v>36</v>
      </c>
      <c r="K262" s="666">
        <v>1428.3</v>
      </c>
    </row>
    <row r="263" spans="1:11" ht="14.4" customHeight="1" x14ac:dyDescent="0.3">
      <c r="A263" s="661" t="s">
        <v>525</v>
      </c>
      <c r="B263" s="662" t="s">
        <v>2404</v>
      </c>
      <c r="C263" s="663" t="s">
        <v>535</v>
      </c>
      <c r="D263" s="664" t="s">
        <v>2406</v>
      </c>
      <c r="E263" s="663" t="s">
        <v>4894</v>
      </c>
      <c r="F263" s="664" t="s">
        <v>4895</v>
      </c>
      <c r="G263" s="663" t="s">
        <v>4470</v>
      </c>
      <c r="H263" s="663" t="s">
        <v>4471</v>
      </c>
      <c r="I263" s="665">
        <v>0.30428571428571427</v>
      </c>
      <c r="J263" s="665">
        <v>3100</v>
      </c>
      <c r="K263" s="666">
        <v>944</v>
      </c>
    </row>
    <row r="264" spans="1:11" ht="14.4" customHeight="1" x14ac:dyDescent="0.3">
      <c r="A264" s="661" t="s">
        <v>525</v>
      </c>
      <c r="B264" s="662" t="s">
        <v>2404</v>
      </c>
      <c r="C264" s="663" t="s">
        <v>535</v>
      </c>
      <c r="D264" s="664" t="s">
        <v>2406</v>
      </c>
      <c r="E264" s="663" t="s">
        <v>4894</v>
      </c>
      <c r="F264" s="664" t="s">
        <v>4895</v>
      </c>
      <c r="G264" s="663" t="s">
        <v>4019</v>
      </c>
      <c r="H264" s="663" t="s">
        <v>4020</v>
      </c>
      <c r="I264" s="665">
        <v>0.30571428571428572</v>
      </c>
      <c r="J264" s="665">
        <v>2500</v>
      </c>
      <c r="K264" s="666">
        <v>766</v>
      </c>
    </row>
    <row r="265" spans="1:11" ht="14.4" customHeight="1" x14ac:dyDescent="0.3">
      <c r="A265" s="661" t="s">
        <v>525</v>
      </c>
      <c r="B265" s="662" t="s">
        <v>2404</v>
      </c>
      <c r="C265" s="663" t="s">
        <v>535</v>
      </c>
      <c r="D265" s="664" t="s">
        <v>2406</v>
      </c>
      <c r="E265" s="663" t="s">
        <v>4894</v>
      </c>
      <c r="F265" s="664" t="s">
        <v>4895</v>
      </c>
      <c r="G265" s="663" t="s">
        <v>4021</v>
      </c>
      <c r="H265" s="663" t="s">
        <v>4022</v>
      </c>
      <c r="I265" s="665">
        <v>0.30333333333333334</v>
      </c>
      <c r="J265" s="665">
        <v>2900</v>
      </c>
      <c r="K265" s="666">
        <v>879</v>
      </c>
    </row>
    <row r="266" spans="1:11" ht="14.4" customHeight="1" x14ac:dyDescent="0.3">
      <c r="A266" s="661" t="s">
        <v>525</v>
      </c>
      <c r="B266" s="662" t="s">
        <v>2404</v>
      </c>
      <c r="C266" s="663" t="s">
        <v>535</v>
      </c>
      <c r="D266" s="664" t="s">
        <v>2406</v>
      </c>
      <c r="E266" s="663" t="s">
        <v>4894</v>
      </c>
      <c r="F266" s="664" t="s">
        <v>4895</v>
      </c>
      <c r="G266" s="663" t="s">
        <v>4472</v>
      </c>
      <c r="H266" s="663" t="s">
        <v>4473</v>
      </c>
      <c r="I266" s="665">
        <v>0.48</v>
      </c>
      <c r="J266" s="665">
        <v>200</v>
      </c>
      <c r="K266" s="666">
        <v>96</v>
      </c>
    </row>
    <row r="267" spans="1:11" ht="14.4" customHeight="1" x14ac:dyDescent="0.3">
      <c r="A267" s="661" t="s">
        <v>525</v>
      </c>
      <c r="B267" s="662" t="s">
        <v>2404</v>
      </c>
      <c r="C267" s="663" t="s">
        <v>535</v>
      </c>
      <c r="D267" s="664" t="s">
        <v>2406</v>
      </c>
      <c r="E267" s="663" t="s">
        <v>4894</v>
      </c>
      <c r="F267" s="664" t="s">
        <v>4895</v>
      </c>
      <c r="G267" s="663" t="s">
        <v>4474</v>
      </c>
      <c r="H267" s="663" t="s">
        <v>4475</v>
      </c>
      <c r="I267" s="665">
        <v>10.035</v>
      </c>
      <c r="J267" s="665">
        <v>40</v>
      </c>
      <c r="K267" s="666">
        <v>401.34000000000003</v>
      </c>
    </row>
    <row r="268" spans="1:11" ht="14.4" customHeight="1" x14ac:dyDescent="0.3">
      <c r="A268" s="661" t="s">
        <v>525</v>
      </c>
      <c r="B268" s="662" t="s">
        <v>2404</v>
      </c>
      <c r="C268" s="663" t="s">
        <v>535</v>
      </c>
      <c r="D268" s="664" t="s">
        <v>2406</v>
      </c>
      <c r="E268" s="663" t="s">
        <v>4894</v>
      </c>
      <c r="F268" s="664" t="s">
        <v>4895</v>
      </c>
      <c r="G268" s="663" t="s">
        <v>4476</v>
      </c>
      <c r="H268" s="663" t="s">
        <v>4477</v>
      </c>
      <c r="I268" s="665">
        <v>10.99</v>
      </c>
      <c r="J268" s="665">
        <v>40</v>
      </c>
      <c r="K268" s="666">
        <v>439.48</v>
      </c>
    </row>
    <row r="269" spans="1:11" ht="14.4" customHeight="1" x14ac:dyDescent="0.3">
      <c r="A269" s="661" t="s">
        <v>525</v>
      </c>
      <c r="B269" s="662" t="s">
        <v>2404</v>
      </c>
      <c r="C269" s="663" t="s">
        <v>535</v>
      </c>
      <c r="D269" s="664" t="s">
        <v>2406</v>
      </c>
      <c r="E269" s="663" t="s">
        <v>4894</v>
      </c>
      <c r="F269" s="664" t="s">
        <v>4895</v>
      </c>
      <c r="G269" s="663" t="s">
        <v>4023</v>
      </c>
      <c r="H269" s="663" t="s">
        <v>4024</v>
      </c>
      <c r="I269" s="665">
        <v>0.48</v>
      </c>
      <c r="J269" s="665">
        <v>26600</v>
      </c>
      <c r="K269" s="666">
        <v>12768</v>
      </c>
    </row>
    <row r="270" spans="1:11" ht="14.4" customHeight="1" x14ac:dyDescent="0.3">
      <c r="A270" s="661" t="s">
        <v>525</v>
      </c>
      <c r="B270" s="662" t="s">
        <v>2404</v>
      </c>
      <c r="C270" s="663" t="s">
        <v>535</v>
      </c>
      <c r="D270" s="664" t="s">
        <v>2406</v>
      </c>
      <c r="E270" s="663" t="s">
        <v>4896</v>
      </c>
      <c r="F270" s="664" t="s">
        <v>4897</v>
      </c>
      <c r="G270" s="663" t="s">
        <v>4041</v>
      </c>
      <c r="H270" s="663" t="s">
        <v>4042</v>
      </c>
      <c r="I270" s="665">
        <v>0.71</v>
      </c>
      <c r="J270" s="665">
        <v>90000</v>
      </c>
      <c r="K270" s="666">
        <v>63900</v>
      </c>
    </row>
    <row r="271" spans="1:11" ht="14.4" customHeight="1" x14ac:dyDescent="0.3">
      <c r="A271" s="661" t="s">
        <v>525</v>
      </c>
      <c r="B271" s="662" t="s">
        <v>2404</v>
      </c>
      <c r="C271" s="663" t="s">
        <v>535</v>
      </c>
      <c r="D271" s="664" t="s">
        <v>2406</v>
      </c>
      <c r="E271" s="663" t="s">
        <v>4896</v>
      </c>
      <c r="F271" s="664" t="s">
        <v>4897</v>
      </c>
      <c r="G271" s="663" t="s">
        <v>4478</v>
      </c>
      <c r="H271" s="663" t="s">
        <v>4479</v>
      </c>
      <c r="I271" s="665">
        <v>0.71</v>
      </c>
      <c r="J271" s="665">
        <v>38000</v>
      </c>
      <c r="K271" s="666">
        <v>26978.880000000001</v>
      </c>
    </row>
    <row r="272" spans="1:11" ht="14.4" customHeight="1" x14ac:dyDescent="0.3">
      <c r="A272" s="661" t="s">
        <v>525</v>
      </c>
      <c r="B272" s="662" t="s">
        <v>2404</v>
      </c>
      <c r="C272" s="663" t="s">
        <v>535</v>
      </c>
      <c r="D272" s="664" t="s">
        <v>2406</v>
      </c>
      <c r="E272" s="663" t="s">
        <v>4896</v>
      </c>
      <c r="F272" s="664" t="s">
        <v>4897</v>
      </c>
      <c r="G272" s="663" t="s">
        <v>4043</v>
      </c>
      <c r="H272" s="663" t="s">
        <v>4044</v>
      </c>
      <c r="I272" s="665">
        <v>0.71</v>
      </c>
      <c r="J272" s="665">
        <v>63000</v>
      </c>
      <c r="K272" s="666">
        <v>44730</v>
      </c>
    </row>
    <row r="273" spans="1:11" ht="14.4" customHeight="1" x14ac:dyDescent="0.3">
      <c r="A273" s="661" t="s">
        <v>525</v>
      </c>
      <c r="B273" s="662" t="s">
        <v>2404</v>
      </c>
      <c r="C273" s="663" t="s">
        <v>535</v>
      </c>
      <c r="D273" s="664" t="s">
        <v>2406</v>
      </c>
      <c r="E273" s="663" t="s">
        <v>4896</v>
      </c>
      <c r="F273" s="664" t="s">
        <v>4897</v>
      </c>
      <c r="G273" s="663" t="s">
        <v>4480</v>
      </c>
      <c r="H273" s="663" t="s">
        <v>4481</v>
      </c>
      <c r="I273" s="665">
        <v>12.585000000000001</v>
      </c>
      <c r="J273" s="665">
        <v>350</v>
      </c>
      <c r="K273" s="666">
        <v>4405</v>
      </c>
    </row>
    <row r="274" spans="1:11" ht="14.4" customHeight="1" x14ac:dyDescent="0.3">
      <c r="A274" s="661" t="s">
        <v>525</v>
      </c>
      <c r="B274" s="662" t="s">
        <v>2404</v>
      </c>
      <c r="C274" s="663" t="s">
        <v>535</v>
      </c>
      <c r="D274" s="664" t="s">
        <v>2406</v>
      </c>
      <c r="E274" s="663" t="s">
        <v>4896</v>
      </c>
      <c r="F274" s="664" t="s">
        <v>4897</v>
      </c>
      <c r="G274" s="663" t="s">
        <v>4482</v>
      </c>
      <c r="H274" s="663" t="s">
        <v>4483</v>
      </c>
      <c r="I274" s="665">
        <v>12.58</v>
      </c>
      <c r="J274" s="665">
        <v>170</v>
      </c>
      <c r="K274" s="666">
        <v>2138.6</v>
      </c>
    </row>
    <row r="275" spans="1:11" ht="14.4" customHeight="1" x14ac:dyDescent="0.3">
      <c r="A275" s="661" t="s">
        <v>525</v>
      </c>
      <c r="B275" s="662" t="s">
        <v>2404</v>
      </c>
      <c r="C275" s="663" t="s">
        <v>535</v>
      </c>
      <c r="D275" s="664" t="s">
        <v>2406</v>
      </c>
      <c r="E275" s="663" t="s">
        <v>4896</v>
      </c>
      <c r="F275" s="664" t="s">
        <v>4897</v>
      </c>
      <c r="G275" s="663" t="s">
        <v>4484</v>
      </c>
      <c r="H275" s="663" t="s">
        <v>4485</v>
      </c>
      <c r="I275" s="665">
        <v>12.583333333333334</v>
      </c>
      <c r="J275" s="665">
        <v>170</v>
      </c>
      <c r="K275" s="666">
        <v>2139.4</v>
      </c>
    </row>
    <row r="276" spans="1:11" ht="14.4" customHeight="1" x14ac:dyDescent="0.3">
      <c r="A276" s="661" t="s">
        <v>525</v>
      </c>
      <c r="B276" s="662" t="s">
        <v>2404</v>
      </c>
      <c r="C276" s="663" t="s">
        <v>535</v>
      </c>
      <c r="D276" s="664" t="s">
        <v>2406</v>
      </c>
      <c r="E276" s="663" t="s">
        <v>4896</v>
      </c>
      <c r="F276" s="664" t="s">
        <v>4897</v>
      </c>
      <c r="G276" s="663" t="s">
        <v>4486</v>
      </c>
      <c r="H276" s="663" t="s">
        <v>4487</v>
      </c>
      <c r="I276" s="665">
        <v>12.58</v>
      </c>
      <c r="J276" s="665">
        <v>250</v>
      </c>
      <c r="K276" s="666">
        <v>3145</v>
      </c>
    </row>
    <row r="277" spans="1:11" ht="14.4" customHeight="1" x14ac:dyDescent="0.3">
      <c r="A277" s="661" t="s">
        <v>525</v>
      </c>
      <c r="B277" s="662" t="s">
        <v>2404</v>
      </c>
      <c r="C277" s="663" t="s">
        <v>535</v>
      </c>
      <c r="D277" s="664" t="s">
        <v>2406</v>
      </c>
      <c r="E277" s="663" t="s">
        <v>4906</v>
      </c>
      <c r="F277" s="664" t="s">
        <v>4907</v>
      </c>
      <c r="G277" s="663" t="s">
        <v>4488</v>
      </c>
      <c r="H277" s="663" t="s">
        <v>4489</v>
      </c>
      <c r="I277" s="665">
        <v>139.44000000000003</v>
      </c>
      <c r="J277" s="665">
        <v>134</v>
      </c>
      <c r="K277" s="666">
        <v>18684.86</v>
      </c>
    </row>
    <row r="278" spans="1:11" ht="14.4" customHeight="1" x14ac:dyDescent="0.3">
      <c r="A278" s="661" t="s">
        <v>525</v>
      </c>
      <c r="B278" s="662" t="s">
        <v>2404</v>
      </c>
      <c r="C278" s="663" t="s">
        <v>535</v>
      </c>
      <c r="D278" s="664" t="s">
        <v>2406</v>
      </c>
      <c r="E278" s="663" t="s">
        <v>4906</v>
      </c>
      <c r="F278" s="664" t="s">
        <v>4907</v>
      </c>
      <c r="G278" s="663" t="s">
        <v>4490</v>
      </c>
      <c r="H278" s="663" t="s">
        <v>4491</v>
      </c>
      <c r="I278" s="665">
        <v>139.44000000000003</v>
      </c>
      <c r="J278" s="665">
        <v>134</v>
      </c>
      <c r="K278" s="666">
        <v>18684.79</v>
      </c>
    </row>
    <row r="279" spans="1:11" ht="14.4" customHeight="1" x14ac:dyDescent="0.3">
      <c r="A279" s="661" t="s">
        <v>525</v>
      </c>
      <c r="B279" s="662" t="s">
        <v>2404</v>
      </c>
      <c r="C279" s="663" t="s">
        <v>535</v>
      </c>
      <c r="D279" s="664" t="s">
        <v>2406</v>
      </c>
      <c r="E279" s="663" t="s">
        <v>4906</v>
      </c>
      <c r="F279" s="664" t="s">
        <v>4907</v>
      </c>
      <c r="G279" s="663" t="s">
        <v>4492</v>
      </c>
      <c r="H279" s="663" t="s">
        <v>4493</v>
      </c>
      <c r="I279" s="665">
        <v>121</v>
      </c>
      <c r="J279" s="665">
        <v>2</v>
      </c>
      <c r="K279" s="666">
        <v>242</v>
      </c>
    </row>
    <row r="280" spans="1:11" ht="14.4" customHeight="1" x14ac:dyDescent="0.3">
      <c r="A280" s="661" t="s">
        <v>525</v>
      </c>
      <c r="B280" s="662" t="s">
        <v>2404</v>
      </c>
      <c r="C280" s="663" t="s">
        <v>535</v>
      </c>
      <c r="D280" s="664" t="s">
        <v>2406</v>
      </c>
      <c r="E280" s="663" t="s">
        <v>4906</v>
      </c>
      <c r="F280" s="664" t="s">
        <v>4907</v>
      </c>
      <c r="G280" s="663" t="s">
        <v>4494</v>
      </c>
      <c r="H280" s="663" t="s">
        <v>4495</v>
      </c>
      <c r="I280" s="665">
        <v>11.657777777777778</v>
      </c>
      <c r="J280" s="665">
        <v>220</v>
      </c>
      <c r="K280" s="666">
        <v>2564.37</v>
      </c>
    </row>
    <row r="281" spans="1:11" ht="14.4" customHeight="1" x14ac:dyDescent="0.3">
      <c r="A281" s="661" t="s">
        <v>525</v>
      </c>
      <c r="B281" s="662" t="s">
        <v>2404</v>
      </c>
      <c r="C281" s="663" t="s">
        <v>535</v>
      </c>
      <c r="D281" s="664" t="s">
        <v>2406</v>
      </c>
      <c r="E281" s="663" t="s">
        <v>4906</v>
      </c>
      <c r="F281" s="664" t="s">
        <v>4907</v>
      </c>
      <c r="G281" s="663" t="s">
        <v>4496</v>
      </c>
      <c r="H281" s="663" t="s">
        <v>4497</v>
      </c>
      <c r="I281" s="665">
        <v>142.78</v>
      </c>
      <c r="J281" s="665">
        <v>12</v>
      </c>
      <c r="K281" s="666">
        <v>1713.36</v>
      </c>
    </row>
    <row r="282" spans="1:11" ht="14.4" customHeight="1" x14ac:dyDescent="0.3">
      <c r="A282" s="661" t="s">
        <v>525</v>
      </c>
      <c r="B282" s="662" t="s">
        <v>2404</v>
      </c>
      <c r="C282" s="663" t="s">
        <v>535</v>
      </c>
      <c r="D282" s="664" t="s">
        <v>2406</v>
      </c>
      <c r="E282" s="663" t="s">
        <v>4906</v>
      </c>
      <c r="F282" s="664" t="s">
        <v>4907</v>
      </c>
      <c r="G282" s="663" t="s">
        <v>4498</v>
      </c>
      <c r="H282" s="663" t="s">
        <v>4499</v>
      </c>
      <c r="I282" s="665">
        <v>2210.7199999999998</v>
      </c>
      <c r="J282" s="665">
        <v>1</v>
      </c>
      <c r="K282" s="666">
        <v>2210.7199999999998</v>
      </c>
    </row>
    <row r="283" spans="1:11" ht="14.4" customHeight="1" x14ac:dyDescent="0.3">
      <c r="A283" s="661" t="s">
        <v>525</v>
      </c>
      <c r="B283" s="662" t="s">
        <v>2404</v>
      </c>
      <c r="C283" s="663" t="s">
        <v>535</v>
      </c>
      <c r="D283" s="664" t="s">
        <v>2406</v>
      </c>
      <c r="E283" s="663" t="s">
        <v>4906</v>
      </c>
      <c r="F283" s="664" t="s">
        <v>4907</v>
      </c>
      <c r="G283" s="663" t="s">
        <v>4500</v>
      </c>
      <c r="H283" s="663" t="s">
        <v>4501</v>
      </c>
      <c r="I283" s="665">
        <v>5445</v>
      </c>
      <c r="J283" s="665">
        <v>1</v>
      </c>
      <c r="K283" s="666">
        <v>5445</v>
      </c>
    </row>
    <row r="284" spans="1:11" ht="14.4" customHeight="1" x14ac:dyDescent="0.3">
      <c r="A284" s="661" t="s">
        <v>525</v>
      </c>
      <c r="B284" s="662" t="s">
        <v>2404</v>
      </c>
      <c r="C284" s="663" t="s">
        <v>535</v>
      </c>
      <c r="D284" s="664" t="s">
        <v>2406</v>
      </c>
      <c r="E284" s="663" t="s">
        <v>4906</v>
      </c>
      <c r="F284" s="664" t="s">
        <v>4907</v>
      </c>
      <c r="G284" s="663" t="s">
        <v>4502</v>
      </c>
      <c r="H284" s="663" t="s">
        <v>4503</v>
      </c>
      <c r="I284" s="665">
        <v>3035.31</v>
      </c>
      <c r="J284" s="665">
        <v>5</v>
      </c>
      <c r="K284" s="666">
        <v>15176.55</v>
      </c>
    </row>
    <row r="285" spans="1:11" ht="14.4" customHeight="1" x14ac:dyDescent="0.3">
      <c r="A285" s="661" t="s">
        <v>525</v>
      </c>
      <c r="B285" s="662" t="s">
        <v>2404</v>
      </c>
      <c r="C285" s="663" t="s">
        <v>535</v>
      </c>
      <c r="D285" s="664" t="s">
        <v>2406</v>
      </c>
      <c r="E285" s="663" t="s">
        <v>4906</v>
      </c>
      <c r="F285" s="664" t="s">
        <v>4907</v>
      </c>
      <c r="G285" s="663" t="s">
        <v>4504</v>
      </c>
      <c r="H285" s="663" t="s">
        <v>4505</v>
      </c>
      <c r="I285" s="665">
        <v>2722.5</v>
      </c>
      <c r="J285" s="665">
        <v>30</v>
      </c>
      <c r="K285" s="666">
        <v>81674.990000000005</v>
      </c>
    </row>
    <row r="286" spans="1:11" ht="14.4" customHeight="1" x14ac:dyDescent="0.3">
      <c r="A286" s="661" t="s">
        <v>525</v>
      </c>
      <c r="B286" s="662" t="s">
        <v>2404</v>
      </c>
      <c r="C286" s="663" t="s">
        <v>535</v>
      </c>
      <c r="D286" s="664" t="s">
        <v>2406</v>
      </c>
      <c r="E286" s="663" t="s">
        <v>4906</v>
      </c>
      <c r="F286" s="664" t="s">
        <v>4907</v>
      </c>
      <c r="G286" s="663" t="s">
        <v>4506</v>
      </c>
      <c r="H286" s="663" t="s">
        <v>4507</v>
      </c>
      <c r="I286" s="665">
        <v>5445</v>
      </c>
      <c r="J286" s="665">
        <v>1</v>
      </c>
      <c r="K286" s="666">
        <v>5445</v>
      </c>
    </row>
    <row r="287" spans="1:11" ht="14.4" customHeight="1" x14ac:dyDescent="0.3">
      <c r="A287" s="661" t="s">
        <v>525</v>
      </c>
      <c r="B287" s="662" t="s">
        <v>2404</v>
      </c>
      <c r="C287" s="663" t="s">
        <v>535</v>
      </c>
      <c r="D287" s="664" t="s">
        <v>2406</v>
      </c>
      <c r="E287" s="663" t="s">
        <v>4906</v>
      </c>
      <c r="F287" s="664" t="s">
        <v>4907</v>
      </c>
      <c r="G287" s="663" t="s">
        <v>4508</v>
      </c>
      <c r="H287" s="663" t="s">
        <v>4509</v>
      </c>
      <c r="I287" s="665">
        <v>5445</v>
      </c>
      <c r="J287" s="665">
        <v>1</v>
      </c>
      <c r="K287" s="666">
        <v>5445</v>
      </c>
    </row>
    <row r="288" spans="1:11" ht="14.4" customHeight="1" x14ac:dyDescent="0.3">
      <c r="A288" s="661" t="s">
        <v>525</v>
      </c>
      <c r="B288" s="662" t="s">
        <v>2404</v>
      </c>
      <c r="C288" s="663" t="s">
        <v>535</v>
      </c>
      <c r="D288" s="664" t="s">
        <v>2406</v>
      </c>
      <c r="E288" s="663" t="s">
        <v>4906</v>
      </c>
      <c r="F288" s="664" t="s">
        <v>4907</v>
      </c>
      <c r="G288" s="663" t="s">
        <v>4510</v>
      </c>
      <c r="H288" s="663" t="s">
        <v>4511</v>
      </c>
      <c r="I288" s="665">
        <v>3130.75</v>
      </c>
      <c r="J288" s="665">
        <v>1</v>
      </c>
      <c r="K288" s="666">
        <v>3130.75</v>
      </c>
    </row>
    <row r="289" spans="1:11" ht="14.4" customHeight="1" x14ac:dyDescent="0.3">
      <c r="A289" s="661" t="s">
        <v>525</v>
      </c>
      <c r="B289" s="662" t="s">
        <v>2404</v>
      </c>
      <c r="C289" s="663" t="s">
        <v>535</v>
      </c>
      <c r="D289" s="664" t="s">
        <v>2406</v>
      </c>
      <c r="E289" s="663" t="s">
        <v>4906</v>
      </c>
      <c r="F289" s="664" t="s">
        <v>4907</v>
      </c>
      <c r="G289" s="663" t="s">
        <v>4512</v>
      </c>
      <c r="H289" s="663" t="s">
        <v>4513</v>
      </c>
      <c r="I289" s="665">
        <v>3035.31</v>
      </c>
      <c r="J289" s="665">
        <v>1</v>
      </c>
      <c r="K289" s="666">
        <v>3035.31</v>
      </c>
    </row>
    <row r="290" spans="1:11" ht="14.4" customHeight="1" x14ac:dyDescent="0.3">
      <c r="A290" s="661" t="s">
        <v>525</v>
      </c>
      <c r="B290" s="662" t="s">
        <v>2404</v>
      </c>
      <c r="C290" s="663" t="s">
        <v>535</v>
      </c>
      <c r="D290" s="664" t="s">
        <v>2406</v>
      </c>
      <c r="E290" s="663" t="s">
        <v>4906</v>
      </c>
      <c r="F290" s="664" t="s">
        <v>4907</v>
      </c>
      <c r="G290" s="663" t="s">
        <v>4514</v>
      </c>
      <c r="H290" s="663" t="s">
        <v>4515</v>
      </c>
      <c r="I290" s="665">
        <v>213.35</v>
      </c>
      <c r="J290" s="665">
        <v>22</v>
      </c>
      <c r="K290" s="666">
        <v>4693.6299999999992</v>
      </c>
    </row>
    <row r="291" spans="1:11" ht="14.4" customHeight="1" x14ac:dyDescent="0.3">
      <c r="A291" s="661" t="s">
        <v>525</v>
      </c>
      <c r="B291" s="662" t="s">
        <v>2404</v>
      </c>
      <c r="C291" s="663" t="s">
        <v>535</v>
      </c>
      <c r="D291" s="664" t="s">
        <v>2406</v>
      </c>
      <c r="E291" s="663" t="s">
        <v>4906</v>
      </c>
      <c r="F291" s="664" t="s">
        <v>4907</v>
      </c>
      <c r="G291" s="663" t="s">
        <v>4516</v>
      </c>
      <c r="H291" s="663" t="s">
        <v>4517</v>
      </c>
      <c r="I291" s="665">
        <v>5445</v>
      </c>
      <c r="J291" s="665">
        <v>0.5</v>
      </c>
      <c r="K291" s="666">
        <v>2722.5</v>
      </c>
    </row>
    <row r="292" spans="1:11" ht="14.4" customHeight="1" x14ac:dyDescent="0.3">
      <c r="A292" s="661" t="s">
        <v>525</v>
      </c>
      <c r="B292" s="662" t="s">
        <v>2404</v>
      </c>
      <c r="C292" s="663" t="s">
        <v>535</v>
      </c>
      <c r="D292" s="664" t="s">
        <v>2406</v>
      </c>
      <c r="E292" s="663" t="s">
        <v>4906</v>
      </c>
      <c r="F292" s="664" t="s">
        <v>4907</v>
      </c>
      <c r="G292" s="663" t="s">
        <v>4518</v>
      </c>
      <c r="H292" s="663" t="s">
        <v>4519</v>
      </c>
      <c r="I292" s="665">
        <v>9228.19</v>
      </c>
      <c r="J292" s="665">
        <v>1</v>
      </c>
      <c r="K292" s="666">
        <v>9228.19</v>
      </c>
    </row>
    <row r="293" spans="1:11" ht="14.4" customHeight="1" x14ac:dyDescent="0.3">
      <c r="A293" s="661" t="s">
        <v>525</v>
      </c>
      <c r="B293" s="662" t="s">
        <v>2404</v>
      </c>
      <c r="C293" s="663" t="s">
        <v>535</v>
      </c>
      <c r="D293" s="664" t="s">
        <v>2406</v>
      </c>
      <c r="E293" s="663" t="s">
        <v>4906</v>
      </c>
      <c r="F293" s="664" t="s">
        <v>4907</v>
      </c>
      <c r="G293" s="663" t="s">
        <v>4520</v>
      </c>
      <c r="H293" s="663" t="s">
        <v>4521</v>
      </c>
      <c r="I293" s="665">
        <v>2397.4</v>
      </c>
      <c r="J293" s="665">
        <v>1</v>
      </c>
      <c r="K293" s="666">
        <v>2397.4</v>
      </c>
    </row>
    <row r="294" spans="1:11" ht="14.4" customHeight="1" x14ac:dyDescent="0.3">
      <c r="A294" s="661" t="s">
        <v>525</v>
      </c>
      <c r="B294" s="662" t="s">
        <v>2404</v>
      </c>
      <c r="C294" s="663" t="s">
        <v>535</v>
      </c>
      <c r="D294" s="664" t="s">
        <v>2406</v>
      </c>
      <c r="E294" s="663" t="s">
        <v>4906</v>
      </c>
      <c r="F294" s="664" t="s">
        <v>4907</v>
      </c>
      <c r="G294" s="663" t="s">
        <v>4522</v>
      </c>
      <c r="H294" s="663" t="s">
        <v>4523</v>
      </c>
      <c r="I294" s="665">
        <v>2624.54</v>
      </c>
      <c r="J294" s="665">
        <v>1</v>
      </c>
      <c r="K294" s="666">
        <v>2624.54</v>
      </c>
    </row>
    <row r="295" spans="1:11" ht="14.4" customHeight="1" x14ac:dyDescent="0.3">
      <c r="A295" s="661" t="s">
        <v>525</v>
      </c>
      <c r="B295" s="662" t="s">
        <v>2404</v>
      </c>
      <c r="C295" s="663" t="s">
        <v>535</v>
      </c>
      <c r="D295" s="664" t="s">
        <v>2406</v>
      </c>
      <c r="E295" s="663" t="s">
        <v>4908</v>
      </c>
      <c r="F295" s="664" t="s">
        <v>4909</v>
      </c>
      <c r="G295" s="663" t="s">
        <v>4524</v>
      </c>
      <c r="H295" s="663" t="s">
        <v>4525</v>
      </c>
      <c r="I295" s="665">
        <v>16033</v>
      </c>
      <c r="J295" s="665">
        <v>3</v>
      </c>
      <c r="K295" s="666">
        <v>48099</v>
      </c>
    </row>
    <row r="296" spans="1:11" ht="14.4" customHeight="1" x14ac:dyDescent="0.3">
      <c r="A296" s="661" t="s">
        <v>525</v>
      </c>
      <c r="B296" s="662" t="s">
        <v>2404</v>
      </c>
      <c r="C296" s="663" t="s">
        <v>535</v>
      </c>
      <c r="D296" s="664" t="s">
        <v>2406</v>
      </c>
      <c r="E296" s="663" t="s">
        <v>4910</v>
      </c>
      <c r="F296" s="664" t="s">
        <v>4911</v>
      </c>
      <c r="G296" s="663" t="s">
        <v>4526</v>
      </c>
      <c r="H296" s="663" t="s">
        <v>4527</v>
      </c>
      <c r="I296" s="665">
        <v>23.475000000000001</v>
      </c>
      <c r="J296" s="665">
        <v>210</v>
      </c>
      <c r="K296" s="666">
        <v>4929.9000000000005</v>
      </c>
    </row>
    <row r="297" spans="1:11" ht="14.4" customHeight="1" x14ac:dyDescent="0.3">
      <c r="A297" s="661" t="s">
        <v>525</v>
      </c>
      <c r="B297" s="662" t="s">
        <v>2404</v>
      </c>
      <c r="C297" s="663" t="s">
        <v>535</v>
      </c>
      <c r="D297" s="664" t="s">
        <v>2406</v>
      </c>
      <c r="E297" s="663" t="s">
        <v>4910</v>
      </c>
      <c r="F297" s="664" t="s">
        <v>4911</v>
      </c>
      <c r="G297" s="663" t="s">
        <v>4528</v>
      </c>
      <c r="H297" s="663" t="s">
        <v>4529</v>
      </c>
      <c r="I297" s="665">
        <v>511.83</v>
      </c>
      <c r="J297" s="665">
        <v>430</v>
      </c>
      <c r="K297" s="666">
        <v>220086.9</v>
      </c>
    </row>
    <row r="298" spans="1:11" ht="14.4" customHeight="1" x14ac:dyDescent="0.3">
      <c r="A298" s="661" t="s">
        <v>525</v>
      </c>
      <c r="B298" s="662" t="s">
        <v>2404</v>
      </c>
      <c r="C298" s="663" t="s">
        <v>535</v>
      </c>
      <c r="D298" s="664" t="s">
        <v>2406</v>
      </c>
      <c r="E298" s="663" t="s">
        <v>4910</v>
      </c>
      <c r="F298" s="664" t="s">
        <v>4911</v>
      </c>
      <c r="G298" s="663" t="s">
        <v>4530</v>
      </c>
      <c r="H298" s="663" t="s">
        <v>4531</v>
      </c>
      <c r="I298" s="665">
        <v>220.22</v>
      </c>
      <c r="J298" s="665">
        <v>20</v>
      </c>
      <c r="K298" s="666">
        <v>4404.3999999999996</v>
      </c>
    </row>
    <row r="299" spans="1:11" ht="14.4" customHeight="1" x14ac:dyDescent="0.3">
      <c r="A299" s="661" t="s">
        <v>525</v>
      </c>
      <c r="B299" s="662" t="s">
        <v>2404</v>
      </c>
      <c r="C299" s="663" t="s">
        <v>535</v>
      </c>
      <c r="D299" s="664" t="s">
        <v>2406</v>
      </c>
      <c r="E299" s="663" t="s">
        <v>4910</v>
      </c>
      <c r="F299" s="664" t="s">
        <v>4911</v>
      </c>
      <c r="G299" s="663" t="s">
        <v>4532</v>
      </c>
      <c r="H299" s="663" t="s">
        <v>4533</v>
      </c>
      <c r="I299" s="665">
        <v>66.400000000000006</v>
      </c>
      <c r="J299" s="665">
        <v>100</v>
      </c>
      <c r="K299" s="666">
        <v>6640.48</v>
      </c>
    </row>
    <row r="300" spans="1:11" ht="14.4" customHeight="1" x14ac:dyDescent="0.3">
      <c r="A300" s="661" t="s">
        <v>525</v>
      </c>
      <c r="B300" s="662" t="s">
        <v>2404</v>
      </c>
      <c r="C300" s="663" t="s">
        <v>535</v>
      </c>
      <c r="D300" s="664" t="s">
        <v>2406</v>
      </c>
      <c r="E300" s="663" t="s">
        <v>4910</v>
      </c>
      <c r="F300" s="664" t="s">
        <v>4911</v>
      </c>
      <c r="G300" s="663" t="s">
        <v>4534</v>
      </c>
      <c r="H300" s="663" t="s">
        <v>4535</v>
      </c>
      <c r="I300" s="665">
        <v>32.67</v>
      </c>
      <c r="J300" s="665">
        <v>50</v>
      </c>
      <c r="K300" s="666">
        <v>1633.5</v>
      </c>
    </row>
    <row r="301" spans="1:11" ht="14.4" customHeight="1" x14ac:dyDescent="0.3">
      <c r="A301" s="661" t="s">
        <v>525</v>
      </c>
      <c r="B301" s="662" t="s">
        <v>2404</v>
      </c>
      <c r="C301" s="663" t="s">
        <v>535</v>
      </c>
      <c r="D301" s="664" t="s">
        <v>2406</v>
      </c>
      <c r="E301" s="663" t="s">
        <v>4910</v>
      </c>
      <c r="F301" s="664" t="s">
        <v>4911</v>
      </c>
      <c r="G301" s="663" t="s">
        <v>4536</v>
      </c>
      <c r="H301" s="663" t="s">
        <v>4537</v>
      </c>
      <c r="I301" s="665">
        <v>15.39</v>
      </c>
      <c r="J301" s="665">
        <v>100</v>
      </c>
      <c r="K301" s="666">
        <v>1539</v>
      </c>
    </row>
    <row r="302" spans="1:11" ht="14.4" customHeight="1" x14ac:dyDescent="0.3">
      <c r="A302" s="661" t="s">
        <v>525</v>
      </c>
      <c r="B302" s="662" t="s">
        <v>2404</v>
      </c>
      <c r="C302" s="663" t="s">
        <v>535</v>
      </c>
      <c r="D302" s="664" t="s">
        <v>2406</v>
      </c>
      <c r="E302" s="663" t="s">
        <v>4910</v>
      </c>
      <c r="F302" s="664" t="s">
        <v>4911</v>
      </c>
      <c r="G302" s="663" t="s">
        <v>4538</v>
      </c>
      <c r="H302" s="663" t="s">
        <v>4539</v>
      </c>
      <c r="I302" s="665">
        <v>50.6</v>
      </c>
      <c r="J302" s="665">
        <v>210</v>
      </c>
      <c r="K302" s="666">
        <v>10626.460000000001</v>
      </c>
    </row>
    <row r="303" spans="1:11" ht="14.4" customHeight="1" x14ac:dyDescent="0.3">
      <c r="A303" s="661" t="s">
        <v>525</v>
      </c>
      <c r="B303" s="662" t="s">
        <v>2404</v>
      </c>
      <c r="C303" s="663" t="s">
        <v>535</v>
      </c>
      <c r="D303" s="664" t="s">
        <v>2406</v>
      </c>
      <c r="E303" s="663" t="s">
        <v>4910</v>
      </c>
      <c r="F303" s="664" t="s">
        <v>4911</v>
      </c>
      <c r="G303" s="663" t="s">
        <v>4540</v>
      </c>
      <c r="H303" s="663" t="s">
        <v>4541</v>
      </c>
      <c r="I303" s="665">
        <v>3044.36</v>
      </c>
      <c r="J303" s="665">
        <v>1</v>
      </c>
      <c r="K303" s="666">
        <v>3044.36</v>
      </c>
    </row>
    <row r="304" spans="1:11" ht="14.4" customHeight="1" x14ac:dyDescent="0.3">
      <c r="A304" s="661" t="s">
        <v>525</v>
      </c>
      <c r="B304" s="662" t="s">
        <v>2404</v>
      </c>
      <c r="C304" s="663" t="s">
        <v>535</v>
      </c>
      <c r="D304" s="664" t="s">
        <v>2406</v>
      </c>
      <c r="E304" s="663" t="s">
        <v>4910</v>
      </c>
      <c r="F304" s="664" t="s">
        <v>4911</v>
      </c>
      <c r="G304" s="663" t="s">
        <v>4542</v>
      </c>
      <c r="H304" s="663" t="s">
        <v>4543</v>
      </c>
      <c r="I304" s="665">
        <v>19.43</v>
      </c>
      <c r="J304" s="665">
        <v>50</v>
      </c>
      <c r="K304" s="666">
        <v>971.75</v>
      </c>
    </row>
    <row r="305" spans="1:11" ht="14.4" customHeight="1" x14ac:dyDescent="0.3">
      <c r="A305" s="661" t="s">
        <v>525</v>
      </c>
      <c r="B305" s="662" t="s">
        <v>2404</v>
      </c>
      <c r="C305" s="663" t="s">
        <v>538</v>
      </c>
      <c r="D305" s="664" t="s">
        <v>2407</v>
      </c>
      <c r="E305" s="663" t="s">
        <v>4890</v>
      </c>
      <c r="F305" s="664" t="s">
        <v>4891</v>
      </c>
      <c r="G305" s="663" t="s">
        <v>3979</v>
      </c>
      <c r="H305" s="663" t="s">
        <v>3980</v>
      </c>
      <c r="I305" s="665">
        <v>34.700000000000003</v>
      </c>
      <c r="J305" s="665">
        <v>12</v>
      </c>
      <c r="K305" s="666">
        <v>416.4</v>
      </c>
    </row>
    <row r="306" spans="1:11" ht="14.4" customHeight="1" x14ac:dyDescent="0.3">
      <c r="A306" s="661" t="s">
        <v>525</v>
      </c>
      <c r="B306" s="662" t="s">
        <v>2404</v>
      </c>
      <c r="C306" s="663" t="s">
        <v>538</v>
      </c>
      <c r="D306" s="664" t="s">
        <v>2407</v>
      </c>
      <c r="E306" s="663" t="s">
        <v>4890</v>
      </c>
      <c r="F306" s="664" t="s">
        <v>4891</v>
      </c>
      <c r="G306" s="663" t="s">
        <v>4544</v>
      </c>
      <c r="H306" s="663" t="s">
        <v>4545</v>
      </c>
      <c r="I306" s="665">
        <v>14.995294117647063</v>
      </c>
      <c r="J306" s="665">
        <v>158</v>
      </c>
      <c r="K306" s="666">
        <v>2368.29</v>
      </c>
    </row>
    <row r="307" spans="1:11" ht="14.4" customHeight="1" x14ac:dyDescent="0.3">
      <c r="A307" s="661" t="s">
        <v>525</v>
      </c>
      <c r="B307" s="662" t="s">
        <v>2404</v>
      </c>
      <c r="C307" s="663" t="s">
        <v>538</v>
      </c>
      <c r="D307" s="664" t="s">
        <v>2407</v>
      </c>
      <c r="E307" s="663" t="s">
        <v>4890</v>
      </c>
      <c r="F307" s="664" t="s">
        <v>4891</v>
      </c>
      <c r="G307" s="663" t="s">
        <v>3981</v>
      </c>
      <c r="H307" s="663" t="s">
        <v>3982</v>
      </c>
      <c r="I307" s="665">
        <v>25.555</v>
      </c>
      <c r="J307" s="665">
        <v>48</v>
      </c>
      <c r="K307" s="666">
        <v>1226.52</v>
      </c>
    </row>
    <row r="308" spans="1:11" ht="14.4" customHeight="1" x14ac:dyDescent="0.3">
      <c r="A308" s="661" t="s">
        <v>525</v>
      </c>
      <c r="B308" s="662" t="s">
        <v>2404</v>
      </c>
      <c r="C308" s="663" t="s">
        <v>538</v>
      </c>
      <c r="D308" s="664" t="s">
        <v>2407</v>
      </c>
      <c r="E308" s="663" t="s">
        <v>4890</v>
      </c>
      <c r="F308" s="664" t="s">
        <v>4891</v>
      </c>
      <c r="G308" s="663" t="s">
        <v>3983</v>
      </c>
      <c r="H308" s="663" t="s">
        <v>3984</v>
      </c>
      <c r="I308" s="665">
        <v>1.3799999999999992</v>
      </c>
      <c r="J308" s="665">
        <v>2850</v>
      </c>
      <c r="K308" s="666">
        <v>3933</v>
      </c>
    </row>
    <row r="309" spans="1:11" ht="14.4" customHeight="1" x14ac:dyDescent="0.3">
      <c r="A309" s="661" t="s">
        <v>525</v>
      </c>
      <c r="B309" s="662" t="s">
        <v>2404</v>
      </c>
      <c r="C309" s="663" t="s">
        <v>538</v>
      </c>
      <c r="D309" s="664" t="s">
        <v>2407</v>
      </c>
      <c r="E309" s="663" t="s">
        <v>4890</v>
      </c>
      <c r="F309" s="664" t="s">
        <v>4891</v>
      </c>
      <c r="G309" s="663" t="s">
        <v>3985</v>
      </c>
      <c r="H309" s="663" t="s">
        <v>3986</v>
      </c>
      <c r="I309" s="665">
        <v>41.535384615384615</v>
      </c>
      <c r="J309" s="665">
        <v>784</v>
      </c>
      <c r="K309" s="666">
        <v>32562.99</v>
      </c>
    </row>
    <row r="310" spans="1:11" ht="14.4" customHeight="1" x14ac:dyDescent="0.3">
      <c r="A310" s="661" t="s">
        <v>525</v>
      </c>
      <c r="B310" s="662" t="s">
        <v>2404</v>
      </c>
      <c r="C310" s="663" t="s">
        <v>538</v>
      </c>
      <c r="D310" s="664" t="s">
        <v>2407</v>
      </c>
      <c r="E310" s="663" t="s">
        <v>4890</v>
      </c>
      <c r="F310" s="664" t="s">
        <v>4891</v>
      </c>
      <c r="G310" s="663" t="s">
        <v>3987</v>
      </c>
      <c r="H310" s="663" t="s">
        <v>3988</v>
      </c>
      <c r="I310" s="665">
        <v>39.105000000000004</v>
      </c>
      <c r="J310" s="665">
        <v>50</v>
      </c>
      <c r="K310" s="666">
        <v>1955.2</v>
      </c>
    </row>
    <row r="311" spans="1:11" ht="14.4" customHeight="1" x14ac:dyDescent="0.3">
      <c r="A311" s="661" t="s">
        <v>525</v>
      </c>
      <c r="B311" s="662" t="s">
        <v>2404</v>
      </c>
      <c r="C311" s="663" t="s">
        <v>538</v>
      </c>
      <c r="D311" s="664" t="s">
        <v>2407</v>
      </c>
      <c r="E311" s="663" t="s">
        <v>4890</v>
      </c>
      <c r="F311" s="664" t="s">
        <v>4891</v>
      </c>
      <c r="G311" s="663" t="s">
        <v>3987</v>
      </c>
      <c r="H311" s="663" t="s">
        <v>4081</v>
      </c>
      <c r="I311" s="665">
        <v>39.103333333333332</v>
      </c>
      <c r="J311" s="665">
        <v>110</v>
      </c>
      <c r="K311" s="666">
        <v>4301.43</v>
      </c>
    </row>
    <row r="312" spans="1:11" ht="14.4" customHeight="1" x14ac:dyDescent="0.3">
      <c r="A312" s="661" t="s">
        <v>525</v>
      </c>
      <c r="B312" s="662" t="s">
        <v>2404</v>
      </c>
      <c r="C312" s="663" t="s">
        <v>538</v>
      </c>
      <c r="D312" s="664" t="s">
        <v>2407</v>
      </c>
      <c r="E312" s="663" t="s">
        <v>4890</v>
      </c>
      <c r="F312" s="664" t="s">
        <v>4891</v>
      </c>
      <c r="G312" s="663" t="s">
        <v>3989</v>
      </c>
      <c r="H312" s="663" t="s">
        <v>3990</v>
      </c>
      <c r="I312" s="665">
        <v>0.66666666666666663</v>
      </c>
      <c r="J312" s="665">
        <v>4870</v>
      </c>
      <c r="K312" s="666">
        <v>3249.9</v>
      </c>
    </row>
    <row r="313" spans="1:11" ht="14.4" customHeight="1" x14ac:dyDescent="0.3">
      <c r="A313" s="661" t="s">
        <v>525</v>
      </c>
      <c r="B313" s="662" t="s">
        <v>2404</v>
      </c>
      <c r="C313" s="663" t="s">
        <v>538</v>
      </c>
      <c r="D313" s="664" t="s">
        <v>2407</v>
      </c>
      <c r="E313" s="663" t="s">
        <v>4890</v>
      </c>
      <c r="F313" s="664" t="s">
        <v>4891</v>
      </c>
      <c r="G313" s="663" t="s">
        <v>4546</v>
      </c>
      <c r="H313" s="663" t="s">
        <v>4547</v>
      </c>
      <c r="I313" s="665">
        <v>4</v>
      </c>
      <c r="J313" s="665">
        <v>1000</v>
      </c>
      <c r="K313" s="666">
        <v>4002</v>
      </c>
    </row>
    <row r="314" spans="1:11" ht="14.4" customHeight="1" x14ac:dyDescent="0.3">
      <c r="A314" s="661" t="s">
        <v>525</v>
      </c>
      <c r="B314" s="662" t="s">
        <v>2404</v>
      </c>
      <c r="C314" s="663" t="s">
        <v>538</v>
      </c>
      <c r="D314" s="664" t="s">
        <v>2407</v>
      </c>
      <c r="E314" s="663" t="s">
        <v>4890</v>
      </c>
      <c r="F314" s="664" t="s">
        <v>4891</v>
      </c>
      <c r="G314" s="663" t="s">
        <v>4548</v>
      </c>
      <c r="H314" s="663" t="s">
        <v>4549</v>
      </c>
      <c r="I314" s="665">
        <v>23.917500000000004</v>
      </c>
      <c r="J314" s="665">
        <v>102</v>
      </c>
      <c r="K314" s="666">
        <v>2439.6399999999994</v>
      </c>
    </row>
    <row r="315" spans="1:11" ht="14.4" customHeight="1" x14ac:dyDescent="0.3">
      <c r="A315" s="661" t="s">
        <v>525</v>
      </c>
      <c r="B315" s="662" t="s">
        <v>2404</v>
      </c>
      <c r="C315" s="663" t="s">
        <v>538</v>
      </c>
      <c r="D315" s="664" t="s">
        <v>2407</v>
      </c>
      <c r="E315" s="663" t="s">
        <v>4890</v>
      </c>
      <c r="F315" s="664" t="s">
        <v>4891</v>
      </c>
      <c r="G315" s="663" t="s">
        <v>3991</v>
      </c>
      <c r="H315" s="663" t="s">
        <v>3992</v>
      </c>
      <c r="I315" s="665">
        <v>26.169000000000004</v>
      </c>
      <c r="J315" s="665">
        <v>21</v>
      </c>
      <c r="K315" s="666">
        <v>549.56000000000017</v>
      </c>
    </row>
    <row r="316" spans="1:11" ht="14.4" customHeight="1" x14ac:dyDescent="0.3">
      <c r="A316" s="661" t="s">
        <v>525</v>
      </c>
      <c r="B316" s="662" t="s">
        <v>2404</v>
      </c>
      <c r="C316" s="663" t="s">
        <v>538</v>
      </c>
      <c r="D316" s="664" t="s">
        <v>2407</v>
      </c>
      <c r="E316" s="663" t="s">
        <v>4890</v>
      </c>
      <c r="F316" s="664" t="s">
        <v>4891</v>
      </c>
      <c r="G316" s="663" t="s">
        <v>4102</v>
      </c>
      <c r="H316" s="663" t="s">
        <v>4103</v>
      </c>
      <c r="I316" s="665">
        <v>0.79</v>
      </c>
      <c r="J316" s="665">
        <v>1275</v>
      </c>
      <c r="K316" s="666">
        <v>1007.25</v>
      </c>
    </row>
    <row r="317" spans="1:11" ht="14.4" customHeight="1" x14ac:dyDescent="0.3">
      <c r="A317" s="661" t="s">
        <v>525</v>
      </c>
      <c r="B317" s="662" t="s">
        <v>2404</v>
      </c>
      <c r="C317" s="663" t="s">
        <v>538</v>
      </c>
      <c r="D317" s="664" t="s">
        <v>2407</v>
      </c>
      <c r="E317" s="663" t="s">
        <v>4890</v>
      </c>
      <c r="F317" s="664" t="s">
        <v>4891</v>
      </c>
      <c r="G317" s="663" t="s">
        <v>4550</v>
      </c>
      <c r="H317" s="663" t="s">
        <v>4551</v>
      </c>
      <c r="I317" s="665">
        <v>0.59</v>
      </c>
      <c r="J317" s="665">
        <v>1500</v>
      </c>
      <c r="K317" s="666">
        <v>885</v>
      </c>
    </row>
    <row r="318" spans="1:11" ht="14.4" customHeight="1" x14ac:dyDescent="0.3">
      <c r="A318" s="661" t="s">
        <v>525</v>
      </c>
      <c r="B318" s="662" t="s">
        <v>2404</v>
      </c>
      <c r="C318" s="663" t="s">
        <v>538</v>
      </c>
      <c r="D318" s="664" t="s">
        <v>2407</v>
      </c>
      <c r="E318" s="663" t="s">
        <v>4890</v>
      </c>
      <c r="F318" s="664" t="s">
        <v>4891</v>
      </c>
      <c r="G318" s="663" t="s">
        <v>3995</v>
      </c>
      <c r="H318" s="663" t="s">
        <v>3996</v>
      </c>
      <c r="I318" s="665">
        <v>13.15</v>
      </c>
      <c r="J318" s="665">
        <v>24</v>
      </c>
      <c r="K318" s="666">
        <v>315.7</v>
      </c>
    </row>
    <row r="319" spans="1:11" ht="14.4" customHeight="1" x14ac:dyDescent="0.3">
      <c r="A319" s="661" t="s">
        <v>525</v>
      </c>
      <c r="B319" s="662" t="s">
        <v>2404</v>
      </c>
      <c r="C319" s="663" t="s">
        <v>538</v>
      </c>
      <c r="D319" s="664" t="s">
        <v>2407</v>
      </c>
      <c r="E319" s="663" t="s">
        <v>4890</v>
      </c>
      <c r="F319" s="664" t="s">
        <v>4891</v>
      </c>
      <c r="G319" s="663" t="s">
        <v>3997</v>
      </c>
      <c r="H319" s="663" t="s">
        <v>3998</v>
      </c>
      <c r="I319" s="665">
        <v>26.37</v>
      </c>
      <c r="J319" s="665">
        <v>24</v>
      </c>
      <c r="K319" s="666">
        <v>632.87</v>
      </c>
    </row>
    <row r="320" spans="1:11" ht="14.4" customHeight="1" x14ac:dyDescent="0.3">
      <c r="A320" s="661" t="s">
        <v>525</v>
      </c>
      <c r="B320" s="662" t="s">
        <v>2404</v>
      </c>
      <c r="C320" s="663" t="s">
        <v>538</v>
      </c>
      <c r="D320" s="664" t="s">
        <v>2407</v>
      </c>
      <c r="E320" s="663" t="s">
        <v>4890</v>
      </c>
      <c r="F320" s="664" t="s">
        <v>4891</v>
      </c>
      <c r="G320" s="663" t="s">
        <v>4552</v>
      </c>
      <c r="H320" s="663" t="s">
        <v>4553</v>
      </c>
      <c r="I320" s="665">
        <v>9.7200000000000006</v>
      </c>
      <c r="J320" s="665">
        <v>24</v>
      </c>
      <c r="K320" s="666">
        <v>233.28</v>
      </c>
    </row>
    <row r="321" spans="1:11" ht="14.4" customHeight="1" x14ac:dyDescent="0.3">
      <c r="A321" s="661" t="s">
        <v>525</v>
      </c>
      <c r="B321" s="662" t="s">
        <v>2404</v>
      </c>
      <c r="C321" s="663" t="s">
        <v>538</v>
      </c>
      <c r="D321" s="664" t="s">
        <v>2407</v>
      </c>
      <c r="E321" s="663" t="s">
        <v>4890</v>
      </c>
      <c r="F321" s="664" t="s">
        <v>4891</v>
      </c>
      <c r="G321" s="663" t="s">
        <v>4106</v>
      </c>
      <c r="H321" s="663" t="s">
        <v>4107</v>
      </c>
      <c r="I321" s="665">
        <v>7.51</v>
      </c>
      <c r="J321" s="665">
        <v>87</v>
      </c>
      <c r="K321" s="666">
        <v>653.37</v>
      </c>
    </row>
    <row r="322" spans="1:11" ht="14.4" customHeight="1" x14ac:dyDescent="0.3">
      <c r="A322" s="661" t="s">
        <v>525</v>
      </c>
      <c r="B322" s="662" t="s">
        <v>2404</v>
      </c>
      <c r="C322" s="663" t="s">
        <v>538</v>
      </c>
      <c r="D322" s="664" t="s">
        <v>2407</v>
      </c>
      <c r="E322" s="663" t="s">
        <v>4890</v>
      </c>
      <c r="F322" s="664" t="s">
        <v>4891</v>
      </c>
      <c r="G322" s="663" t="s">
        <v>4108</v>
      </c>
      <c r="H322" s="663" t="s">
        <v>4109</v>
      </c>
      <c r="I322" s="665">
        <v>0.85375000000000001</v>
      </c>
      <c r="J322" s="665">
        <v>1000</v>
      </c>
      <c r="K322" s="666">
        <v>854</v>
      </c>
    </row>
    <row r="323" spans="1:11" ht="14.4" customHeight="1" x14ac:dyDescent="0.3">
      <c r="A323" s="661" t="s">
        <v>525</v>
      </c>
      <c r="B323" s="662" t="s">
        <v>2404</v>
      </c>
      <c r="C323" s="663" t="s">
        <v>538</v>
      </c>
      <c r="D323" s="664" t="s">
        <v>2407</v>
      </c>
      <c r="E323" s="663" t="s">
        <v>4890</v>
      </c>
      <c r="F323" s="664" t="s">
        <v>4891</v>
      </c>
      <c r="G323" s="663" t="s">
        <v>4110</v>
      </c>
      <c r="H323" s="663" t="s">
        <v>4111</v>
      </c>
      <c r="I323" s="665">
        <v>1.5162499999999999</v>
      </c>
      <c r="J323" s="665">
        <v>750</v>
      </c>
      <c r="K323" s="666">
        <v>1137.5</v>
      </c>
    </row>
    <row r="324" spans="1:11" ht="14.4" customHeight="1" x14ac:dyDescent="0.3">
      <c r="A324" s="661" t="s">
        <v>525</v>
      </c>
      <c r="B324" s="662" t="s">
        <v>2404</v>
      </c>
      <c r="C324" s="663" t="s">
        <v>538</v>
      </c>
      <c r="D324" s="664" t="s">
        <v>2407</v>
      </c>
      <c r="E324" s="663" t="s">
        <v>4890</v>
      </c>
      <c r="F324" s="664" t="s">
        <v>4891</v>
      </c>
      <c r="G324" s="663" t="s">
        <v>4554</v>
      </c>
      <c r="H324" s="663" t="s">
        <v>4555</v>
      </c>
      <c r="I324" s="665">
        <v>62.45</v>
      </c>
      <c r="J324" s="665">
        <v>24</v>
      </c>
      <c r="K324" s="666">
        <v>1498.8</v>
      </c>
    </row>
    <row r="325" spans="1:11" ht="14.4" customHeight="1" x14ac:dyDescent="0.3">
      <c r="A325" s="661" t="s">
        <v>525</v>
      </c>
      <c r="B325" s="662" t="s">
        <v>2404</v>
      </c>
      <c r="C325" s="663" t="s">
        <v>538</v>
      </c>
      <c r="D325" s="664" t="s">
        <v>2407</v>
      </c>
      <c r="E325" s="663" t="s">
        <v>4890</v>
      </c>
      <c r="F325" s="664" t="s">
        <v>4891</v>
      </c>
      <c r="G325" s="663" t="s">
        <v>4556</v>
      </c>
      <c r="H325" s="663" t="s">
        <v>4557</v>
      </c>
      <c r="I325" s="665">
        <v>1.1739999999999999</v>
      </c>
      <c r="J325" s="665">
        <v>550</v>
      </c>
      <c r="K325" s="666">
        <v>647</v>
      </c>
    </row>
    <row r="326" spans="1:11" ht="14.4" customHeight="1" x14ac:dyDescent="0.3">
      <c r="A326" s="661" t="s">
        <v>525</v>
      </c>
      <c r="B326" s="662" t="s">
        <v>2404</v>
      </c>
      <c r="C326" s="663" t="s">
        <v>538</v>
      </c>
      <c r="D326" s="664" t="s">
        <v>2407</v>
      </c>
      <c r="E326" s="663" t="s">
        <v>4890</v>
      </c>
      <c r="F326" s="664" t="s">
        <v>4891</v>
      </c>
      <c r="G326" s="663" t="s">
        <v>4003</v>
      </c>
      <c r="H326" s="663" t="s">
        <v>4004</v>
      </c>
      <c r="I326" s="665">
        <v>44.67</v>
      </c>
      <c r="J326" s="665">
        <v>50</v>
      </c>
      <c r="K326" s="666">
        <v>2233.3000000000002</v>
      </c>
    </row>
    <row r="327" spans="1:11" ht="14.4" customHeight="1" x14ac:dyDescent="0.3">
      <c r="A327" s="661" t="s">
        <v>525</v>
      </c>
      <c r="B327" s="662" t="s">
        <v>2404</v>
      </c>
      <c r="C327" s="663" t="s">
        <v>538</v>
      </c>
      <c r="D327" s="664" t="s">
        <v>2407</v>
      </c>
      <c r="E327" s="663" t="s">
        <v>4892</v>
      </c>
      <c r="F327" s="664" t="s">
        <v>4893</v>
      </c>
      <c r="G327" s="663" t="s">
        <v>4166</v>
      </c>
      <c r="H327" s="663" t="s">
        <v>4167</v>
      </c>
      <c r="I327" s="665">
        <v>11.144482758620681</v>
      </c>
      <c r="J327" s="665">
        <v>1410</v>
      </c>
      <c r="K327" s="666">
        <v>15714.1</v>
      </c>
    </row>
    <row r="328" spans="1:11" ht="14.4" customHeight="1" x14ac:dyDescent="0.3">
      <c r="A328" s="661" t="s">
        <v>525</v>
      </c>
      <c r="B328" s="662" t="s">
        <v>2404</v>
      </c>
      <c r="C328" s="663" t="s">
        <v>538</v>
      </c>
      <c r="D328" s="664" t="s">
        <v>2407</v>
      </c>
      <c r="E328" s="663" t="s">
        <v>4892</v>
      </c>
      <c r="F328" s="664" t="s">
        <v>4893</v>
      </c>
      <c r="G328" s="663" t="s">
        <v>4168</v>
      </c>
      <c r="H328" s="663" t="s">
        <v>4169</v>
      </c>
      <c r="I328" s="665">
        <v>7.43</v>
      </c>
      <c r="J328" s="665">
        <v>70</v>
      </c>
      <c r="K328" s="666">
        <v>520.1</v>
      </c>
    </row>
    <row r="329" spans="1:11" ht="14.4" customHeight="1" x14ac:dyDescent="0.3">
      <c r="A329" s="661" t="s">
        <v>525</v>
      </c>
      <c r="B329" s="662" t="s">
        <v>2404</v>
      </c>
      <c r="C329" s="663" t="s">
        <v>538</v>
      </c>
      <c r="D329" s="664" t="s">
        <v>2407</v>
      </c>
      <c r="E329" s="663" t="s">
        <v>4892</v>
      </c>
      <c r="F329" s="664" t="s">
        <v>4893</v>
      </c>
      <c r="G329" s="663" t="s">
        <v>4007</v>
      </c>
      <c r="H329" s="663" t="s">
        <v>4008</v>
      </c>
      <c r="I329" s="665">
        <v>1.0906896551724137</v>
      </c>
      <c r="J329" s="665">
        <v>7600</v>
      </c>
      <c r="K329" s="666">
        <v>8288</v>
      </c>
    </row>
    <row r="330" spans="1:11" ht="14.4" customHeight="1" x14ac:dyDescent="0.3">
      <c r="A330" s="661" t="s">
        <v>525</v>
      </c>
      <c r="B330" s="662" t="s">
        <v>2404</v>
      </c>
      <c r="C330" s="663" t="s">
        <v>538</v>
      </c>
      <c r="D330" s="664" t="s">
        <v>2407</v>
      </c>
      <c r="E330" s="663" t="s">
        <v>4892</v>
      </c>
      <c r="F330" s="664" t="s">
        <v>4893</v>
      </c>
      <c r="G330" s="663" t="s">
        <v>4009</v>
      </c>
      <c r="H330" s="663" t="s">
        <v>4010</v>
      </c>
      <c r="I330" s="665">
        <v>1.6753333333333338</v>
      </c>
      <c r="J330" s="665">
        <v>8000</v>
      </c>
      <c r="K330" s="666">
        <v>13395</v>
      </c>
    </row>
    <row r="331" spans="1:11" ht="14.4" customHeight="1" x14ac:dyDescent="0.3">
      <c r="A331" s="661" t="s">
        <v>525</v>
      </c>
      <c r="B331" s="662" t="s">
        <v>2404</v>
      </c>
      <c r="C331" s="663" t="s">
        <v>538</v>
      </c>
      <c r="D331" s="664" t="s">
        <v>2407</v>
      </c>
      <c r="E331" s="663" t="s">
        <v>4892</v>
      </c>
      <c r="F331" s="664" t="s">
        <v>4893</v>
      </c>
      <c r="G331" s="663" t="s">
        <v>4172</v>
      </c>
      <c r="H331" s="663" t="s">
        <v>4173</v>
      </c>
      <c r="I331" s="665">
        <v>0.47720000000000012</v>
      </c>
      <c r="J331" s="665">
        <v>4700</v>
      </c>
      <c r="K331" s="666">
        <v>2244</v>
      </c>
    </row>
    <row r="332" spans="1:11" ht="14.4" customHeight="1" x14ac:dyDescent="0.3">
      <c r="A332" s="661" t="s">
        <v>525</v>
      </c>
      <c r="B332" s="662" t="s">
        <v>2404</v>
      </c>
      <c r="C332" s="663" t="s">
        <v>538</v>
      </c>
      <c r="D332" s="664" t="s">
        <v>2407</v>
      </c>
      <c r="E332" s="663" t="s">
        <v>4892</v>
      </c>
      <c r="F332" s="664" t="s">
        <v>4893</v>
      </c>
      <c r="G332" s="663" t="s">
        <v>4011</v>
      </c>
      <c r="H332" s="663" t="s">
        <v>4012</v>
      </c>
      <c r="I332" s="665">
        <v>0.67000000000000037</v>
      </c>
      <c r="J332" s="665">
        <v>7300</v>
      </c>
      <c r="K332" s="666">
        <v>4891</v>
      </c>
    </row>
    <row r="333" spans="1:11" ht="14.4" customHeight="1" x14ac:dyDescent="0.3">
      <c r="A333" s="661" t="s">
        <v>525</v>
      </c>
      <c r="B333" s="662" t="s">
        <v>2404</v>
      </c>
      <c r="C333" s="663" t="s">
        <v>538</v>
      </c>
      <c r="D333" s="664" t="s">
        <v>2407</v>
      </c>
      <c r="E333" s="663" t="s">
        <v>4892</v>
      </c>
      <c r="F333" s="664" t="s">
        <v>4893</v>
      </c>
      <c r="G333" s="663" t="s">
        <v>4558</v>
      </c>
      <c r="H333" s="663" t="s">
        <v>4559</v>
      </c>
      <c r="I333" s="665">
        <v>17.91</v>
      </c>
      <c r="J333" s="665">
        <v>10</v>
      </c>
      <c r="K333" s="666">
        <v>179.1</v>
      </c>
    </row>
    <row r="334" spans="1:11" ht="14.4" customHeight="1" x14ac:dyDescent="0.3">
      <c r="A334" s="661" t="s">
        <v>525</v>
      </c>
      <c r="B334" s="662" t="s">
        <v>2404</v>
      </c>
      <c r="C334" s="663" t="s">
        <v>538</v>
      </c>
      <c r="D334" s="664" t="s">
        <v>2407</v>
      </c>
      <c r="E334" s="663" t="s">
        <v>4892</v>
      </c>
      <c r="F334" s="664" t="s">
        <v>4893</v>
      </c>
      <c r="G334" s="663" t="s">
        <v>4178</v>
      </c>
      <c r="H334" s="663" t="s">
        <v>4179</v>
      </c>
      <c r="I334" s="665">
        <v>17.908749999999998</v>
      </c>
      <c r="J334" s="665">
        <v>140</v>
      </c>
      <c r="K334" s="666">
        <v>2507.2999999999997</v>
      </c>
    </row>
    <row r="335" spans="1:11" ht="14.4" customHeight="1" x14ac:dyDescent="0.3">
      <c r="A335" s="661" t="s">
        <v>525</v>
      </c>
      <c r="B335" s="662" t="s">
        <v>2404</v>
      </c>
      <c r="C335" s="663" t="s">
        <v>538</v>
      </c>
      <c r="D335" s="664" t="s">
        <v>2407</v>
      </c>
      <c r="E335" s="663" t="s">
        <v>4892</v>
      </c>
      <c r="F335" s="664" t="s">
        <v>4893</v>
      </c>
      <c r="G335" s="663" t="s">
        <v>4560</v>
      </c>
      <c r="H335" s="663" t="s">
        <v>4561</v>
      </c>
      <c r="I335" s="665">
        <v>105.02999999999999</v>
      </c>
      <c r="J335" s="665">
        <v>160</v>
      </c>
      <c r="K335" s="666">
        <v>16804.52</v>
      </c>
    </row>
    <row r="336" spans="1:11" ht="14.4" customHeight="1" x14ac:dyDescent="0.3">
      <c r="A336" s="661" t="s">
        <v>525</v>
      </c>
      <c r="B336" s="662" t="s">
        <v>2404</v>
      </c>
      <c r="C336" s="663" t="s">
        <v>538</v>
      </c>
      <c r="D336" s="664" t="s">
        <v>2407</v>
      </c>
      <c r="E336" s="663" t="s">
        <v>4892</v>
      </c>
      <c r="F336" s="664" t="s">
        <v>4893</v>
      </c>
      <c r="G336" s="663" t="s">
        <v>4562</v>
      </c>
      <c r="H336" s="663" t="s">
        <v>4563</v>
      </c>
      <c r="I336" s="665">
        <v>105.02999999999999</v>
      </c>
      <c r="J336" s="665">
        <v>140</v>
      </c>
      <c r="K336" s="666">
        <v>14703.960000000001</v>
      </c>
    </row>
    <row r="337" spans="1:11" ht="14.4" customHeight="1" x14ac:dyDescent="0.3">
      <c r="A337" s="661" t="s">
        <v>525</v>
      </c>
      <c r="B337" s="662" t="s">
        <v>2404</v>
      </c>
      <c r="C337" s="663" t="s">
        <v>538</v>
      </c>
      <c r="D337" s="664" t="s">
        <v>2407</v>
      </c>
      <c r="E337" s="663" t="s">
        <v>4892</v>
      </c>
      <c r="F337" s="664" t="s">
        <v>4893</v>
      </c>
      <c r="G337" s="663" t="s">
        <v>4564</v>
      </c>
      <c r="H337" s="663" t="s">
        <v>4565</v>
      </c>
      <c r="I337" s="665">
        <v>81.732500000000002</v>
      </c>
      <c r="J337" s="665">
        <v>159</v>
      </c>
      <c r="K337" s="666">
        <v>12995.460000000001</v>
      </c>
    </row>
    <row r="338" spans="1:11" ht="14.4" customHeight="1" x14ac:dyDescent="0.3">
      <c r="A338" s="661" t="s">
        <v>525</v>
      </c>
      <c r="B338" s="662" t="s">
        <v>2404</v>
      </c>
      <c r="C338" s="663" t="s">
        <v>538</v>
      </c>
      <c r="D338" s="664" t="s">
        <v>2407</v>
      </c>
      <c r="E338" s="663" t="s">
        <v>4892</v>
      </c>
      <c r="F338" s="664" t="s">
        <v>4893</v>
      </c>
      <c r="G338" s="663" t="s">
        <v>4198</v>
      </c>
      <c r="H338" s="663" t="s">
        <v>4199</v>
      </c>
      <c r="I338" s="665">
        <v>9.1449999999999996</v>
      </c>
      <c r="J338" s="665">
        <v>300</v>
      </c>
      <c r="K338" s="666">
        <v>2743</v>
      </c>
    </row>
    <row r="339" spans="1:11" ht="14.4" customHeight="1" x14ac:dyDescent="0.3">
      <c r="A339" s="661" t="s">
        <v>525</v>
      </c>
      <c r="B339" s="662" t="s">
        <v>2404</v>
      </c>
      <c r="C339" s="663" t="s">
        <v>538</v>
      </c>
      <c r="D339" s="664" t="s">
        <v>2407</v>
      </c>
      <c r="E339" s="663" t="s">
        <v>4892</v>
      </c>
      <c r="F339" s="664" t="s">
        <v>4893</v>
      </c>
      <c r="G339" s="663" t="s">
        <v>4566</v>
      </c>
      <c r="H339" s="663" t="s">
        <v>4567</v>
      </c>
      <c r="I339" s="665">
        <v>17.909500000000005</v>
      </c>
      <c r="J339" s="665">
        <v>690</v>
      </c>
      <c r="K339" s="666">
        <v>12357.499999999998</v>
      </c>
    </row>
    <row r="340" spans="1:11" ht="14.4" customHeight="1" x14ac:dyDescent="0.3">
      <c r="A340" s="661" t="s">
        <v>525</v>
      </c>
      <c r="B340" s="662" t="s">
        <v>2404</v>
      </c>
      <c r="C340" s="663" t="s">
        <v>538</v>
      </c>
      <c r="D340" s="664" t="s">
        <v>2407</v>
      </c>
      <c r="E340" s="663" t="s">
        <v>4892</v>
      </c>
      <c r="F340" s="664" t="s">
        <v>4893</v>
      </c>
      <c r="G340" s="663" t="s">
        <v>4568</v>
      </c>
      <c r="H340" s="663" t="s">
        <v>4569</v>
      </c>
      <c r="I340" s="665">
        <v>17.908636363636369</v>
      </c>
      <c r="J340" s="665">
        <v>690</v>
      </c>
      <c r="K340" s="666">
        <v>12357.2</v>
      </c>
    </row>
    <row r="341" spans="1:11" ht="14.4" customHeight="1" x14ac:dyDescent="0.3">
      <c r="A341" s="661" t="s">
        <v>525</v>
      </c>
      <c r="B341" s="662" t="s">
        <v>2404</v>
      </c>
      <c r="C341" s="663" t="s">
        <v>538</v>
      </c>
      <c r="D341" s="664" t="s">
        <v>2407</v>
      </c>
      <c r="E341" s="663" t="s">
        <v>4892</v>
      </c>
      <c r="F341" s="664" t="s">
        <v>4893</v>
      </c>
      <c r="G341" s="663" t="s">
        <v>4570</v>
      </c>
      <c r="H341" s="663" t="s">
        <v>4571</v>
      </c>
      <c r="I341" s="665">
        <v>17.906363636363636</v>
      </c>
      <c r="J341" s="665">
        <v>233</v>
      </c>
      <c r="K341" s="666">
        <v>4172.33</v>
      </c>
    </row>
    <row r="342" spans="1:11" ht="14.4" customHeight="1" x14ac:dyDescent="0.3">
      <c r="A342" s="661" t="s">
        <v>525</v>
      </c>
      <c r="B342" s="662" t="s">
        <v>2404</v>
      </c>
      <c r="C342" s="663" t="s">
        <v>538</v>
      </c>
      <c r="D342" s="664" t="s">
        <v>2407</v>
      </c>
      <c r="E342" s="663" t="s">
        <v>4892</v>
      </c>
      <c r="F342" s="664" t="s">
        <v>4893</v>
      </c>
      <c r="G342" s="663" t="s">
        <v>4572</v>
      </c>
      <c r="H342" s="663" t="s">
        <v>4573</v>
      </c>
      <c r="I342" s="665">
        <v>17.908888888888885</v>
      </c>
      <c r="J342" s="665">
        <v>130</v>
      </c>
      <c r="K342" s="666">
        <v>2328.1999999999998</v>
      </c>
    </row>
    <row r="343" spans="1:11" ht="14.4" customHeight="1" x14ac:dyDescent="0.3">
      <c r="A343" s="661" t="s">
        <v>525</v>
      </c>
      <c r="B343" s="662" t="s">
        <v>2404</v>
      </c>
      <c r="C343" s="663" t="s">
        <v>538</v>
      </c>
      <c r="D343" s="664" t="s">
        <v>2407</v>
      </c>
      <c r="E343" s="663" t="s">
        <v>4892</v>
      </c>
      <c r="F343" s="664" t="s">
        <v>4893</v>
      </c>
      <c r="G343" s="663" t="s">
        <v>4574</v>
      </c>
      <c r="H343" s="663" t="s">
        <v>4575</v>
      </c>
      <c r="I343" s="665">
        <v>2.7833333333333332</v>
      </c>
      <c r="J343" s="665">
        <v>1500</v>
      </c>
      <c r="K343" s="666">
        <v>4176.9000000000005</v>
      </c>
    </row>
    <row r="344" spans="1:11" ht="14.4" customHeight="1" x14ac:dyDescent="0.3">
      <c r="A344" s="661" t="s">
        <v>525</v>
      </c>
      <c r="B344" s="662" t="s">
        <v>2404</v>
      </c>
      <c r="C344" s="663" t="s">
        <v>538</v>
      </c>
      <c r="D344" s="664" t="s">
        <v>2407</v>
      </c>
      <c r="E344" s="663" t="s">
        <v>4892</v>
      </c>
      <c r="F344" s="664" t="s">
        <v>4893</v>
      </c>
      <c r="G344" s="663" t="s">
        <v>4576</v>
      </c>
      <c r="H344" s="663" t="s">
        <v>4577</v>
      </c>
      <c r="I344" s="665">
        <v>17.905000000000001</v>
      </c>
      <c r="J344" s="665">
        <v>40</v>
      </c>
      <c r="K344" s="666">
        <v>716.18000000000006</v>
      </c>
    </row>
    <row r="345" spans="1:11" ht="14.4" customHeight="1" x14ac:dyDescent="0.3">
      <c r="A345" s="661" t="s">
        <v>525</v>
      </c>
      <c r="B345" s="662" t="s">
        <v>2404</v>
      </c>
      <c r="C345" s="663" t="s">
        <v>538</v>
      </c>
      <c r="D345" s="664" t="s">
        <v>2407</v>
      </c>
      <c r="E345" s="663" t="s">
        <v>4892</v>
      </c>
      <c r="F345" s="664" t="s">
        <v>4893</v>
      </c>
      <c r="G345" s="663" t="s">
        <v>4578</v>
      </c>
      <c r="H345" s="663" t="s">
        <v>4579</v>
      </c>
      <c r="I345" s="665">
        <v>17.907692307692312</v>
      </c>
      <c r="J345" s="665">
        <v>1135</v>
      </c>
      <c r="K345" s="666">
        <v>20325.7</v>
      </c>
    </row>
    <row r="346" spans="1:11" ht="14.4" customHeight="1" x14ac:dyDescent="0.3">
      <c r="A346" s="661" t="s">
        <v>525</v>
      </c>
      <c r="B346" s="662" t="s">
        <v>2404</v>
      </c>
      <c r="C346" s="663" t="s">
        <v>538</v>
      </c>
      <c r="D346" s="664" t="s">
        <v>2407</v>
      </c>
      <c r="E346" s="663" t="s">
        <v>4892</v>
      </c>
      <c r="F346" s="664" t="s">
        <v>4893</v>
      </c>
      <c r="G346" s="663" t="s">
        <v>4580</v>
      </c>
      <c r="H346" s="663" t="s">
        <v>4581</v>
      </c>
      <c r="I346" s="665">
        <v>23.351666666666663</v>
      </c>
      <c r="J346" s="665">
        <v>140</v>
      </c>
      <c r="K346" s="666">
        <v>3269.48</v>
      </c>
    </row>
    <row r="347" spans="1:11" ht="14.4" customHeight="1" x14ac:dyDescent="0.3">
      <c r="A347" s="661" t="s">
        <v>525</v>
      </c>
      <c r="B347" s="662" t="s">
        <v>2404</v>
      </c>
      <c r="C347" s="663" t="s">
        <v>538</v>
      </c>
      <c r="D347" s="664" t="s">
        <v>2407</v>
      </c>
      <c r="E347" s="663" t="s">
        <v>4892</v>
      </c>
      <c r="F347" s="664" t="s">
        <v>4893</v>
      </c>
      <c r="G347" s="663" t="s">
        <v>4582</v>
      </c>
      <c r="H347" s="663" t="s">
        <v>4583</v>
      </c>
      <c r="I347" s="665">
        <v>403.04</v>
      </c>
      <c r="J347" s="665">
        <v>320</v>
      </c>
      <c r="K347" s="666">
        <v>128972.40999999999</v>
      </c>
    </row>
    <row r="348" spans="1:11" ht="14.4" customHeight="1" x14ac:dyDescent="0.3">
      <c r="A348" s="661" t="s">
        <v>525</v>
      </c>
      <c r="B348" s="662" t="s">
        <v>2404</v>
      </c>
      <c r="C348" s="663" t="s">
        <v>538</v>
      </c>
      <c r="D348" s="664" t="s">
        <v>2407</v>
      </c>
      <c r="E348" s="663" t="s">
        <v>4892</v>
      </c>
      <c r="F348" s="664" t="s">
        <v>4893</v>
      </c>
      <c r="G348" s="663" t="s">
        <v>4584</v>
      </c>
      <c r="H348" s="663" t="s">
        <v>4585</v>
      </c>
      <c r="I348" s="665">
        <v>33.880000000000003</v>
      </c>
      <c r="J348" s="665">
        <v>13</v>
      </c>
      <c r="K348" s="666">
        <v>440.44</v>
      </c>
    </row>
    <row r="349" spans="1:11" ht="14.4" customHeight="1" x14ac:dyDescent="0.3">
      <c r="A349" s="661" t="s">
        <v>525</v>
      </c>
      <c r="B349" s="662" t="s">
        <v>2404</v>
      </c>
      <c r="C349" s="663" t="s">
        <v>538</v>
      </c>
      <c r="D349" s="664" t="s">
        <v>2407</v>
      </c>
      <c r="E349" s="663" t="s">
        <v>4892</v>
      </c>
      <c r="F349" s="664" t="s">
        <v>4893</v>
      </c>
      <c r="G349" s="663" t="s">
        <v>4232</v>
      </c>
      <c r="H349" s="663" t="s">
        <v>4233</v>
      </c>
      <c r="I349" s="665">
        <v>393.25</v>
      </c>
      <c r="J349" s="665">
        <v>3</v>
      </c>
      <c r="K349" s="666">
        <v>1179.75</v>
      </c>
    </row>
    <row r="350" spans="1:11" ht="14.4" customHeight="1" x14ac:dyDescent="0.3">
      <c r="A350" s="661" t="s">
        <v>525</v>
      </c>
      <c r="B350" s="662" t="s">
        <v>2404</v>
      </c>
      <c r="C350" s="663" t="s">
        <v>538</v>
      </c>
      <c r="D350" s="664" t="s">
        <v>2407</v>
      </c>
      <c r="E350" s="663" t="s">
        <v>4892</v>
      </c>
      <c r="F350" s="664" t="s">
        <v>4893</v>
      </c>
      <c r="G350" s="663" t="s">
        <v>4586</v>
      </c>
      <c r="H350" s="663" t="s">
        <v>4587</v>
      </c>
      <c r="I350" s="665">
        <v>393.25</v>
      </c>
      <c r="J350" s="665">
        <v>3</v>
      </c>
      <c r="K350" s="666">
        <v>1179.75</v>
      </c>
    </row>
    <row r="351" spans="1:11" ht="14.4" customHeight="1" x14ac:dyDescent="0.3">
      <c r="A351" s="661" t="s">
        <v>525</v>
      </c>
      <c r="B351" s="662" t="s">
        <v>2404</v>
      </c>
      <c r="C351" s="663" t="s">
        <v>538</v>
      </c>
      <c r="D351" s="664" t="s">
        <v>2407</v>
      </c>
      <c r="E351" s="663" t="s">
        <v>4892</v>
      </c>
      <c r="F351" s="664" t="s">
        <v>4893</v>
      </c>
      <c r="G351" s="663" t="s">
        <v>4236</v>
      </c>
      <c r="H351" s="663" t="s">
        <v>4237</v>
      </c>
      <c r="I351" s="665">
        <v>1.9345161290322577</v>
      </c>
      <c r="J351" s="665">
        <v>12550</v>
      </c>
      <c r="K351" s="666">
        <v>24283</v>
      </c>
    </row>
    <row r="352" spans="1:11" ht="14.4" customHeight="1" x14ac:dyDescent="0.3">
      <c r="A352" s="661" t="s">
        <v>525</v>
      </c>
      <c r="B352" s="662" t="s">
        <v>2404</v>
      </c>
      <c r="C352" s="663" t="s">
        <v>538</v>
      </c>
      <c r="D352" s="664" t="s">
        <v>2407</v>
      </c>
      <c r="E352" s="663" t="s">
        <v>4892</v>
      </c>
      <c r="F352" s="664" t="s">
        <v>4893</v>
      </c>
      <c r="G352" s="663" t="s">
        <v>4588</v>
      </c>
      <c r="H352" s="663" t="s">
        <v>4589</v>
      </c>
      <c r="I352" s="665">
        <v>22.364999999999998</v>
      </c>
      <c r="J352" s="665">
        <v>40</v>
      </c>
      <c r="K352" s="666">
        <v>897.35</v>
      </c>
    </row>
    <row r="353" spans="1:11" ht="14.4" customHeight="1" x14ac:dyDescent="0.3">
      <c r="A353" s="661" t="s">
        <v>525</v>
      </c>
      <c r="B353" s="662" t="s">
        <v>2404</v>
      </c>
      <c r="C353" s="663" t="s">
        <v>538</v>
      </c>
      <c r="D353" s="664" t="s">
        <v>2407</v>
      </c>
      <c r="E353" s="663" t="s">
        <v>4892</v>
      </c>
      <c r="F353" s="664" t="s">
        <v>4893</v>
      </c>
      <c r="G353" s="663" t="s">
        <v>4256</v>
      </c>
      <c r="H353" s="663" t="s">
        <v>4257</v>
      </c>
      <c r="I353" s="665">
        <v>23.136666666666667</v>
      </c>
      <c r="J353" s="665">
        <v>1100</v>
      </c>
      <c r="K353" s="666">
        <v>25453.659999999993</v>
      </c>
    </row>
    <row r="354" spans="1:11" ht="14.4" customHeight="1" x14ac:dyDescent="0.3">
      <c r="A354" s="661" t="s">
        <v>525</v>
      </c>
      <c r="B354" s="662" t="s">
        <v>2404</v>
      </c>
      <c r="C354" s="663" t="s">
        <v>538</v>
      </c>
      <c r="D354" s="664" t="s">
        <v>2407</v>
      </c>
      <c r="E354" s="663" t="s">
        <v>4892</v>
      </c>
      <c r="F354" s="664" t="s">
        <v>4893</v>
      </c>
      <c r="G354" s="663" t="s">
        <v>4590</v>
      </c>
      <c r="H354" s="663" t="s">
        <v>4591</v>
      </c>
      <c r="I354" s="665">
        <v>140.4</v>
      </c>
      <c r="J354" s="665">
        <v>1</v>
      </c>
      <c r="K354" s="666">
        <v>140.4</v>
      </c>
    </row>
    <row r="355" spans="1:11" ht="14.4" customHeight="1" x14ac:dyDescent="0.3">
      <c r="A355" s="661" t="s">
        <v>525</v>
      </c>
      <c r="B355" s="662" t="s">
        <v>2404</v>
      </c>
      <c r="C355" s="663" t="s">
        <v>538</v>
      </c>
      <c r="D355" s="664" t="s">
        <v>2407</v>
      </c>
      <c r="E355" s="663" t="s">
        <v>4892</v>
      </c>
      <c r="F355" s="664" t="s">
        <v>4893</v>
      </c>
      <c r="G355" s="663" t="s">
        <v>4592</v>
      </c>
      <c r="H355" s="663" t="s">
        <v>4593</v>
      </c>
      <c r="I355" s="665">
        <v>17.979999999999997</v>
      </c>
      <c r="J355" s="665">
        <v>700</v>
      </c>
      <c r="K355" s="666">
        <v>12586</v>
      </c>
    </row>
    <row r="356" spans="1:11" ht="14.4" customHeight="1" x14ac:dyDescent="0.3">
      <c r="A356" s="661" t="s">
        <v>525</v>
      </c>
      <c r="B356" s="662" t="s">
        <v>2404</v>
      </c>
      <c r="C356" s="663" t="s">
        <v>538</v>
      </c>
      <c r="D356" s="664" t="s">
        <v>2407</v>
      </c>
      <c r="E356" s="663" t="s">
        <v>4892</v>
      </c>
      <c r="F356" s="664" t="s">
        <v>4893</v>
      </c>
      <c r="G356" s="663" t="s">
        <v>4594</v>
      </c>
      <c r="H356" s="663" t="s">
        <v>4595</v>
      </c>
      <c r="I356" s="665">
        <v>17.980000000000004</v>
      </c>
      <c r="J356" s="665">
        <v>2000</v>
      </c>
      <c r="K356" s="666">
        <v>35960</v>
      </c>
    </row>
    <row r="357" spans="1:11" ht="14.4" customHeight="1" x14ac:dyDescent="0.3">
      <c r="A357" s="661" t="s">
        <v>525</v>
      </c>
      <c r="B357" s="662" t="s">
        <v>2404</v>
      </c>
      <c r="C357" s="663" t="s">
        <v>538</v>
      </c>
      <c r="D357" s="664" t="s">
        <v>2407</v>
      </c>
      <c r="E357" s="663" t="s">
        <v>4892</v>
      </c>
      <c r="F357" s="664" t="s">
        <v>4893</v>
      </c>
      <c r="G357" s="663" t="s">
        <v>4262</v>
      </c>
      <c r="H357" s="663" t="s">
        <v>4263</v>
      </c>
      <c r="I357" s="665">
        <v>11.496571428571432</v>
      </c>
      <c r="J357" s="665">
        <v>4810</v>
      </c>
      <c r="K357" s="666">
        <v>55298.5</v>
      </c>
    </row>
    <row r="358" spans="1:11" ht="14.4" customHeight="1" x14ac:dyDescent="0.3">
      <c r="A358" s="661" t="s">
        <v>525</v>
      </c>
      <c r="B358" s="662" t="s">
        <v>2404</v>
      </c>
      <c r="C358" s="663" t="s">
        <v>538</v>
      </c>
      <c r="D358" s="664" t="s">
        <v>2407</v>
      </c>
      <c r="E358" s="663" t="s">
        <v>4892</v>
      </c>
      <c r="F358" s="664" t="s">
        <v>4893</v>
      </c>
      <c r="G358" s="663" t="s">
        <v>4596</v>
      </c>
      <c r="H358" s="663" t="s">
        <v>4597</v>
      </c>
      <c r="I358" s="665">
        <v>17.98</v>
      </c>
      <c r="J358" s="665">
        <v>150</v>
      </c>
      <c r="K358" s="666">
        <v>2697.12</v>
      </c>
    </row>
    <row r="359" spans="1:11" ht="14.4" customHeight="1" x14ac:dyDescent="0.3">
      <c r="A359" s="661" t="s">
        <v>525</v>
      </c>
      <c r="B359" s="662" t="s">
        <v>2404</v>
      </c>
      <c r="C359" s="663" t="s">
        <v>538</v>
      </c>
      <c r="D359" s="664" t="s">
        <v>2407</v>
      </c>
      <c r="E359" s="663" t="s">
        <v>4892</v>
      </c>
      <c r="F359" s="664" t="s">
        <v>4893</v>
      </c>
      <c r="G359" s="663" t="s">
        <v>4598</v>
      </c>
      <c r="H359" s="663" t="s">
        <v>4599</v>
      </c>
      <c r="I359" s="665">
        <v>17.98</v>
      </c>
      <c r="J359" s="665">
        <v>300</v>
      </c>
      <c r="K359" s="666">
        <v>5394</v>
      </c>
    </row>
    <row r="360" spans="1:11" ht="14.4" customHeight="1" x14ac:dyDescent="0.3">
      <c r="A360" s="661" t="s">
        <v>525</v>
      </c>
      <c r="B360" s="662" t="s">
        <v>2404</v>
      </c>
      <c r="C360" s="663" t="s">
        <v>538</v>
      </c>
      <c r="D360" s="664" t="s">
        <v>2407</v>
      </c>
      <c r="E360" s="663" t="s">
        <v>4892</v>
      </c>
      <c r="F360" s="664" t="s">
        <v>4893</v>
      </c>
      <c r="G360" s="663" t="s">
        <v>4600</v>
      </c>
      <c r="H360" s="663" t="s">
        <v>4601</v>
      </c>
      <c r="I360" s="665">
        <v>38.5</v>
      </c>
      <c r="J360" s="665">
        <v>200</v>
      </c>
      <c r="K360" s="666">
        <v>7700.43</v>
      </c>
    </row>
    <row r="361" spans="1:11" ht="14.4" customHeight="1" x14ac:dyDescent="0.3">
      <c r="A361" s="661" t="s">
        <v>525</v>
      </c>
      <c r="B361" s="662" t="s">
        <v>2404</v>
      </c>
      <c r="C361" s="663" t="s">
        <v>538</v>
      </c>
      <c r="D361" s="664" t="s">
        <v>2407</v>
      </c>
      <c r="E361" s="663" t="s">
        <v>4892</v>
      </c>
      <c r="F361" s="664" t="s">
        <v>4893</v>
      </c>
      <c r="G361" s="663" t="s">
        <v>4602</v>
      </c>
      <c r="H361" s="663" t="s">
        <v>4603</v>
      </c>
      <c r="I361" s="665">
        <v>2.4</v>
      </c>
      <c r="J361" s="665">
        <v>90</v>
      </c>
      <c r="K361" s="666">
        <v>216</v>
      </c>
    </row>
    <row r="362" spans="1:11" ht="14.4" customHeight="1" x14ac:dyDescent="0.3">
      <c r="A362" s="661" t="s">
        <v>525</v>
      </c>
      <c r="B362" s="662" t="s">
        <v>2404</v>
      </c>
      <c r="C362" s="663" t="s">
        <v>538</v>
      </c>
      <c r="D362" s="664" t="s">
        <v>2407</v>
      </c>
      <c r="E362" s="663" t="s">
        <v>4892</v>
      </c>
      <c r="F362" s="664" t="s">
        <v>4893</v>
      </c>
      <c r="G362" s="663" t="s">
        <v>4270</v>
      </c>
      <c r="H362" s="663" t="s">
        <v>4271</v>
      </c>
      <c r="I362" s="665">
        <v>17.98</v>
      </c>
      <c r="J362" s="665">
        <v>150</v>
      </c>
      <c r="K362" s="666">
        <v>2697.12</v>
      </c>
    </row>
    <row r="363" spans="1:11" ht="14.4" customHeight="1" x14ac:dyDescent="0.3">
      <c r="A363" s="661" t="s">
        <v>525</v>
      </c>
      <c r="B363" s="662" t="s">
        <v>2404</v>
      </c>
      <c r="C363" s="663" t="s">
        <v>538</v>
      </c>
      <c r="D363" s="664" t="s">
        <v>2407</v>
      </c>
      <c r="E363" s="663" t="s">
        <v>4892</v>
      </c>
      <c r="F363" s="664" t="s">
        <v>4893</v>
      </c>
      <c r="G363" s="663" t="s">
        <v>4604</v>
      </c>
      <c r="H363" s="663" t="s">
        <v>4605</v>
      </c>
      <c r="I363" s="665">
        <v>12.106999999999999</v>
      </c>
      <c r="J363" s="665">
        <v>395</v>
      </c>
      <c r="K363" s="666">
        <v>4782.0499999999993</v>
      </c>
    </row>
    <row r="364" spans="1:11" ht="14.4" customHeight="1" x14ac:dyDescent="0.3">
      <c r="A364" s="661" t="s">
        <v>525</v>
      </c>
      <c r="B364" s="662" t="s">
        <v>2404</v>
      </c>
      <c r="C364" s="663" t="s">
        <v>538</v>
      </c>
      <c r="D364" s="664" t="s">
        <v>2407</v>
      </c>
      <c r="E364" s="663" t="s">
        <v>4892</v>
      </c>
      <c r="F364" s="664" t="s">
        <v>4893</v>
      </c>
      <c r="G364" s="663" t="s">
        <v>4606</v>
      </c>
      <c r="H364" s="663" t="s">
        <v>4607</v>
      </c>
      <c r="I364" s="665">
        <v>11.493333333333334</v>
      </c>
      <c r="J364" s="665">
        <v>25</v>
      </c>
      <c r="K364" s="666">
        <v>287.3</v>
      </c>
    </row>
    <row r="365" spans="1:11" ht="14.4" customHeight="1" x14ac:dyDescent="0.3">
      <c r="A365" s="661" t="s">
        <v>525</v>
      </c>
      <c r="B365" s="662" t="s">
        <v>2404</v>
      </c>
      <c r="C365" s="663" t="s">
        <v>538</v>
      </c>
      <c r="D365" s="664" t="s">
        <v>2407</v>
      </c>
      <c r="E365" s="663" t="s">
        <v>4892</v>
      </c>
      <c r="F365" s="664" t="s">
        <v>4893</v>
      </c>
      <c r="G365" s="663" t="s">
        <v>4013</v>
      </c>
      <c r="H365" s="663" t="s">
        <v>4014</v>
      </c>
      <c r="I365" s="665">
        <v>0.47086956521739132</v>
      </c>
      <c r="J365" s="665">
        <v>5000</v>
      </c>
      <c r="K365" s="666">
        <v>2353</v>
      </c>
    </row>
    <row r="366" spans="1:11" ht="14.4" customHeight="1" x14ac:dyDescent="0.3">
      <c r="A366" s="661" t="s">
        <v>525</v>
      </c>
      <c r="B366" s="662" t="s">
        <v>2404</v>
      </c>
      <c r="C366" s="663" t="s">
        <v>538</v>
      </c>
      <c r="D366" s="664" t="s">
        <v>2407</v>
      </c>
      <c r="E366" s="663" t="s">
        <v>4892</v>
      </c>
      <c r="F366" s="664" t="s">
        <v>4893</v>
      </c>
      <c r="G366" s="663" t="s">
        <v>4298</v>
      </c>
      <c r="H366" s="663" t="s">
        <v>4299</v>
      </c>
      <c r="I366" s="665">
        <v>4.0297058823529417</v>
      </c>
      <c r="J366" s="665">
        <v>5700</v>
      </c>
      <c r="K366" s="666">
        <v>22970</v>
      </c>
    </row>
    <row r="367" spans="1:11" ht="14.4" customHeight="1" x14ac:dyDescent="0.3">
      <c r="A367" s="661" t="s">
        <v>525</v>
      </c>
      <c r="B367" s="662" t="s">
        <v>2404</v>
      </c>
      <c r="C367" s="663" t="s">
        <v>538</v>
      </c>
      <c r="D367" s="664" t="s">
        <v>2407</v>
      </c>
      <c r="E367" s="663" t="s">
        <v>4892</v>
      </c>
      <c r="F367" s="664" t="s">
        <v>4893</v>
      </c>
      <c r="G367" s="663" t="s">
        <v>4608</v>
      </c>
      <c r="H367" s="663" t="s">
        <v>4609</v>
      </c>
      <c r="I367" s="665">
        <v>2.9066666666666667</v>
      </c>
      <c r="J367" s="665">
        <v>270</v>
      </c>
      <c r="K367" s="666">
        <v>784.9</v>
      </c>
    </row>
    <row r="368" spans="1:11" ht="14.4" customHeight="1" x14ac:dyDescent="0.3">
      <c r="A368" s="661" t="s">
        <v>525</v>
      </c>
      <c r="B368" s="662" t="s">
        <v>2404</v>
      </c>
      <c r="C368" s="663" t="s">
        <v>538</v>
      </c>
      <c r="D368" s="664" t="s">
        <v>2407</v>
      </c>
      <c r="E368" s="663" t="s">
        <v>4892</v>
      </c>
      <c r="F368" s="664" t="s">
        <v>4893</v>
      </c>
      <c r="G368" s="663" t="s">
        <v>4300</v>
      </c>
      <c r="H368" s="663" t="s">
        <v>4301</v>
      </c>
      <c r="I368" s="665">
        <v>2.9037500000000001</v>
      </c>
      <c r="J368" s="665">
        <v>400</v>
      </c>
      <c r="K368" s="666">
        <v>1161.5</v>
      </c>
    </row>
    <row r="369" spans="1:11" ht="14.4" customHeight="1" x14ac:dyDescent="0.3">
      <c r="A369" s="661" t="s">
        <v>525</v>
      </c>
      <c r="B369" s="662" t="s">
        <v>2404</v>
      </c>
      <c r="C369" s="663" t="s">
        <v>538</v>
      </c>
      <c r="D369" s="664" t="s">
        <v>2407</v>
      </c>
      <c r="E369" s="663" t="s">
        <v>4892</v>
      </c>
      <c r="F369" s="664" t="s">
        <v>4893</v>
      </c>
      <c r="G369" s="663" t="s">
        <v>4302</v>
      </c>
      <c r="H369" s="663" t="s">
        <v>4303</v>
      </c>
      <c r="I369" s="665">
        <v>2.902857142857143</v>
      </c>
      <c r="J369" s="665">
        <v>400</v>
      </c>
      <c r="K369" s="666">
        <v>1161.5</v>
      </c>
    </row>
    <row r="370" spans="1:11" ht="14.4" customHeight="1" x14ac:dyDescent="0.3">
      <c r="A370" s="661" t="s">
        <v>525</v>
      </c>
      <c r="B370" s="662" t="s">
        <v>2404</v>
      </c>
      <c r="C370" s="663" t="s">
        <v>538</v>
      </c>
      <c r="D370" s="664" t="s">
        <v>2407</v>
      </c>
      <c r="E370" s="663" t="s">
        <v>4892</v>
      </c>
      <c r="F370" s="664" t="s">
        <v>4893</v>
      </c>
      <c r="G370" s="663" t="s">
        <v>4610</v>
      </c>
      <c r="H370" s="663" t="s">
        <v>4611</v>
      </c>
      <c r="I370" s="665">
        <v>2.9040000000000004</v>
      </c>
      <c r="J370" s="665">
        <v>250</v>
      </c>
      <c r="K370" s="666">
        <v>726</v>
      </c>
    </row>
    <row r="371" spans="1:11" ht="14.4" customHeight="1" x14ac:dyDescent="0.3">
      <c r="A371" s="661" t="s">
        <v>525</v>
      </c>
      <c r="B371" s="662" t="s">
        <v>2404</v>
      </c>
      <c r="C371" s="663" t="s">
        <v>538</v>
      </c>
      <c r="D371" s="664" t="s">
        <v>2407</v>
      </c>
      <c r="E371" s="663" t="s">
        <v>4892</v>
      </c>
      <c r="F371" s="664" t="s">
        <v>4893</v>
      </c>
      <c r="G371" s="663" t="s">
        <v>4612</v>
      </c>
      <c r="H371" s="663" t="s">
        <v>4613</v>
      </c>
      <c r="I371" s="665">
        <v>17.91</v>
      </c>
      <c r="J371" s="665">
        <v>10</v>
      </c>
      <c r="K371" s="666">
        <v>179.06</v>
      </c>
    </row>
    <row r="372" spans="1:11" ht="14.4" customHeight="1" x14ac:dyDescent="0.3">
      <c r="A372" s="661" t="s">
        <v>525</v>
      </c>
      <c r="B372" s="662" t="s">
        <v>2404</v>
      </c>
      <c r="C372" s="663" t="s">
        <v>538</v>
      </c>
      <c r="D372" s="664" t="s">
        <v>2407</v>
      </c>
      <c r="E372" s="663" t="s">
        <v>4892</v>
      </c>
      <c r="F372" s="664" t="s">
        <v>4893</v>
      </c>
      <c r="G372" s="663" t="s">
        <v>4614</v>
      </c>
      <c r="H372" s="663" t="s">
        <v>4615</v>
      </c>
      <c r="I372" s="665">
        <v>40.99</v>
      </c>
      <c r="J372" s="665">
        <v>20</v>
      </c>
      <c r="K372" s="666">
        <v>819.9</v>
      </c>
    </row>
    <row r="373" spans="1:11" ht="14.4" customHeight="1" x14ac:dyDescent="0.3">
      <c r="A373" s="661" t="s">
        <v>525</v>
      </c>
      <c r="B373" s="662" t="s">
        <v>2404</v>
      </c>
      <c r="C373" s="663" t="s">
        <v>538</v>
      </c>
      <c r="D373" s="664" t="s">
        <v>2407</v>
      </c>
      <c r="E373" s="663" t="s">
        <v>4892</v>
      </c>
      <c r="F373" s="664" t="s">
        <v>4893</v>
      </c>
      <c r="G373" s="663" t="s">
        <v>4616</v>
      </c>
      <c r="H373" s="663" t="s">
        <v>4617</v>
      </c>
      <c r="I373" s="665">
        <v>197.95666666666668</v>
      </c>
      <c r="J373" s="665">
        <v>30</v>
      </c>
      <c r="K373" s="666">
        <v>5938.67</v>
      </c>
    </row>
    <row r="374" spans="1:11" ht="14.4" customHeight="1" x14ac:dyDescent="0.3">
      <c r="A374" s="661" t="s">
        <v>525</v>
      </c>
      <c r="B374" s="662" t="s">
        <v>2404</v>
      </c>
      <c r="C374" s="663" t="s">
        <v>538</v>
      </c>
      <c r="D374" s="664" t="s">
        <v>2407</v>
      </c>
      <c r="E374" s="663" t="s">
        <v>4892</v>
      </c>
      <c r="F374" s="664" t="s">
        <v>4893</v>
      </c>
      <c r="G374" s="663" t="s">
        <v>4618</v>
      </c>
      <c r="H374" s="663" t="s">
        <v>4619</v>
      </c>
      <c r="I374" s="665">
        <v>434.4</v>
      </c>
      <c r="J374" s="665">
        <v>2</v>
      </c>
      <c r="K374" s="666">
        <v>868.8</v>
      </c>
    </row>
    <row r="375" spans="1:11" ht="14.4" customHeight="1" x14ac:dyDescent="0.3">
      <c r="A375" s="661" t="s">
        <v>525</v>
      </c>
      <c r="B375" s="662" t="s">
        <v>2404</v>
      </c>
      <c r="C375" s="663" t="s">
        <v>538</v>
      </c>
      <c r="D375" s="664" t="s">
        <v>2407</v>
      </c>
      <c r="E375" s="663" t="s">
        <v>4892</v>
      </c>
      <c r="F375" s="664" t="s">
        <v>4893</v>
      </c>
      <c r="G375" s="663" t="s">
        <v>4620</v>
      </c>
      <c r="H375" s="663" t="s">
        <v>4621</v>
      </c>
      <c r="I375" s="665">
        <v>197.96</v>
      </c>
      <c r="J375" s="665">
        <v>10</v>
      </c>
      <c r="K375" s="666">
        <v>1979.56</v>
      </c>
    </row>
    <row r="376" spans="1:11" ht="14.4" customHeight="1" x14ac:dyDescent="0.3">
      <c r="A376" s="661" t="s">
        <v>525</v>
      </c>
      <c r="B376" s="662" t="s">
        <v>2404</v>
      </c>
      <c r="C376" s="663" t="s">
        <v>538</v>
      </c>
      <c r="D376" s="664" t="s">
        <v>2407</v>
      </c>
      <c r="E376" s="663" t="s">
        <v>4892</v>
      </c>
      <c r="F376" s="664" t="s">
        <v>4893</v>
      </c>
      <c r="G376" s="663" t="s">
        <v>4622</v>
      </c>
      <c r="H376" s="663" t="s">
        <v>4623</v>
      </c>
      <c r="I376" s="665">
        <v>49.974999999999994</v>
      </c>
      <c r="J376" s="665">
        <v>20</v>
      </c>
      <c r="K376" s="666">
        <v>999.48</v>
      </c>
    </row>
    <row r="377" spans="1:11" ht="14.4" customHeight="1" x14ac:dyDescent="0.3">
      <c r="A377" s="661" t="s">
        <v>525</v>
      </c>
      <c r="B377" s="662" t="s">
        <v>2404</v>
      </c>
      <c r="C377" s="663" t="s">
        <v>538</v>
      </c>
      <c r="D377" s="664" t="s">
        <v>2407</v>
      </c>
      <c r="E377" s="663" t="s">
        <v>4892</v>
      </c>
      <c r="F377" s="664" t="s">
        <v>4893</v>
      </c>
      <c r="G377" s="663" t="s">
        <v>4624</v>
      </c>
      <c r="H377" s="663" t="s">
        <v>4625</v>
      </c>
      <c r="I377" s="665">
        <v>49.97</v>
      </c>
      <c r="J377" s="665">
        <v>10</v>
      </c>
      <c r="K377" s="666">
        <v>499.73</v>
      </c>
    </row>
    <row r="378" spans="1:11" ht="14.4" customHeight="1" x14ac:dyDescent="0.3">
      <c r="A378" s="661" t="s">
        <v>525</v>
      </c>
      <c r="B378" s="662" t="s">
        <v>2404</v>
      </c>
      <c r="C378" s="663" t="s">
        <v>538</v>
      </c>
      <c r="D378" s="664" t="s">
        <v>2407</v>
      </c>
      <c r="E378" s="663" t="s">
        <v>4892</v>
      </c>
      <c r="F378" s="664" t="s">
        <v>4893</v>
      </c>
      <c r="G378" s="663" t="s">
        <v>4626</v>
      </c>
      <c r="H378" s="663" t="s">
        <v>4627</v>
      </c>
      <c r="I378" s="665">
        <v>49.97</v>
      </c>
      <c r="J378" s="665">
        <v>10</v>
      </c>
      <c r="K378" s="666">
        <v>499.7</v>
      </c>
    </row>
    <row r="379" spans="1:11" ht="14.4" customHeight="1" x14ac:dyDescent="0.3">
      <c r="A379" s="661" t="s">
        <v>525</v>
      </c>
      <c r="B379" s="662" t="s">
        <v>2404</v>
      </c>
      <c r="C379" s="663" t="s">
        <v>538</v>
      </c>
      <c r="D379" s="664" t="s">
        <v>2407</v>
      </c>
      <c r="E379" s="663" t="s">
        <v>4892</v>
      </c>
      <c r="F379" s="664" t="s">
        <v>4893</v>
      </c>
      <c r="G379" s="663" t="s">
        <v>4628</v>
      </c>
      <c r="H379" s="663" t="s">
        <v>4629</v>
      </c>
      <c r="I379" s="665">
        <v>13.31</v>
      </c>
      <c r="J379" s="665">
        <v>50</v>
      </c>
      <c r="K379" s="666">
        <v>665.5</v>
      </c>
    </row>
    <row r="380" spans="1:11" ht="14.4" customHeight="1" x14ac:dyDescent="0.3">
      <c r="A380" s="661" t="s">
        <v>525</v>
      </c>
      <c r="B380" s="662" t="s">
        <v>2404</v>
      </c>
      <c r="C380" s="663" t="s">
        <v>538</v>
      </c>
      <c r="D380" s="664" t="s">
        <v>2407</v>
      </c>
      <c r="E380" s="663" t="s">
        <v>4892</v>
      </c>
      <c r="F380" s="664" t="s">
        <v>4893</v>
      </c>
      <c r="G380" s="663" t="s">
        <v>4343</v>
      </c>
      <c r="H380" s="663" t="s">
        <v>4344</v>
      </c>
      <c r="I380" s="665">
        <v>21.9</v>
      </c>
      <c r="J380" s="665">
        <v>50</v>
      </c>
      <c r="K380" s="666">
        <v>1095.05</v>
      </c>
    </row>
    <row r="381" spans="1:11" ht="14.4" customHeight="1" x14ac:dyDescent="0.3">
      <c r="A381" s="661" t="s">
        <v>525</v>
      </c>
      <c r="B381" s="662" t="s">
        <v>2404</v>
      </c>
      <c r="C381" s="663" t="s">
        <v>538</v>
      </c>
      <c r="D381" s="664" t="s">
        <v>2407</v>
      </c>
      <c r="E381" s="663" t="s">
        <v>4892</v>
      </c>
      <c r="F381" s="664" t="s">
        <v>4893</v>
      </c>
      <c r="G381" s="663" t="s">
        <v>4630</v>
      </c>
      <c r="H381" s="663" t="s">
        <v>4631</v>
      </c>
      <c r="I381" s="665">
        <v>197.95666666666668</v>
      </c>
      <c r="J381" s="665">
        <v>30</v>
      </c>
      <c r="K381" s="666">
        <v>5938.67</v>
      </c>
    </row>
    <row r="382" spans="1:11" ht="14.4" customHeight="1" x14ac:dyDescent="0.3">
      <c r="A382" s="661" t="s">
        <v>525</v>
      </c>
      <c r="B382" s="662" t="s">
        <v>2404</v>
      </c>
      <c r="C382" s="663" t="s">
        <v>538</v>
      </c>
      <c r="D382" s="664" t="s">
        <v>2407</v>
      </c>
      <c r="E382" s="663" t="s">
        <v>4892</v>
      </c>
      <c r="F382" s="664" t="s">
        <v>4893</v>
      </c>
      <c r="G382" s="663" t="s">
        <v>4632</v>
      </c>
      <c r="H382" s="663" t="s">
        <v>4633</v>
      </c>
      <c r="I382" s="665">
        <v>14.52</v>
      </c>
      <c r="J382" s="665">
        <v>5</v>
      </c>
      <c r="K382" s="666">
        <v>72.599999999999994</v>
      </c>
    </row>
    <row r="383" spans="1:11" ht="14.4" customHeight="1" x14ac:dyDescent="0.3">
      <c r="A383" s="661" t="s">
        <v>525</v>
      </c>
      <c r="B383" s="662" t="s">
        <v>2404</v>
      </c>
      <c r="C383" s="663" t="s">
        <v>538</v>
      </c>
      <c r="D383" s="664" t="s">
        <v>2407</v>
      </c>
      <c r="E383" s="663" t="s">
        <v>4892</v>
      </c>
      <c r="F383" s="664" t="s">
        <v>4893</v>
      </c>
      <c r="G383" s="663" t="s">
        <v>4634</v>
      </c>
      <c r="H383" s="663" t="s">
        <v>4635</v>
      </c>
      <c r="I383" s="665">
        <v>9.44</v>
      </c>
      <c r="J383" s="665">
        <v>50</v>
      </c>
      <c r="K383" s="666">
        <v>471.9</v>
      </c>
    </row>
    <row r="384" spans="1:11" ht="14.4" customHeight="1" x14ac:dyDescent="0.3">
      <c r="A384" s="661" t="s">
        <v>525</v>
      </c>
      <c r="B384" s="662" t="s">
        <v>2404</v>
      </c>
      <c r="C384" s="663" t="s">
        <v>538</v>
      </c>
      <c r="D384" s="664" t="s">
        <v>2407</v>
      </c>
      <c r="E384" s="663" t="s">
        <v>4892</v>
      </c>
      <c r="F384" s="664" t="s">
        <v>4893</v>
      </c>
      <c r="G384" s="663" t="s">
        <v>4636</v>
      </c>
      <c r="H384" s="663" t="s">
        <v>4637</v>
      </c>
      <c r="I384" s="665">
        <v>77.430000000000007</v>
      </c>
      <c r="J384" s="665">
        <v>20</v>
      </c>
      <c r="K384" s="666">
        <v>1548.6</v>
      </c>
    </row>
    <row r="385" spans="1:11" ht="14.4" customHeight="1" x14ac:dyDescent="0.3">
      <c r="A385" s="661" t="s">
        <v>525</v>
      </c>
      <c r="B385" s="662" t="s">
        <v>2404</v>
      </c>
      <c r="C385" s="663" t="s">
        <v>538</v>
      </c>
      <c r="D385" s="664" t="s">
        <v>2407</v>
      </c>
      <c r="E385" s="663" t="s">
        <v>4892</v>
      </c>
      <c r="F385" s="664" t="s">
        <v>4893</v>
      </c>
      <c r="G385" s="663" t="s">
        <v>4638</v>
      </c>
      <c r="H385" s="663" t="s">
        <v>4639</v>
      </c>
      <c r="I385" s="665">
        <v>72.150000000000006</v>
      </c>
      <c r="J385" s="665">
        <v>125</v>
      </c>
      <c r="K385" s="666">
        <v>9019.1</v>
      </c>
    </row>
    <row r="386" spans="1:11" ht="14.4" customHeight="1" x14ac:dyDescent="0.3">
      <c r="A386" s="661" t="s">
        <v>525</v>
      </c>
      <c r="B386" s="662" t="s">
        <v>2404</v>
      </c>
      <c r="C386" s="663" t="s">
        <v>538</v>
      </c>
      <c r="D386" s="664" t="s">
        <v>2407</v>
      </c>
      <c r="E386" s="663" t="s">
        <v>4892</v>
      </c>
      <c r="F386" s="664" t="s">
        <v>4893</v>
      </c>
      <c r="G386" s="663" t="s">
        <v>4640</v>
      </c>
      <c r="H386" s="663" t="s">
        <v>4641</v>
      </c>
      <c r="I386" s="665">
        <v>21.78</v>
      </c>
      <c r="J386" s="665">
        <v>150</v>
      </c>
      <c r="K386" s="666">
        <v>3267</v>
      </c>
    </row>
    <row r="387" spans="1:11" ht="14.4" customHeight="1" x14ac:dyDescent="0.3">
      <c r="A387" s="661" t="s">
        <v>525</v>
      </c>
      <c r="B387" s="662" t="s">
        <v>2404</v>
      </c>
      <c r="C387" s="663" t="s">
        <v>538</v>
      </c>
      <c r="D387" s="664" t="s">
        <v>2407</v>
      </c>
      <c r="E387" s="663" t="s">
        <v>4892</v>
      </c>
      <c r="F387" s="664" t="s">
        <v>4893</v>
      </c>
      <c r="G387" s="663" t="s">
        <v>4642</v>
      </c>
      <c r="H387" s="663" t="s">
        <v>4643</v>
      </c>
      <c r="I387" s="665">
        <v>2.9</v>
      </c>
      <c r="J387" s="665">
        <v>50</v>
      </c>
      <c r="K387" s="666">
        <v>145</v>
      </c>
    </row>
    <row r="388" spans="1:11" ht="14.4" customHeight="1" x14ac:dyDescent="0.3">
      <c r="A388" s="661" t="s">
        <v>525</v>
      </c>
      <c r="B388" s="662" t="s">
        <v>2404</v>
      </c>
      <c r="C388" s="663" t="s">
        <v>538</v>
      </c>
      <c r="D388" s="664" t="s">
        <v>2407</v>
      </c>
      <c r="E388" s="663" t="s">
        <v>4892</v>
      </c>
      <c r="F388" s="664" t="s">
        <v>4893</v>
      </c>
      <c r="G388" s="663" t="s">
        <v>4359</v>
      </c>
      <c r="H388" s="663" t="s">
        <v>4360</v>
      </c>
      <c r="I388" s="665">
        <v>17.91</v>
      </c>
      <c r="J388" s="665">
        <v>30</v>
      </c>
      <c r="K388" s="666">
        <v>537.29999999999995</v>
      </c>
    </row>
    <row r="389" spans="1:11" ht="14.4" customHeight="1" x14ac:dyDescent="0.3">
      <c r="A389" s="661" t="s">
        <v>525</v>
      </c>
      <c r="B389" s="662" t="s">
        <v>2404</v>
      </c>
      <c r="C389" s="663" t="s">
        <v>538</v>
      </c>
      <c r="D389" s="664" t="s">
        <v>2407</v>
      </c>
      <c r="E389" s="663" t="s">
        <v>4892</v>
      </c>
      <c r="F389" s="664" t="s">
        <v>4893</v>
      </c>
      <c r="G389" s="663" t="s">
        <v>4644</v>
      </c>
      <c r="H389" s="663" t="s">
        <v>4645</v>
      </c>
      <c r="I389" s="665">
        <v>302.5</v>
      </c>
      <c r="J389" s="665">
        <v>2</v>
      </c>
      <c r="K389" s="666">
        <v>605</v>
      </c>
    </row>
    <row r="390" spans="1:11" ht="14.4" customHeight="1" x14ac:dyDescent="0.3">
      <c r="A390" s="661" t="s">
        <v>525</v>
      </c>
      <c r="B390" s="662" t="s">
        <v>2404</v>
      </c>
      <c r="C390" s="663" t="s">
        <v>538</v>
      </c>
      <c r="D390" s="664" t="s">
        <v>2407</v>
      </c>
      <c r="E390" s="663" t="s">
        <v>4892</v>
      </c>
      <c r="F390" s="664" t="s">
        <v>4893</v>
      </c>
      <c r="G390" s="663" t="s">
        <v>4646</v>
      </c>
      <c r="H390" s="663" t="s">
        <v>4647</v>
      </c>
      <c r="I390" s="665">
        <v>302.67</v>
      </c>
      <c r="J390" s="665">
        <v>3</v>
      </c>
      <c r="K390" s="666">
        <v>908</v>
      </c>
    </row>
    <row r="391" spans="1:11" ht="14.4" customHeight="1" x14ac:dyDescent="0.3">
      <c r="A391" s="661" t="s">
        <v>525</v>
      </c>
      <c r="B391" s="662" t="s">
        <v>2404</v>
      </c>
      <c r="C391" s="663" t="s">
        <v>538</v>
      </c>
      <c r="D391" s="664" t="s">
        <v>2407</v>
      </c>
      <c r="E391" s="663" t="s">
        <v>4892</v>
      </c>
      <c r="F391" s="664" t="s">
        <v>4893</v>
      </c>
      <c r="G391" s="663" t="s">
        <v>4361</v>
      </c>
      <c r="H391" s="663" t="s">
        <v>4362</v>
      </c>
      <c r="I391" s="665">
        <v>8.4700000000000006</v>
      </c>
      <c r="J391" s="665">
        <v>1050</v>
      </c>
      <c r="K391" s="666">
        <v>8893.5</v>
      </c>
    </row>
    <row r="392" spans="1:11" ht="14.4" customHeight="1" x14ac:dyDescent="0.3">
      <c r="A392" s="661" t="s">
        <v>525</v>
      </c>
      <c r="B392" s="662" t="s">
        <v>2404</v>
      </c>
      <c r="C392" s="663" t="s">
        <v>538</v>
      </c>
      <c r="D392" s="664" t="s">
        <v>2407</v>
      </c>
      <c r="E392" s="663" t="s">
        <v>4892</v>
      </c>
      <c r="F392" s="664" t="s">
        <v>4893</v>
      </c>
      <c r="G392" s="663" t="s">
        <v>4648</v>
      </c>
      <c r="H392" s="663" t="s">
        <v>4649</v>
      </c>
      <c r="I392" s="665">
        <v>17.91</v>
      </c>
      <c r="J392" s="665">
        <v>40</v>
      </c>
      <c r="K392" s="666">
        <v>716.32</v>
      </c>
    </row>
    <row r="393" spans="1:11" ht="14.4" customHeight="1" x14ac:dyDescent="0.3">
      <c r="A393" s="661" t="s">
        <v>525</v>
      </c>
      <c r="B393" s="662" t="s">
        <v>2404</v>
      </c>
      <c r="C393" s="663" t="s">
        <v>538</v>
      </c>
      <c r="D393" s="664" t="s">
        <v>2407</v>
      </c>
      <c r="E393" s="663" t="s">
        <v>4892</v>
      </c>
      <c r="F393" s="664" t="s">
        <v>4893</v>
      </c>
      <c r="G393" s="663" t="s">
        <v>4650</v>
      </c>
      <c r="H393" s="663" t="s">
        <v>4651</v>
      </c>
      <c r="I393" s="665">
        <v>55.27</v>
      </c>
      <c r="J393" s="665">
        <v>2</v>
      </c>
      <c r="K393" s="666">
        <v>110.55</v>
      </c>
    </row>
    <row r="394" spans="1:11" ht="14.4" customHeight="1" x14ac:dyDescent="0.3">
      <c r="A394" s="661" t="s">
        <v>525</v>
      </c>
      <c r="B394" s="662" t="s">
        <v>2404</v>
      </c>
      <c r="C394" s="663" t="s">
        <v>538</v>
      </c>
      <c r="D394" s="664" t="s">
        <v>2407</v>
      </c>
      <c r="E394" s="663" t="s">
        <v>4892</v>
      </c>
      <c r="F394" s="664" t="s">
        <v>4893</v>
      </c>
      <c r="G394" s="663" t="s">
        <v>4652</v>
      </c>
      <c r="H394" s="663" t="s">
        <v>4653</v>
      </c>
      <c r="I394" s="665">
        <v>130.68</v>
      </c>
      <c r="J394" s="665">
        <v>10</v>
      </c>
      <c r="K394" s="666">
        <v>1306.8</v>
      </c>
    </row>
    <row r="395" spans="1:11" ht="14.4" customHeight="1" x14ac:dyDescent="0.3">
      <c r="A395" s="661" t="s">
        <v>525</v>
      </c>
      <c r="B395" s="662" t="s">
        <v>2404</v>
      </c>
      <c r="C395" s="663" t="s">
        <v>538</v>
      </c>
      <c r="D395" s="664" t="s">
        <v>2407</v>
      </c>
      <c r="E395" s="663" t="s">
        <v>4892</v>
      </c>
      <c r="F395" s="664" t="s">
        <v>4893</v>
      </c>
      <c r="G395" s="663" t="s">
        <v>4654</v>
      </c>
      <c r="H395" s="663" t="s">
        <v>4655</v>
      </c>
      <c r="I395" s="665">
        <v>49.98</v>
      </c>
      <c r="J395" s="665">
        <v>10</v>
      </c>
      <c r="K395" s="666">
        <v>499.76</v>
      </c>
    </row>
    <row r="396" spans="1:11" ht="14.4" customHeight="1" x14ac:dyDescent="0.3">
      <c r="A396" s="661" t="s">
        <v>525</v>
      </c>
      <c r="B396" s="662" t="s">
        <v>2404</v>
      </c>
      <c r="C396" s="663" t="s">
        <v>538</v>
      </c>
      <c r="D396" s="664" t="s">
        <v>2407</v>
      </c>
      <c r="E396" s="663" t="s">
        <v>4892</v>
      </c>
      <c r="F396" s="664" t="s">
        <v>4893</v>
      </c>
      <c r="G396" s="663" t="s">
        <v>4656</v>
      </c>
      <c r="H396" s="663" t="s">
        <v>4657</v>
      </c>
      <c r="I396" s="665">
        <v>49.97</v>
      </c>
      <c r="J396" s="665">
        <v>20</v>
      </c>
      <c r="K396" s="666">
        <v>999.43000000000006</v>
      </c>
    </row>
    <row r="397" spans="1:11" ht="14.4" customHeight="1" x14ac:dyDescent="0.3">
      <c r="A397" s="661" t="s">
        <v>525</v>
      </c>
      <c r="B397" s="662" t="s">
        <v>2404</v>
      </c>
      <c r="C397" s="663" t="s">
        <v>538</v>
      </c>
      <c r="D397" s="664" t="s">
        <v>2407</v>
      </c>
      <c r="E397" s="663" t="s">
        <v>4892</v>
      </c>
      <c r="F397" s="664" t="s">
        <v>4893</v>
      </c>
      <c r="G397" s="663" t="s">
        <v>4658</v>
      </c>
      <c r="H397" s="663" t="s">
        <v>4659</v>
      </c>
      <c r="I397" s="665">
        <v>49.974999999999994</v>
      </c>
      <c r="J397" s="665">
        <v>20</v>
      </c>
      <c r="K397" s="666">
        <v>999.48</v>
      </c>
    </row>
    <row r="398" spans="1:11" ht="14.4" customHeight="1" x14ac:dyDescent="0.3">
      <c r="A398" s="661" t="s">
        <v>525</v>
      </c>
      <c r="B398" s="662" t="s">
        <v>2404</v>
      </c>
      <c r="C398" s="663" t="s">
        <v>538</v>
      </c>
      <c r="D398" s="664" t="s">
        <v>2407</v>
      </c>
      <c r="E398" s="663" t="s">
        <v>4892</v>
      </c>
      <c r="F398" s="664" t="s">
        <v>4893</v>
      </c>
      <c r="G398" s="663" t="s">
        <v>4660</v>
      </c>
      <c r="H398" s="663" t="s">
        <v>4661</v>
      </c>
      <c r="I398" s="665">
        <v>49.98</v>
      </c>
      <c r="J398" s="665">
        <v>10</v>
      </c>
      <c r="K398" s="666">
        <v>499.75</v>
      </c>
    </row>
    <row r="399" spans="1:11" ht="14.4" customHeight="1" x14ac:dyDescent="0.3">
      <c r="A399" s="661" t="s">
        <v>525</v>
      </c>
      <c r="B399" s="662" t="s">
        <v>2404</v>
      </c>
      <c r="C399" s="663" t="s">
        <v>538</v>
      </c>
      <c r="D399" s="664" t="s">
        <v>2407</v>
      </c>
      <c r="E399" s="663" t="s">
        <v>4892</v>
      </c>
      <c r="F399" s="664" t="s">
        <v>4893</v>
      </c>
      <c r="G399" s="663" t="s">
        <v>4383</v>
      </c>
      <c r="H399" s="663" t="s">
        <v>4384</v>
      </c>
      <c r="I399" s="665">
        <v>350.9</v>
      </c>
      <c r="J399" s="665">
        <v>3</v>
      </c>
      <c r="K399" s="666">
        <v>1052.6999999999998</v>
      </c>
    </row>
    <row r="400" spans="1:11" ht="14.4" customHeight="1" x14ac:dyDescent="0.3">
      <c r="A400" s="661" t="s">
        <v>525</v>
      </c>
      <c r="B400" s="662" t="s">
        <v>2404</v>
      </c>
      <c r="C400" s="663" t="s">
        <v>538</v>
      </c>
      <c r="D400" s="664" t="s">
        <v>2407</v>
      </c>
      <c r="E400" s="663" t="s">
        <v>4892</v>
      </c>
      <c r="F400" s="664" t="s">
        <v>4893</v>
      </c>
      <c r="G400" s="663" t="s">
        <v>4662</v>
      </c>
      <c r="H400" s="663" t="s">
        <v>4663</v>
      </c>
      <c r="I400" s="665">
        <v>49.974999999999994</v>
      </c>
      <c r="J400" s="665">
        <v>20</v>
      </c>
      <c r="K400" s="666">
        <v>999.49</v>
      </c>
    </row>
    <row r="401" spans="1:11" ht="14.4" customHeight="1" x14ac:dyDescent="0.3">
      <c r="A401" s="661" t="s">
        <v>525</v>
      </c>
      <c r="B401" s="662" t="s">
        <v>2404</v>
      </c>
      <c r="C401" s="663" t="s">
        <v>538</v>
      </c>
      <c r="D401" s="664" t="s">
        <v>2407</v>
      </c>
      <c r="E401" s="663" t="s">
        <v>4892</v>
      </c>
      <c r="F401" s="664" t="s">
        <v>4893</v>
      </c>
      <c r="G401" s="663" t="s">
        <v>4664</v>
      </c>
      <c r="H401" s="663" t="s">
        <v>4665</v>
      </c>
      <c r="I401" s="665">
        <v>422.3</v>
      </c>
      <c r="J401" s="665">
        <v>4</v>
      </c>
      <c r="K401" s="666">
        <v>1689.2</v>
      </c>
    </row>
    <row r="402" spans="1:11" ht="14.4" customHeight="1" x14ac:dyDescent="0.3">
      <c r="A402" s="661" t="s">
        <v>525</v>
      </c>
      <c r="B402" s="662" t="s">
        <v>2404</v>
      </c>
      <c r="C402" s="663" t="s">
        <v>538</v>
      </c>
      <c r="D402" s="664" t="s">
        <v>2407</v>
      </c>
      <c r="E402" s="663" t="s">
        <v>4892</v>
      </c>
      <c r="F402" s="664" t="s">
        <v>4893</v>
      </c>
      <c r="G402" s="663" t="s">
        <v>4666</v>
      </c>
      <c r="H402" s="663" t="s">
        <v>4667</v>
      </c>
      <c r="I402" s="665">
        <v>9.44</v>
      </c>
      <c r="J402" s="665">
        <v>50</v>
      </c>
      <c r="K402" s="666">
        <v>471.9</v>
      </c>
    </row>
    <row r="403" spans="1:11" ht="14.4" customHeight="1" x14ac:dyDescent="0.3">
      <c r="A403" s="661" t="s">
        <v>525</v>
      </c>
      <c r="B403" s="662" t="s">
        <v>2404</v>
      </c>
      <c r="C403" s="663" t="s">
        <v>538</v>
      </c>
      <c r="D403" s="664" t="s">
        <v>2407</v>
      </c>
      <c r="E403" s="663" t="s">
        <v>4892</v>
      </c>
      <c r="F403" s="664" t="s">
        <v>4893</v>
      </c>
      <c r="G403" s="663" t="s">
        <v>4668</v>
      </c>
      <c r="H403" s="663" t="s">
        <v>4669</v>
      </c>
      <c r="I403" s="665">
        <v>13.31</v>
      </c>
      <c r="J403" s="665">
        <v>50</v>
      </c>
      <c r="K403" s="666">
        <v>665.5</v>
      </c>
    </row>
    <row r="404" spans="1:11" ht="14.4" customHeight="1" x14ac:dyDescent="0.3">
      <c r="A404" s="661" t="s">
        <v>525</v>
      </c>
      <c r="B404" s="662" t="s">
        <v>2404</v>
      </c>
      <c r="C404" s="663" t="s">
        <v>538</v>
      </c>
      <c r="D404" s="664" t="s">
        <v>2407</v>
      </c>
      <c r="E404" s="663" t="s">
        <v>4892</v>
      </c>
      <c r="F404" s="664" t="s">
        <v>4893</v>
      </c>
      <c r="G404" s="663" t="s">
        <v>4670</v>
      </c>
      <c r="H404" s="663" t="s">
        <v>4671</v>
      </c>
      <c r="I404" s="665">
        <v>13.31</v>
      </c>
      <c r="J404" s="665">
        <v>30</v>
      </c>
      <c r="K404" s="666">
        <v>399.3</v>
      </c>
    </row>
    <row r="405" spans="1:11" ht="14.4" customHeight="1" x14ac:dyDescent="0.3">
      <c r="A405" s="661" t="s">
        <v>525</v>
      </c>
      <c r="B405" s="662" t="s">
        <v>2404</v>
      </c>
      <c r="C405" s="663" t="s">
        <v>538</v>
      </c>
      <c r="D405" s="664" t="s">
        <v>2407</v>
      </c>
      <c r="E405" s="663" t="s">
        <v>4892</v>
      </c>
      <c r="F405" s="664" t="s">
        <v>4893</v>
      </c>
      <c r="G405" s="663" t="s">
        <v>4672</v>
      </c>
      <c r="H405" s="663" t="s">
        <v>4673</v>
      </c>
      <c r="I405" s="665">
        <v>105.03</v>
      </c>
      <c r="J405" s="665">
        <v>10</v>
      </c>
      <c r="K405" s="666">
        <v>1050.28</v>
      </c>
    </row>
    <row r="406" spans="1:11" ht="14.4" customHeight="1" x14ac:dyDescent="0.3">
      <c r="A406" s="661" t="s">
        <v>525</v>
      </c>
      <c r="B406" s="662" t="s">
        <v>2404</v>
      </c>
      <c r="C406" s="663" t="s">
        <v>538</v>
      </c>
      <c r="D406" s="664" t="s">
        <v>2407</v>
      </c>
      <c r="E406" s="663" t="s">
        <v>4892</v>
      </c>
      <c r="F406" s="664" t="s">
        <v>4893</v>
      </c>
      <c r="G406" s="663" t="s">
        <v>4674</v>
      </c>
      <c r="H406" s="663" t="s">
        <v>4675</v>
      </c>
      <c r="I406" s="665">
        <v>74.260000000000005</v>
      </c>
      <c r="J406" s="665">
        <v>25</v>
      </c>
      <c r="K406" s="666">
        <v>1856.44</v>
      </c>
    </row>
    <row r="407" spans="1:11" ht="14.4" customHeight="1" x14ac:dyDescent="0.3">
      <c r="A407" s="661" t="s">
        <v>525</v>
      </c>
      <c r="B407" s="662" t="s">
        <v>2404</v>
      </c>
      <c r="C407" s="663" t="s">
        <v>538</v>
      </c>
      <c r="D407" s="664" t="s">
        <v>2407</v>
      </c>
      <c r="E407" s="663" t="s">
        <v>4892</v>
      </c>
      <c r="F407" s="664" t="s">
        <v>4893</v>
      </c>
      <c r="G407" s="663" t="s">
        <v>4015</v>
      </c>
      <c r="H407" s="663" t="s">
        <v>4016</v>
      </c>
      <c r="I407" s="665">
        <v>3.4161538461538474</v>
      </c>
      <c r="J407" s="665">
        <v>5400</v>
      </c>
      <c r="K407" s="666">
        <v>18440</v>
      </c>
    </row>
    <row r="408" spans="1:11" ht="14.4" customHeight="1" x14ac:dyDescent="0.3">
      <c r="A408" s="661" t="s">
        <v>525</v>
      </c>
      <c r="B408" s="662" t="s">
        <v>2404</v>
      </c>
      <c r="C408" s="663" t="s">
        <v>538</v>
      </c>
      <c r="D408" s="664" t="s">
        <v>2407</v>
      </c>
      <c r="E408" s="663" t="s">
        <v>4892</v>
      </c>
      <c r="F408" s="664" t="s">
        <v>4893</v>
      </c>
      <c r="G408" s="663" t="s">
        <v>4395</v>
      </c>
      <c r="H408" s="663" t="s">
        <v>4396</v>
      </c>
      <c r="I408" s="665">
        <v>6.0763636363636371</v>
      </c>
      <c r="J408" s="665">
        <v>3280</v>
      </c>
      <c r="K408" s="666">
        <v>19928.999999999996</v>
      </c>
    </row>
    <row r="409" spans="1:11" ht="14.4" customHeight="1" x14ac:dyDescent="0.3">
      <c r="A409" s="661" t="s">
        <v>525</v>
      </c>
      <c r="B409" s="662" t="s">
        <v>2404</v>
      </c>
      <c r="C409" s="663" t="s">
        <v>538</v>
      </c>
      <c r="D409" s="664" t="s">
        <v>2407</v>
      </c>
      <c r="E409" s="663" t="s">
        <v>4892</v>
      </c>
      <c r="F409" s="664" t="s">
        <v>4893</v>
      </c>
      <c r="G409" s="663" t="s">
        <v>4676</v>
      </c>
      <c r="H409" s="663" t="s">
        <v>4677</v>
      </c>
      <c r="I409" s="665">
        <v>77.44</v>
      </c>
      <c r="J409" s="665">
        <v>20</v>
      </c>
      <c r="K409" s="666">
        <v>1548.8</v>
      </c>
    </row>
    <row r="410" spans="1:11" ht="14.4" customHeight="1" x14ac:dyDescent="0.3">
      <c r="A410" s="661" t="s">
        <v>525</v>
      </c>
      <c r="B410" s="662" t="s">
        <v>2404</v>
      </c>
      <c r="C410" s="663" t="s">
        <v>538</v>
      </c>
      <c r="D410" s="664" t="s">
        <v>2407</v>
      </c>
      <c r="E410" s="663" t="s">
        <v>4892</v>
      </c>
      <c r="F410" s="664" t="s">
        <v>4893</v>
      </c>
      <c r="G410" s="663" t="s">
        <v>4678</v>
      </c>
      <c r="H410" s="663" t="s">
        <v>4679</v>
      </c>
      <c r="I410" s="665">
        <v>55.27</v>
      </c>
      <c r="J410" s="665">
        <v>2</v>
      </c>
      <c r="K410" s="666">
        <v>110.55</v>
      </c>
    </row>
    <row r="411" spans="1:11" ht="14.4" customHeight="1" x14ac:dyDescent="0.3">
      <c r="A411" s="661" t="s">
        <v>525</v>
      </c>
      <c r="B411" s="662" t="s">
        <v>2404</v>
      </c>
      <c r="C411" s="663" t="s">
        <v>538</v>
      </c>
      <c r="D411" s="664" t="s">
        <v>2407</v>
      </c>
      <c r="E411" s="663" t="s">
        <v>4892</v>
      </c>
      <c r="F411" s="664" t="s">
        <v>4893</v>
      </c>
      <c r="G411" s="663" t="s">
        <v>4680</v>
      </c>
      <c r="H411" s="663" t="s">
        <v>4681</v>
      </c>
      <c r="I411" s="665">
        <v>185.13</v>
      </c>
      <c r="J411" s="665">
        <v>10</v>
      </c>
      <c r="K411" s="666">
        <v>1851.3</v>
      </c>
    </row>
    <row r="412" spans="1:11" ht="14.4" customHeight="1" x14ac:dyDescent="0.3">
      <c r="A412" s="661" t="s">
        <v>525</v>
      </c>
      <c r="B412" s="662" t="s">
        <v>2404</v>
      </c>
      <c r="C412" s="663" t="s">
        <v>538</v>
      </c>
      <c r="D412" s="664" t="s">
        <v>2407</v>
      </c>
      <c r="E412" s="663" t="s">
        <v>4892</v>
      </c>
      <c r="F412" s="664" t="s">
        <v>4893</v>
      </c>
      <c r="G412" s="663" t="s">
        <v>4405</v>
      </c>
      <c r="H412" s="663" t="s">
        <v>4406</v>
      </c>
      <c r="I412" s="665">
        <v>64.150000000000006</v>
      </c>
      <c r="J412" s="665">
        <v>1</v>
      </c>
      <c r="K412" s="666">
        <v>64.150000000000006</v>
      </c>
    </row>
    <row r="413" spans="1:11" ht="14.4" customHeight="1" x14ac:dyDescent="0.3">
      <c r="A413" s="661" t="s">
        <v>525</v>
      </c>
      <c r="B413" s="662" t="s">
        <v>2404</v>
      </c>
      <c r="C413" s="663" t="s">
        <v>538</v>
      </c>
      <c r="D413" s="664" t="s">
        <v>2407</v>
      </c>
      <c r="E413" s="663" t="s">
        <v>4892</v>
      </c>
      <c r="F413" s="664" t="s">
        <v>4893</v>
      </c>
      <c r="G413" s="663" t="s">
        <v>4682</v>
      </c>
      <c r="H413" s="663" t="s">
        <v>4683</v>
      </c>
      <c r="I413" s="665">
        <v>396.03</v>
      </c>
      <c r="J413" s="665">
        <v>5</v>
      </c>
      <c r="K413" s="666">
        <v>1980.15</v>
      </c>
    </row>
    <row r="414" spans="1:11" ht="14.4" customHeight="1" x14ac:dyDescent="0.3">
      <c r="A414" s="661" t="s">
        <v>525</v>
      </c>
      <c r="B414" s="662" t="s">
        <v>2404</v>
      </c>
      <c r="C414" s="663" t="s">
        <v>538</v>
      </c>
      <c r="D414" s="664" t="s">
        <v>2407</v>
      </c>
      <c r="E414" s="663" t="s">
        <v>4892</v>
      </c>
      <c r="F414" s="664" t="s">
        <v>4893</v>
      </c>
      <c r="G414" s="663" t="s">
        <v>4684</v>
      </c>
      <c r="H414" s="663" t="s">
        <v>4685</v>
      </c>
      <c r="I414" s="665">
        <v>396.03</v>
      </c>
      <c r="J414" s="665">
        <v>5</v>
      </c>
      <c r="K414" s="666">
        <v>1980.17</v>
      </c>
    </row>
    <row r="415" spans="1:11" ht="14.4" customHeight="1" x14ac:dyDescent="0.3">
      <c r="A415" s="661" t="s">
        <v>525</v>
      </c>
      <c r="B415" s="662" t="s">
        <v>2404</v>
      </c>
      <c r="C415" s="663" t="s">
        <v>538</v>
      </c>
      <c r="D415" s="664" t="s">
        <v>2407</v>
      </c>
      <c r="E415" s="663" t="s">
        <v>4892</v>
      </c>
      <c r="F415" s="664" t="s">
        <v>4893</v>
      </c>
      <c r="G415" s="663" t="s">
        <v>4686</v>
      </c>
      <c r="H415" s="663" t="s">
        <v>4687</v>
      </c>
      <c r="I415" s="665">
        <v>396.03</v>
      </c>
      <c r="J415" s="665">
        <v>5</v>
      </c>
      <c r="K415" s="666">
        <v>1980.17</v>
      </c>
    </row>
    <row r="416" spans="1:11" ht="14.4" customHeight="1" x14ac:dyDescent="0.3">
      <c r="A416" s="661" t="s">
        <v>525</v>
      </c>
      <c r="B416" s="662" t="s">
        <v>2404</v>
      </c>
      <c r="C416" s="663" t="s">
        <v>538</v>
      </c>
      <c r="D416" s="664" t="s">
        <v>2407</v>
      </c>
      <c r="E416" s="663" t="s">
        <v>4892</v>
      </c>
      <c r="F416" s="664" t="s">
        <v>4893</v>
      </c>
      <c r="G416" s="663" t="s">
        <v>4688</v>
      </c>
      <c r="H416" s="663" t="s">
        <v>4689</v>
      </c>
      <c r="I416" s="665">
        <v>197.95499999999998</v>
      </c>
      <c r="J416" s="665">
        <v>20</v>
      </c>
      <c r="K416" s="666">
        <v>3959.1099999999997</v>
      </c>
    </row>
    <row r="417" spans="1:11" ht="14.4" customHeight="1" x14ac:dyDescent="0.3">
      <c r="A417" s="661" t="s">
        <v>525</v>
      </c>
      <c r="B417" s="662" t="s">
        <v>2404</v>
      </c>
      <c r="C417" s="663" t="s">
        <v>538</v>
      </c>
      <c r="D417" s="664" t="s">
        <v>2407</v>
      </c>
      <c r="E417" s="663" t="s">
        <v>4892</v>
      </c>
      <c r="F417" s="664" t="s">
        <v>4893</v>
      </c>
      <c r="G417" s="663" t="s">
        <v>4690</v>
      </c>
      <c r="H417" s="663" t="s">
        <v>4691</v>
      </c>
      <c r="I417" s="665">
        <v>13.31</v>
      </c>
      <c r="J417" s="665">
        <v>50</v>
      </c>
      <c r="K417" s="666">
        <v>665.5</v>
      </c>
    </row>
    <row r="418" spans="1:11" ht="14.4" customHeight="1" x14ac:dyDescent="0.3">
      <c r="A418" s="661" t="s">
        <v>525</v>
      </c>
      <c r="B418" s="662" t="s">
        <v>2404</v>
      </c>
      <c r="C418" s="663" t="s">
        <v>538</v>
      </c>
      <c r="D418" s="664" t="s">
        <v>2407</v>
      </c>
      <c r="E418" s="663" t="s">
        <v>4892</v>
      </c>
      <c r="F418" s="664" t="s">
        <v>4893</v>
      </c>
      <c r="G418" s="663" t="s">
        <v>4692</v>
      </c>
      <c r="H418" s="663" t="s">
        <v>4693</v>
      </c>
      <c r="I418" s="665">
        <v>9.44</v>
      </c>
      <c r="J418" s="665">
        <v>50</v>
      </c>
      <c r="K418" s="666">
        <v>471.9</v>
      </c>
    </row>
    <row r="419" spans="1:11" ht="14.4" customHeight="1" x14ac:dyDescent="0.3">
      <c r="A419" s="661" t="s">
        <v>525</v>
      </c>
      <c r="B419" s="662" t="s">
        <v>2404</v>
      </c>
      <c r="C419" s="663" t="s">
        <v>538</v>
      </c>
      <c r="D419" s="664" t="s">
        <v>2407</v>
      </c>
      <c r="E419" s="663" t="s">
        <v>4892</v>
      </c>
      <c r="F419" s="664" t="s">
        <v>4893</v>
      </c>
      <c r="G419" s="663" t="s">
        <v>4694</v>
      </c>
      <c r="H419" s="663" t="s">
        <v>4695</v>
      </c>
      <c r="I419" s="665">
        <v>45.65</v>
      </c>
      <c r="J419" s="665">
        <v>20</v>
      </c>
      <c r="K419" s="666">
        <v>913.07</v>
      </c>
    </row>
    <row r="420" spans="1:11" ht="14.4" customHeight="1" x14ac:dyDescent="0.3">
      <c r="A420" s="661" t="s">
        <v>525</v>
      </c>
      <c r="B420" s="662" t="s">
        <v>2404</v>
      </c>
      <c r="C420" s="663" t="s">
        <v>538</v>
      </c>
      <c r="D420" s="664" t="s">
        <v>2407</v>
      </c>
      <c r="E420" s="663" t="s">
        <v>4892</v>
      </c>
      <c r="F420" s="664" t="s">
        <v>4893</v>
      </c>
      <c r="G420" s="663" t="s">
        <v>4696</v>
      </c>
      <c r="H420" s="663" t="s">
        <v>4697</v>
      </c>
      <c r="I420" s="665">
        <v>17.91</v>
      </c>
      <c r="J420" s="665">
        <v>10</v>
      </c>
      <c r="K420" s="666">
        <v>179.08</v>
      </c>
    </row>
    <row r="421" spans="1:11" ht="14.4" customHeight="1" x14ac:dyDescent="0.3">
      <c r="A421" s="661" t="s">
        <v>525</v>
      </c>
      <c r="B421" s="662" t="s">
        <v>2404</v>
      </c>
      <c r="C421" s="663" t="s">
        <v>538</v>
      </c>
      <c r="D421" s="664" t="s">
        <v>2407</v>
      </c>
      <c r="E421" s="663" t="s">
        <v>4892</v>
      </c>
      <c r="F421" s="664" t="s">
        <v>4893</v>
      </c>
      <c r="G421" s="663" t="s">
        <v>4698</v>
      </c>
      <c r="H421" s="663" t="s">
        <v>4699</v>
      </c>
      <c r="I421" s="665">
        <v>510.74</v>
      </c>
      <c r="J421" s="665">
        <v>10</v>
      </c>
      <c r="K421" s="666">
        <v>5107.3999999999996</v>
      </c>
    </row>
    <row r="422" spans="1:11" ht="14.4" customHeight="1" x14ac:dyDescent="0.3">
      <c r="A422" s="661" t="s">
        <v>525</v>
      </c>
      <c r="B422" s="662" t="s">
        <v>2404</v>
      </c>
      <c r="C422" s="663" t="s">
        <v>538</v>
      </c>
      <c r="D422" s="664" t="s">
        <v>2407</v>
      </c>
      <c r="E422" s="663" t="s">
        <v>4892</v>
      </c>
      <c r="F422" s="664" t="s">
        <v>4893</v>
      </c>
      <c r="G422" s="663" t="s">
        <v>4700</v>
      </c>
      <c r="H422" s="663" t="s">
        <v>4701</v>
      </c>
      <c r="I422" s="665">
        <v>197.95</v>
      </c>
      <c r="J422" s="665">
        <v>10</v>
      </c>
      <c r="K422" s="666">
        <v>1979.55</v>
      </c>
    </row>
    <row r="423" spans="1:11" ht="14.4" customHeight="1" x14ac:dyDescent="0.3">
      <c r="A423" s="661" t="s">
        <v>525</v>
      </c>
      <c r="B423" s="662" t="s">
        <v>2404</v>
      </c>
      <c r="C423" s="663" t="s">
        <v>538</v>
      </c>
      <c r="D423" s="664" t="s">
        <v>2407</v>
      </c>
      <c r="E423" s="663" t="s">
        <v>4892</v>
      </c>
      <c r="F423" s="664" t="s">
        <v>4893</v>
      </c>
      <c r="G423" s="663" t="s">
        <v>4702</v>
      </c>
      <c r="H423" s="663" t="s">
        <v>4703</v>
      </c>
      <c r="I423" s="665">
        <v>49.97</v>
      </c>
      <c r="J423" s="665">
        <v>10</v>
      </c>
      <c r="K423" s="666">
        <v>499.72</v>
      </c>
    </row>
    <row r="424" spans="1:11" ht="14.4" customHeight="1" x14ac:dyDescent="0.3">
      <c r="A424" s="661" t="s">
        <v>525</v>
      </c>
      <c r="B424" s="662" t="s">
        <v>2404</v>
      </c>
      <c r="C424" s="663" t="s">
        <v>538</v>
      </c>
      <c r="D424" s="664" t="s">
        <v>2407</v>
      </c>
      <c r="E424" s="663" t="s">
        <v>4892</v>
      </c>
      <c r="F424" s="664" t="s">
        <v>4893</v>
      </c>
      <c r="G424" s="663" t="s">
        <v>4704</v>
      </c>
      <c r="H424" s="663" t="s">
        <v>4705</v>
      </c>
      <c r="I424" s="665">
        <v>365.42</v>
      </c>
      <c r="J424" s="665">
        <v>5</v>
      </c>
      <c r="K424" s="666">
        <v>1827.1</v>
      </c>
    </row>
    <row r="425" spans="1:11" ht="14.4" customHeight="1" x14ac:dyDescent="0.3">
      <c r="A425" s="661" t="s">
        <v>525</v>
      </c>
      <c r="B425" s="662" t="s">
        <v>2404</v>
      </c>
      <c r="C425" s="663" t="s">
        <v>538</v>
      </c>
      <c r="D425" s="664" t="s">
        <v>2407</v>
      </c>
      <c r="E425" s="663" t="s">
        <v>4892</v>
      </c>
      <c r="F425" s="664" t="s">
        <v>4893</v>
      </c>
      <c r="G425" s="663" t="s">
        <v>4706</v>
      </c>
      <c r="H425" s="663" t="s">
        <v>4707</v>
      </c>
      <c r="I425" s="665">
        <v>365.42</v>
      </c>
      <c r="J425" s="665">
        <v>2</v>
      </c>
      <c r="K425" s="666">
        <v>730.84</v>
      </c>
    </row>
    <row r="426" spans="1:11" ht="14.4" customHeight="1" x14ac:dyDescent="0.3">
      <c r="A426" s="661" t="s">
        <v>525</v>
      </c>
      <c r="B426" s="662" t="s">
        <v>2404</v>
      </c>
      <c r="C426" s="663" t="s">
        <v>538</v>
      </c>
      <c r="D426" s="664" t="s">
        <v>2407</v>
      </c>
      <c r="E426" s="663" t="s">
        <v>4892</v>
      </c>
      <c r="F426" s="664" t="s">
        <v>4893</v>
      </c>
      <c r="G426" s="663" t="s">
        <v>4708</v>
      </c>
      <c r="H426" s="663" t="s">
        <v>4709</v>
      </c>
      <c r="I426" s="665">
        <v>423.5</v>
      </c>
      <c r="J426" s="665">
        <v>1</v>
      </c>
      <c r="K426" s="666">
        <v>423.5</v>
      </c>
    </row>
    <row r="427" spans="1:11" ht="14.4" customHeight="1" x14ac:dyDescent="0.3">
      <c r="A427" s="661" t="s">
        <v>525</v>
      </c>
      <c r="B427" s="662" t="s">
        <v>2404</v>
      </c>
      <c r="C427" s="663" t="s">
        <v>538</v>
      </c>
      <c r="D427" s="664" t="s">
        <v>2407</v>
      </c>
      <c r="E427" s="663" t="s">
        <v>4892</v>
      </c>
      <c r="F427" s="664" t="s">
        <v>4893</v>
      </c>
      <c r="G427" s="663" t="s">
        <v>4710</v>
      </c>
      <c r="H427" s="663" t="s">
        <v>4711</v>
      </c>
      <c r="I427" s="665">
        <v>49.97</v>
      </c>
      <c r="J427" s="665">
        <v>10</v>
      </c>
      <c r="K427" s="666">
        <v>499.74</v>
      </c>
    </row>
    <row r="428" spans="1:11" ht="14.4" customHeight="1" x14ac:dyDescent="0.3">
      <c r="A428" s="661" t="s">
        <v>525</v>
      </c>
      <c r="B428" s="662" t="s">
        <v>2404</v>
      </c>
      <c r="C428" s="663" t="s">
        <v>538</v>
      </c>
      <c r="D428" s="664" t="s">
        <v>2407</v>
      </c>
      <c r="E428" s="663" t="s">
        <v>4892</v>
      </c>
      <c r="F428" s="664" t="s">
        <v>4893</v>
      </c>
      <c r="G428" s="663" t="s">
        <v>4712</v>
      </c>
      <c r="H428" s="663" t="s">
        <v>4713</v>
      </c>
      <c r="I428" s="665">
        <v>302.5</v>
      </c>
      <c r="J428" s="665">
        <v>4</v>
      </c>
      <c r="K428" s="666">
        <v>1210</v>
      </c>
    </row>
    <row r="429" spans="1:11" ht="14.4" customHeight="1" x14ac:dyDescent="0.3">
      <c r="A429" s="661" t="s">
        <v>525</v>
      </c>
      <c r="B429" s="662" t="s">
        <v>2404</v>
      </c>
      <c r="C429" s="663" t="s">
        <v>538</v>
      </c>
      <c r="D429" s="664" t="s">
        <v>2407</v>
      </c>
      <c r="E429" s="663" t="s">
        <v>4902</v>
      </c>
      <c r="F429" s="664" t="s">
        <v>4903</v>
      </c>
      <c r="G429" s="663" t="s">
        <v>4454</v>
      </c>
      <c r="H429" s="663" t="s">
        <v>4455</v>
      </c>
      <c r="I429" s="665">
        <v>8.1688888888888833</v>
      </c>
      <c r="J429" s="665">
        <v>5000</v>
      </c>
      <c r="K429" s="666">
        <v>40843</v>
      </c>
    </row>
    <row r="430" spans="1:11" ht="14.4" customHeight="1" x14ac:dyDescent="0.3">
      <c r="A430" s="661" t="s">
        <v>525</v>
      </c>
      <c r="B430" s="662" t="s">
        <v>2404</v>
      </c>
      <c r="C430" s="663" t="s">
        <v>538</v>
      </c>
      <c r="D430" s="664" t="s">
        <v>2407</v>
      </c>
      <c r="E430" s="663" t="s">
        <v>4902</v>
      </c>
      <c r="F430" s="664" t="s">
        <v>4903</v>
      </c>
      <c r="G430" s="663" t="s">
        <v>4456</v>
      </c>
      <c r="H430" s="663" t="s">
        <v>4457</v>
      </c>
      <c r="I430" s="665">
        <v>16.455000000000002</v>
      </c>
      <c r="J430" s="665">
        <v>370</v>
      </c>
      <c r="K430" s="666">
        <v>6088</v>
      </c>
    </row>
    <row r="431" spans="1:11" ht="14.4" customHeight="1" x14ac:dyDescent="0.3">
      <c r="A431" s="661" t="s">
        <v>525</v>
      </c>
      <c r="B431" s="662" t="s">
        <v>2404</v>
      </c>
      <c r="C431" s="663" t="s">
        <v>538</v>
      </c>
      <c r="D431" s="664" t="s">
        <v>2407</v>
      </c>
      <c r="E431" s="663" t="s">
        <v>4902</v>
      </c>
      <c r="F431" s="664" t="s">
        <v>4903</v>
      </c>
      <c r="G431" s="663" t="s">
        <v>4714</v>
      </c>
      <c r="H431" s="663" t="s">
        <v>4715</v>
      </c>
      <c r="I431" s="665">
        <v>7</v>
      </c>
      <c r="J431" s="665">
        <v>105</v>
      </c>
      <c r="K431" s="666">
        <v>735</v>
      </c>
    </row>
    <row r="432" spans="1:11" ht="14.4" customHeight="1" x14ac:dyDescent="0.3">
      <c r="A432" s="661" t="s">
        <v>525</v>
      </c>
      <c r="B432" s="662" t="s">
        <v>2404</v>
      </c>
      <c r="C432" s="663" t="s">
        <v>538</v>
      </c>
      <c r="D432" s="664" t="s">
        <v>2407</v>
      </c>
      <c r="E432" s="663" t="s">
        <v>4894</v>
      </c>
      <c r="F432" s="664" t="s">
        <v>4895</v>
      </c>
      <c r="G432" s="663" t="s">
        <v>4017</v>
      </c>
      <c r="H432" s="663" t="s">
        <v>4018</v>
      </c>
      <c r="I432" s="665">
        <v>180.43833333333336</v>
      </c>
      <c r="J432" s="665">
        <v>175</v>
      </c>
      <c r="K432" s="666">
        <v>31576.390000000003</v>
      </c>
    </row>
    <row r="433" spans="1:11" ht="14.4" customHeight="1" x14ac:dyDescent="0.3">
      <c r="A433" s="661" t="s">
        <v>525</v>
      </c>
      <c r="B433" s="662" t="s">
        <v>2404</v>
      </c>
      <c r="C433" s="663" t="s">
        <v>538</v>
      </c>
      <c r="D433" s="664" t="s">
        <v>2407</v>
      </c>
      <c r="E433" s="663" t="s">
        <v>4894</v>
      </c>
      <c r="F433" s="664" t="s">
        <v>4895</v>
      </c>
      <c r="G433" s="663" t="s">
        <v>4019</v>
      </c>
      <c r="H433" s="663" t="s">
        <v>4020</v>
      </c>
      <c r="I433" s="665">
        <v>0.30222222222222217</v>
      </c>
      <c r="J433" s="665">
        <v>1200</v>
      </c>
      <c r="K433" s="666">
        <v>363</v>
      </c>
    </row>
    <row r="434" spans="1:11" ht="14.4" customHeight="1" x14ac:dyDescent="0.3">
      <c r="A434" s="661" t="s">
        <v>525</v>
      </c>
      <c r="B434" s="662" t="s">
        <v>2404</v>
      </c>
      <c r="C434" s="663" t="s">
        <v>538</v>
      </c>
      <c r="D434" s="664" t="s">
        <v>2407</v>
      </c>
      <c r="E434" s="663" t="s">
        <v>4894</v>
      </c>
      <c r="F434" s="664" t="s">
        <v>4895</v>
      </c>
      <c r="G434" s="663" t="s">
        <v>4021</v>
      </c>
      <c r="H434" s="663" t="s">
        <v>4022</v>
      </c>
      <c r="I434" s="665">
        <v>0.3066666666666667</v>
      </c>
      <c r="J434" s="665">
        <v>900</v>
      </c>
      <c r="K434" s="666">
        <v>276</v>
      </c>
    </row>
    <row r="435" spans="1:11" ht="14.4" customHeight="1" x14ac:dyDescent="0.3">
      <c r="A435" s="661" t="s">
        <v>525</v>
      </c>
      <c r="B435" s="662" t="s">
        <v>2404</v>
      </c>
      <c r="C435" s="663" t="s">
        <v>538</v>
      </c>
      <c r="D435" s="664" t="s">
        <v>2407</v>
      </c>
      <c r="E435" s="663" t="s">
        <v>4894</v>
      </c>
      <c r="F435" s="664" t="s">
        <v>4895</v>
      </c>
      <c r="G435" s="663" t="s">
        <v>4716</v>
      </c>
      <c r="H435" s="663" t="s">
        <v>4717</v>
      </c>
      <c r="I435" s="665">
        <v>48.82</v>
      </c>
      <c r="J435" s="665">
        <v>75</v>
      </c>
      <c r="K435" s="666">
        <v>3661.7699999999995</v>
      </c>
    </row>
    <row r="436" spans="1:11" ht="14.4" customHeight="1" x14ac:dyDescent="0.3">
      <c r="A436" s="661" t="s">
        <v>525</v>
      </c>
      <c r="B436" s="662" t="s">
        <v>2404</v>
      </c>
      <c r="C436" s="663" t="s">
        <v>538</v>
      </c>
      <c r="D436" s="664" t="s">
        <v>2407</v>
      </c>
      <c r="E436" s="663" t="s">
        <v>4894</v>
      </c>
      <c r="F436" s="664" t="s">
        <v>4895</v>
      </c>
      <c r="G436" s="663" t="s">
        <v>4023</v>
      </c>
      <c r="H436" s="663" t="s">
        <v>4024</v>
      </c>
      <c r="I436" s="665">
        <v>0.48272727272727295</v>
      </c>
      <c r="J436" s="665">
        <v>5600</v>
      </c>
      <c r="K436" s="666">
        <v>2701</v>
      </c>
    </row>
    <row r="437" spans="1:11" ht="14.4" customHeight="1" x14ac:dyDescent="0.3">
      <c r="A437" s="661" t="s">
        <v>525</v>
      </c>
      <c r="B437" s="662" t="s">
        <v>2404</v>
      </c>
      <c r="C437" s="663" t="s">
        <v>538</v>
      </c>
      <c r="D437" s="664" t="s">
        <v>2407</v>
      </c>
      <c r="E437" s="663" t="s">
        <v>4894</v>
      </c>
      <c r="F437" s="664" t="s">
        <v>4895</v>
      </c>
      <c r="G437" s="663" t="s">
        <v>4718</v>
      </c>
      <c r="H437" s="663" t="s">
        <v>4719</v>
      </c>
      <c r="I437" s="665">
        <v>48.822499999999998</v>
      </c>
      <c r="J437" s="665">
        <v>125</v>
      </c>
      <c r="K437" s="666">
        <v>6102.8600000000006</v>
      </c>
    </row>
    <row r="438" spans="1:11" ht="14.4" customHeight="1" x14ac:dyDescent="0.3">
      <c r="A438" s="661" t="s">
        <v>525</v>
      </c>
      <c r="B438" s="662" t="s">
        <v>2404</v>
      </c>
      <c r="C438" s="663" t="s">
        <v>538</v>
      </c>
      <c r="D438" s="664" t="s">
        <v>2407</v>
      </c>
      <c r="E438" s="663" t="s">
        <v>4894</v>
      </c>
      <c r="F438" s="664" t="s">
        <v>4895</v>
      </c>
      <c r="G438" s="663" t="s">
        <v>4025</v>
      </c>
      <c r="H438" s="663" t="s">
        <v>4026</v>
      </c>
      <c r="I438" s="665">
        <v>180.44</v>
      </c>
      <c r="J438" s="665">
        <v>25</v>
      </c>
      <c r="K438" s="666">
        <v>4511</v>
      </c>
    </row>
    <row r="439" spans="1:11" ht="14.4" customHeight="1" x14ac:dyDescent="0.3">
      <c r="A439" s="661" t="s">
        <v>525</v>
      </c>
      <c r="B439" s="662" t="s">
        <v>2404</v>
      </c>
      <c r="C439" s="663" t="s">
        <v>538</v>
      </c>
      <c r="D439" s="664" t="s">
        <v>2407</v>
      </c>
      <c r="E439" s="663" t="s">
        <v>4894</v>
      </c>
      <c r="F439" s="664" t="s">
        <v>4895</v>
      </c>
      <c r="G439" s="663" t="s">
        <v>4720</v>
      </c>
      <c r="H439" s="663" t="s">
        <v>4721</v>
      </c>
      <c r="I439" s="665">
        <v>48.822499999999998</v>
      </c>
      <c r="J439" s="665">
        <v>100</v>
      </c>
      <c r="K439" s="666">
        <v>4882.4400000000005</v>
      </c>
    </row>
    <row r="440" spans="1:11" ht="14.4" customHeight="1" x14ac:dyDescent="0.3">
      <c r="A440" s="661" t="s">
        <v>525</v>
      </c>
      <c r="B440" s="662" t="s">
        <v>2404</v>
      </c>
      <c r="C440" s="663" t="s">
        <v>538</v>
      </c>
      <c r="D440" s="664" t="s">
        <v>2407</v>
      </c>
      <c r="E440" s="663" t="s">
        <v>4894</v>
      </c>
      <c r="F440" s="664" t="s">
        <v>4895</v>
      </c>
      <c r="G440" s="663" t="s">
        <v>4027</v>
      </c>
      <c r="H440" s="663" t="s">
        <v>4028</v>
      </c>
      <c r="I440" s="665">
        <v>29.4</v>
      </c>
      <c r="J440" s="665">
        <v>26</v>
      </c>
      <c r="K440" s="666">
        <v>764.4</v>
      </c>
    </row>
    <row r="441" spans="1:11" ht="14.4" customHeight="1" x14ac:dyDescent="0.3">
      <c r="A441" s="661" t="s">
        <v>525</v>
      </c>
      <c r="B441" s="662" t="s">
        <v>2404</v>
      </c>
      <c r="C441" s="663" t="s">
        <v>538</v>
      </c>
      <c r="D441" s="664" t="s">
        <v>2407</v>
      </c>
      <c r="E441" s="663" t="s">
        <v>4894</v>
      </c>
      <c r="F441" s="664" t="s">
        <v>4895</v>
      </c>
      <c r="G441" s="663" t="s">
        <v>4722</v>
      </c>
      <c r="H441" s="663" t="s">
        <v>4723</v>
      </c>
      <c r="I441" s="665">
        <v>140.11000000000001</v>
      </c>
      <c r="J441" s="665">
        <v>75</v>
      </c>
      <c r="K441" s="666">
        <v>10507.95</v>
      </c>
    </row>
    <row r="442" spans="1:11" ht="14.4" customHeight="1" x14ac:dyDescent="0.3">
      <c r="A442" s="661" t="s">
        <v>525</v>
      </c>
      <c r="B442" s="662" t="s">
        <v>2404</v>
      </c>
      <c r="C442" s="663" t="s">
        <v>538</v>
      </c>
      <c r="D442" s="664" t="s">
        <v>2407</v>
      </c>
      <c r="E442" s="663" t="s">
        <v>4894</v>
      </c>
      <c r="F442" s="664" t="s">
        <v>4895</v>
      </c>
      <c r="G442" s="663" t="s">
        <v>4724</v>
      </c>
      <c r="H442" s="663" t="s">
        <v>4725</v>
      </c>
      <c r="I442" s="665">
        <v>48.82</v>
      </c>
      <c r="J442" s="665">
        <v>25</v>
      </c>
      <c r="K442" s="666">
        <v>1220.5899999999999</v>
      </c>
    </row>
    <row r="443" spans="1:11" ht="14.4" customHeight="1" x14ac:dyDescent="0.3">
      <c r="A443" s="661" t="s">
        <v>525</v>
      </c>
      <c r="B443" s="662" t="s">
        <v>2404</v>
      </c>
      <c r="C443" s="663" t="s">
        <v>538</v>
      </c>
      <c r="D443" s="664" t="s">
        <v>2407</v>
      </c>
      <c r="E443" s="663" t="s">
        <v>4894</v>
      </c>
      <c r="F443" s="664" t="s">
        <v>4895</v>
      </c>
      <c r="G443" s="663" t="s">
        <v>4726</v>
      </c>
      <c r="H443" s="663" t="s">
        <v>4727</v>
      </c>
      <c r="I443" s="665">
        <v>29.4</v>
      </c>
      <c r="J443" s="665">
        <v>25</v>
      </c>
      <c r="K443" s="666">
        <v>735.08</v>
      </c>
    </row>
    <row r="444" spans="1:11" ht="14.4" customHeight="1" x14ac:dyDescent="0.3">
      <c r="A444" s="661" t="s">
        <v>525</v>
      </c>
      <c r="B444" s="662" t="s">
        <v>2404</v>
      </c>
      <c r="C444" s="663" t="s">
        <v>538</v>
      </c>
      <c r="D444" s="664" t="s">
        <v>2407</v>
      </c>
      <c r="E444" s="663" t="s">
        <v>4894</v>
      </c>
      <c r="F444" s="664" t="s">
        <v>4895</v>
      </c>
      <c r="G444" s="663" t="s">
        <v>4033</v>
      </c>
      <c r="H444" s="663" t="s">
        <v>4034</v>
      </c>
      <c r="I444" s="665">
        <v>1.5122727272727277</v>
      </c>
      <c r="J444" s="665">
        <v>6300</v>
      </c>
      <c r="K444" s="666">
        <v>9526.25</v>
      </c>
    </row>
    <row r="445" spans="1:11" ht="14.4" customHeight="1" x14ac:dyDescent="0.3">
      <c r="A445" s="661" t="s">
        <v>525</v>
      </c>
      <c r="B445" s="662" t="s">
        <v>2404</v>
      </c>
      <c r="C445" s="663" t="s">
        <v>538</v>
      </c>
      <c r="D445" s="664" t="s">
        <v>2407</v>
      </c>
      <c r="E445" s="663" t="s">
        <v>4894</v>
      </c>
      <c r="F445" s="664" t="s">
        <v>4895</v>
      </c>
      <c r="G445" s="663" t="s">
        <v>4728</v>
      </c>
      <c r="H445" s="663" t="s">
        <v>4729</v>
      </c>
      <c r="I445" s="665">
        <v>319.2</v>
      </c>
      <c r="J445" s="665">
        <v>20</v>
      </c>
      <c r="K445" s="666">
        <v>6384</v>
      </c>
    </row>
    <row r="446" spans="1:11" ht="14.4" customHeight="1" x14ac:dyDescent="0.3">
      <c r="A446" s="661" t="s">
        <v>525</v>
      </c>
      <c r="B446" s="662" t="s">
        <v>2404</v>
      </c>
      <c r="C446" s="663" t="s">
        <v>538</v>
      </c>
      <c r="D446" s="664" t="s">
        <v>2407</v>
      </c>
      <c r="E446" s="663" t="s">
        <v>4894</v>
      </c>
      <c r="F446" s="664" t="s">
        <v>4895</v>
      </c>
      <c r="G446" s="663" t="s">
        <v>4730</v>
      </c>
      <c r="H446" s="663" t="s">
        <v>4731</v>
      </c>
      <c r="I446" s="665">
        <v>51.91</v>
      </c>
      <c r="J446" s="665">
        <v>25</v>
      </c>
      <c r="K446" s="666">
        <v>1297.73</v>
      </c>
    </row>
    <row r="447" spans="1:11" ht="14.4" customHeight="1" x14ac:dyDescent="0.3">
      <c r="A447" s="661" t="s">
        <v>525</v>
      </c>
      <c r="B447" s="662" t="s">
        <v>2404</v>
      </c>
      <c r="C447" s="663" t="s">
        <v>538</v>
      </c>
      <c r="D447" s="664" t="s">
        <v>2407</v>
      </c>
      <c r="E447" s="663" t="s">
        <v>4894</v>
      </c>
      <c r="F447" s="664" t="s">
        <v>4895</v>
      </c>
      <c r="G447" s="663" t="s">
        <v>4732</v>
      </c>
      <c r="H447" s="663" t="s">
        <v>4733</v>
      </c>
      <c r="I447" s="665">
        <v>180.435</v>
      </c>
      <c r="J447" s="665">
        <v>50</v>
      </c>
      <c r="K447" s="666">
        <v>9021.75</v>
      </c>
    </row>
    <row r="448" spans="1:11" ht="14.4" customHeight="1" x14ac:dyDescent="0.3">
      <c r="A448" s="661" t="s">
        <v>525</v>
      </c>
      <c r="B448" s="662" t="s">
        <v>2404</v>
      </c>
      <c r="C448" s="663" t="s">
        <v>538</v>
      </c>
      <c r="D448" s="664" t="s">
        <v>2407</v>
      </c>
      <c r="E448" s="663" t="s">
        <v>4896</v>
      </c>
      <c r="F448" s="664" t="s">
        <v>4897</v>
      </c>
      <c r="G448" s="663" t="s">
        <v>4734</v>
      </c>
      <c r="H448" s="663" t="s">
        <v>4735</v>
      </c>
      <c r="I448" s="665">
        <v>1.22</v>
      </c>
      <c r="J448" s="665">
        <v>200</v>
      </c>
      <c r="K448" s="666">
        <v>244</v>
      </c>
    </row>
    <row r="449" spans="1:11" ht="14.4" customHeight="1" x14ac:dyDescent="0.3">
      <c r="A449" s="661" t="s">
        <v>525</v>
      </c>
      <c r="B449" s="662" t="s">
        <v>2404</v>
      </c>
      <c r="C449" s="663" t="s">
        <v>538</v>
      </c>
      <c r="D449" s="664" t="s">
        <v>2407</v>
      </c>
      <c r="E449" s="663" t="s">
        <v>4896</v>
      </c>
      <c r="F449" s="664" t="s">
        <v>4897</v>
      </c>
      <c r="G449" s="663" t="s">
        <v>4041</v>
      </c>
      <c r="H449" s="663" t="s">
        <v>4042</v>
      </c>
      <c r="I449" s="665">
        <v>0.71000000000000052</v>
      </c>
      <c r="J449" s="665">
        <v>22800</v>
      </c>
      <c r="K449" s="666">
        <v>16188</v>
      </c>
    </row>
    <row r="450" spans="1:11" ht="14.4" customHeight="1" x14ac:dyDescent="0.3">
      <c r="A450" s="661" t="s">
        <v>525</v>
      </c>
      <c r="B450" s="662" t="s">
        <v>2404</v>
      </c>
      <c r="C450" s="663" t="s">
        <v>538</v>
      </c>
      <c r="D450" s="664" t="s">
        <v>2407</v>
      </c>
      <c r="E450" s="663" t="s">
        <v>4896</v>
      </c>
      <c r="F450" s="664" t="s">
        <v>4897</v>
      </c>
      <c r="G450" s="663" t="s">
        <v>4478</v>
      </c>
      <c r="H450" s="663" t="s">
        <v>4479</v>
      </c>
      <c r="I450" s="665">
        <v>0.71000000000000041</v>
      </c>
      <c r="J450" s="665">
        <v>10200</v>
      </c>
      <c r="K450" s="666">
        <v>7242</v>
      </c>
    </row>
    <row r="451" spans="1:11" ht="14.4" customHeight="1" x14ac:dyDescent="0.3">
      <c r="A451" s="661" t="s">
        <v>525</v>
      </c>
      <c r="B451" s="662" t="s">
        <v>2404</v>
      </c>
      <c r="C451" s="663" t="s">
        <v>538</v>
      </c>
      <c r="D451" s="664" t="s">
        <v>2407</v>
      </c>
      <c r="E451" s="663" t="s">
        <v>4896</v>
      </c>
      <c r="F451" s="664" t="s">
        <v>4897</v>
      </c>
      <c r="G451" s="663" t="s">
        <v>4043</v>
      </c>
      <c r="H451" s="663" t="s">
        <v>4044</v>
      </c>
      <c r="I451" s="665">
        <v>0.7100000000000003</v>
      </c>
      <c r="J451" s="665">
        <v>11000</v>
      </c>
      <c r="K451" s="666">
        <v>7810</v>
      </c>
    </row>
    <row r="452" spans="1:11" ht="14.4" customHeight="1" x14ac:dyDescent="0.3">
      <c r="A452" s="661" t="s">
        <v>525</v>
      </c>
      <c r="B452" s="662" t="s">
        <v>2404</v>
      </c>
      <c r="C452" s="663" t="s">
        <v>538</v>
      </c>
      <c r="D452" s="664" t="s">
        <v>2407</v>
      </c>
      <c r="E452" s="663" t="s">
        <v>4906</v>
      </c>
      <c r="F452" s="664" t="s">
        <v>4907</v>
      </c>
      <c r="G452" s="663" t="s">
        <v>4496</v>
      </c>
      <c r="H452" s="663" t="s">
        <v>4497</v>
      </c>
      <c r="I452" s="665">
        <v>142.78</v>
      </c>
      <c r="J452" s="665">
        <v>16</v>
      </c>
      <c r="K452" s="666">
        <v>2284.48</v>
      </c>
    </row>
    <row r="453" spans="1:11" ht="14.4" customHeight="1" x14ac:dyDescent="0.3">
      <c r="A453" s="661" t="s">
        <v>525</v>
      </c>
      <c r="B453" s="662" t="s">
        <v>2404</v>
      </c>
      <c r="C453" s="663" t="s">
        <v>538</v>
      </c>
      <c r="D453" s="664" t="s">
        <v>2407</v>
      </c>
      <c r="E453" s="663" t="s">
        <v>4910</v>
      </c>
      <c r="F453" s="664" t="s">
        <v>4911</v>
      </c>
      <c r="G453" s="663" t="s">
        <v>4736</v>
      </c>
      <c r="H453" s="663" t="s">
        <v>4737</v>
      </c>
      <c r="I453" s="665">
        <v>199</v>
      </c>
      <c r="J453" s="665">
        <v>40</v>
      </c>
      <c r="K453" s="666">
        <v>7959.9400000000005</v>
      </c>
    </row>
    <row r="454" spans="1:11" ht="14.4" customHeight="1" x14ac:dyDescent="0.3">
      <c r="A454" s="661" t="s">
        <v>525</v>
      </c>
      <c r="B454" s="662" t="s">
        <v>2404</v>
      </c>
      <c r="C454" s="663" t="s">
        <v>538</v>
      </c>
      <c r="D454" s="664" t="s">
        <v>2407</v>
      </c>
      <c r="E454" s="663" t="s">
        <v>4910</v>
      </c>
      <c r="F454" s="664" t="s">
        <v>4911</v>
      </c>
      <c r="G454" s="663" t="s">
        <v>4738</v>
      </c>
      <c r="H454" s="663" t="s">
        <v>4739</v>
      </c>
      <c r="I454" s="665">
        <v>15.609285714285718</v>
      </c>
      <c r="J454" s="665">
        <v>350</v>
      </c>
      <c r="K454" s="666">
        <v>5463.4</v>
      </c>
    </row>
    <row r="455" spans="1:11" ht="14.4" customHeight="1" x14ac:dyDescent="0.3">
      <c r="A455" s="661" t="s">
        <v>525</v>
      </c>
      <c r="B455" s="662" t="s">
        <v>2404</v>
      </c>
      <c r="C455" s="663" t="s">
        <v>538</v>
      </c>
      <c r="D455" s="664" t="s">
        <v>2407</v>
      </c>
      <c r="E455" s="663" t="s">
        <v>4910</v>
      </c>
      <c r="F455" s="664" t="s">
        <v>4911</v>
      </c>
      <c r="G455" s="663" t="s">
        <v>4740</v>
      </c>
      <c r="H455" s="663" t="s">
        <v>4741</v>
      </c>
      <c r="I455" s="665">
        <v>36.829999999999991</v>
      </c>
      <c r="J455" s="665">
        <v>250</v>
      </c>
      <c r="K455" s="666">
        <v>9208.0999999999985</v>
      </c>
    </row>
    <row r="456" spans="1:11" ht="14.4" customHeight="1" x14ac:dyDescent="0.3">
      <c r="A456" s="661" t="s">
        <v>525</v>
      </c>
      <c r="B456" s="662" t="s">
        <v>2404</v>
      </c>
      <c r="C456" s="663" t="s">
        <v>538</v>
      </c>
      <c r="D456" s="664" t="s">
        <v>2407</v>
      </c>
      <c r="E456" s="663" t="s">
        <v>4910</v>
      </c>
      <c r="F456" s="664" t="s">
        <v>4911</v>
      </c>
      <c r="G456" s="663" t="s">
        <v>4742</v>
      </c>
      <c r="H456" s="663" t="s">
        <v>4743</v>
      </c>
      <c r="I456" s="665">
        <v>15.207500000000001</v>
      </c>
      <c r="J456" s="665">
        <v>200</v>
      </c>
      <c r="K456" s="666">
        <v>3041.65</v>
      </c>
    </row>
    <row r="457" spans="1:11" ht="14.4" customHeight="1" x14ac:dyDescent="0.3">
      <c r="A457" s="661" t="s">
        <v>525</v>
      </c>
      <c r="B457" s="662" t="s">
        <v>2404</v>
      </c>
      <c r="C457" s="663" t="s">
        <v>538</v>
      </c>
      <c r="D457" s="664" t="s">
        <v>2407</v>
      </c>
      <c r="E457" s="663" t="s">
        <v>4910</v>
      </c>
      <c r="F457" s="664" t="s">
        <v>4911</v>
      </c>
      <c r="G457" s="663" t="s">
        <v>4744</v>
      </c>
      <c r="H457" s="663" t="s">
        <v>4745</v>
      </c>
      <c r="I457" s="665">
        <v>119.99586206896549</v>
      </c>
      <c r="J457" s="665">
        <v>685</v>
      </c>
      <c r="K457" s="666">
        <v>82196.659999999989</v>
      </c>
    </row>
    <row r="458" spans="1:11" ht="14.4" customHeight="1" x14ac:dyDescent="0.3">
      <c r="A458" s="661" t="s">
        <v>525</v>
      </c>
      <c r="B458" s="662" t="s">
        <v>2404</v>
      </c>
      <c r="C458" s="663" t="s">
        <v>538</v>
      </c>
      <c r="D458" s="664" t="s">
        <v>2407</v>
      </c>
      <c r="E458" s="663" t="s">
        <v>4910</v>
      </c>
      <c r="F458" s="664" t="s">
        <v>4911</v>
      </c>
      <c r="G458" s="663" t="s">
        <v>4746</v>
      </c>
      <c r="H458" s="663" t="s">
        <v>4747</v>
      </c>
      <c r="I458" s="665">
        <v>36.83</v>
      </c>
      <c r="J458" s="665">
        <v>1</v>
      </c>
      <c r="K458" s="666">
        <v>36.83</v>
      </c>
    </row>
    <row r="459" spans="1:11" ht="14.4" customHeight="1" x14ac:dyDescent="0.3">
      <c r="A459" s="661" t="s">
        <v>525</v>
      </c>
      <c r="B459" s="662" t="s">
        <v>2404</v>
      </c>
      <c r="C459" s="663" t="s">
        <v>538</v>
      </c>
      <c r="D459" s="664" t="s">
        <v>2407</v>
      </c>
      <c r="E459" s="663" t="s">
        <v>4910</v>
      </c>
      <c r="F459" s="664" t="s">
        <v>4911</v>
      </c>
      <c r="G459" s="663" t="s">
        <v>4748</v>
      </c>
      <c r="H459" s="663" t="s">
        <v>4749</v>
      </c>
      <c r="I459" s="665">
        <v>104.06</v>
      </c>
      <c r="J459" s="665">
        <v>20</v>
      </c>
      <c r="K459" s="666">
        <v>2081.1999999999998</v>
      </c>
    </row>
    <row r="460" spans="1:11" ht="14.4" customHeight="1" x14ac:dyDescent="0.3">
      <c r="A460" s="661" t="s">
        <v>525</v>
      </c>
      <c r="B460" s="662" t="s">
        <v>2404</v>
      </c>
      <c r="C460" s="663" t="s">
        <v>538</v>
      </c>
      <c r="D460" s="664" t="s">
        <v>2407</v>
      </c>
      <c r="E460" s="663" t="s">
        <v>4910</v>
      </c>
      <c r="F460" s="664" t="s">
        <v>4911</v>
      </c>
      <c r="G460" s="663" t="s">
        <v>4750</v>
      </c>
      <c r="H460" s="663" t="s">
        <v>4751</v>
      </c>
      <c r="I460" s="665">
        <v>209.36750000000001</v>
      </c>
      <c r="J460" s="665">
        <v>40</v>
      </c>
      <c r="K460" s="666">
        <v>8374.65</v>
      </c>
    </row>
    <row r="461" spans="1:11" ht="14.4" customHeight="1" x14ac:dyDescent="0.3">
      <c r="A461" s="661" t="s">
        <v>525</v>
      </c>
      <c r="B461" s="662" t="s">
        <v>2404</v>
      </c>
      <c r="C461" s="663" t="s">
        <v>538</v>
      </c>
      <c r="D461" s="664" t="s">
        <v>2407</v>
      </c>
      <c r="E461" s="663" t="s">
        <v>4910</v>
      </c>
      <c r="F461" s="664" t="s">
        <v>4911</v>
      </c>
      <c r="G461" s="663" t="s">
        <v>4752</v>
      </c>
      <c r="H461" s="663" t="s">
        <v>4753</v>
      </c>
      <c r="I461" s="665">
        <v>104.05999999999997</v>
      </c>
      <c r="J461" s="665">
        <v>260</v>
      </c>
      <c r="K461" s="666">
        <v>27055.599999999999</v>
      </c>
    </row>
    <row r="462" spans="1:11" ht="14.4" customHeight="1" x14ac:dyDescent="0.3">
      <c r="A462" s="661" t="s">
        <v>525</v>
      </c>
      <c r="B462" s="662" t="s">
        <v>2404</v>
      </c>
      <c r="C462" s="663" t="s">
        <v>538</v>
      </c>
      <c r="D462" s="664" t="s">
        <v>2407</v>
      </c>
      <c r="E462" s="663" t="s">
        <v>4910</v>
      </c>
      <c r="F462" s="664" t="s">
        <v>4911</v>
      </c>
      <c r="G462" s="663" t="s">
        <v>4754</v>
      </c>
      <c r="H462" s="663" t="s">
        <v>4755</v>
      </c>
      <c r="I462" s="665">
        <v>104.05999999999997</v>
      </c>
      <c r="J462" s="665">
        <v>270</v>
      </c>
      <c r="K462" s="666">
        <v>28096.199999999997</v>
      </c>
    </row>
    <row r="463" spans="1:11" ht="14.4" customHeight="1" x14ac:dyDescent="0.3">
      <c r="A463" s="661" t="s">
        <v>525</v>
      </c>
      <c r="B463" s="662" t="s">
        <v>2404</v>
      </c>
      <c r="C463" s="663" t="s">
        <v>538</v>
      </c>
      <c r="D463" s="664" t="s">
        <v>2407</v>
      </c>
      <c r="E463" s="663" t="s">
        <v>4910</v>
      </c>
      <c r="F463" s="664" t="s">
        <v>4911</v>
      </c>
      <c r="G463" s="663" t="s">
        <v>4756</v>
      </c>
      <c r="H463" s="663" t="s">
        <v>4757</v>
      </c>
      <c r="I463" s="665">
        <v>209.37</v>
      </c>
      <c r="J463" s="665">
        <v>30</v>
      </c>
      <c r="K463" s="666">
        <v>6280.98</v>
      </c>
    </row>
    <row r="464" spans="1:11" ht="14.4" customHeight="1" x14ac:dyDescent="0.3">
      <c r="A464" s="661" t="s">
        <v>525</v>
      </c>
      <c r="B464" s="662" t="s">
        <v>2404</v>
      </c>
      <c r="C464" s="663" t="s">
        <v>538</v>
      </c>
      <c r="D464" s="664" t="s">
        <v>2407</v>
      </c>
      <c r="E464" s="663" t="s">
        <v>4910</v>
      </c>
      <c r="F464" s="664" t="s">
        <v>4911</v>
      </c>
      <c r="G464" s="663" t="s">
        <v>4758</v>
      </c>
      <c r="H464" s="663" t="s">
        <v>4759</v>
      </c>
      <c r="I464" s="665">
        <v>209.37</v>
      </c>
      <c r="J464" s="665">
        <v>30</v>
      </c>
      <c r="K464" s="666">
        <v>6280.98</v>
      </c>
    </row>
    <row r="465" spans="1:11" ht="14.4" customHeight="1" x14ac:dyDescent="0.3">
      <c r="A465" s="661" t="s">
        <v>525</v>
      </c>
      <c r="B465" s="662" t="s">
        <v>2404</v>
      </c>
      <c r="C465" s="663" t="s">
        <v>538</v>
      </c>
      <c r="D465" s="664" t="s">
        <v>2407</v>
      </c>
      <c r="E465" s="663" t="s">
        <v>4910</v>
      </c>
      <c r="F465" s="664" t="s">
        <v>4911</v>
      </c>
      <c r="G465" s="663" t="s">
        <v>4760</v>
      </c>
      <c r="H465" s="663" t="s">
        <v>4761</v>
      </c>
      <c r="I465" s="665">
        <v>366.935</v>
      </c>
      <c r="J465" s="665">
        <v>5</v>
      </c>
      <c r="K465" s="666">
        <v>1832.5500000000002</v>
      </c>
    </row>
    <row r="466" spans="1:11" ht="14.4" customHeight="1" x14ac:dyDescent="0.3">
      <c r="A466" s="661" t="s">
        <v>525</v>
      </c>
      <c r="B466" s="662" t="s">
        <v>2404</v>
      </c>
      <c r="C466" s="663" t="s">
        <v>538</v>
      </c>
      <c r="D466" s="664" t="s">
        <v>2407</v>
      </c>
      <c r="E466" s="663" t="s">
        <v>4910</v>
      </c>
      <c r="F466" s="664" t="s">
        <v>4911</v>
      </c>
      <c r="G466" s="663" t="s">
        <v>4762</v>
      </c>
      <c r="H466" s="663" t="s">
        <v>4763</v>
      </c>
      <c r="I466" s="665">
        <v>366.935</v>
      </c>
      <c r="J466" s="665">
        <v>5</v>
      </c>
      <c r="K466" s="666">
        <v>1832.5500000000002</v>
      </c>
    </row>
    <row r="467" spans="1:11" ht="14.4" customHeight="1" x14ac:dyDescent="0.3">
      <c r="A467" s="661" t="s">
        <v>525</v>
      </c>
      <c r="B467" s="662" t="s">
        <v>2404</v>
      </c>
      <c r="C467" s="663" t="s">
        <v>538</v>
      </c>
      <c r="D467" s="664" t="s">
        <v>2407</v>
      </c>
      <c r="E467" s="663" t="s">
        <v>4910</v>
      </c>
      <c r="F467" s="664" t="s">
        <v>4911</v>
      </c>
      <c r="G467" s="663" t="s">
        <v>4764</v>
      </c>
      <c r="H467" s="663" t="s">
        <v>4765</v>
      </c>
      <c r="I467" s="665">
        <v>240.94</v>
      </c>
      <c r="J467" s="665">
        <v>10</v>
      </c>
      <c r="K467" s="666">
        <v>2409.4</v>
      </c>
    </row>
    <row r="468" spans="1:11" ht="14.4" customHeight="1" x14ac:dyDescent="0.3">
      <c r="A468" s="661" t="s">
        <v>525</v>
      </c>
      <c r="B468" s="662" t="s">
        <v>2404</v>
      </c>
      <c r="C468" s="663" t="s">
        <v>538</v>
      </c>
      <c r="D468" s="664" t="s">
        <v>2407</v>
      </c>
      <c r="E468" s="663" t="s">
        <v>4910</v>
      </c>
      <c r="F468" s="664" t="s">
        <v>4911</v>
      </c>
      <c r="G468" s="663" t="s">
        <v>4766</v>
      </c>
      <c r="H468" s="663" t="s">
        <v>4767</v>
      </c>
      <c r="I468" s="665">
        <v>199</v>
      </c>
      <c r="J468" s="665">
        <v>20</v>
      </c>
      <c r="K468" s="666">
        <v>3979.93</v>
      </c>
    </row>
    <row r="469" spans="1:11" ht="14.4" customHeight="1" x14ac:dyDescent="0.3">
      <c r="A469" s="661" t="s">
        <v>525</v>
      </c>
      <c r="B469" s="662" t="s">
        <v>2404</v>
      </c>
      <c r="C469" s="663" t="s">
        <v>538</v>
      </c>
      <c r="D469" s="664" t="s">
        <v>2407</v>
      </c>
      <c r="E469" s="663" t="s">
        <v>4910</v>
      </c>
      <c r="F469" s="664" t="s">
        <v>4911</v>
      </c>
      <c r="G469" s="663" t="s">
        <v>4768</v>
      </c>
      <c r="H469" s="663" t="s">
        <v>4769</v>
      </c>
      <c r="I469" s="665">
        <v>36.83</v>
      </c>
      <c r="J469" s="665">
        <v>10</v>
      </c>
      <c r="K469" s="666">
        <v>368.32</v>
      </c>
    </row>
    <row r="470" spans="1:11" ht="14.4" customHeight="1" x14ac:dyDescent="0.3">
      <c r="A470" s="661" t="s">
        <v>525</v>
      </c>
      <c r="B470" s="662" t="s">
        <v>2404</v>
      </c>
      <c r="C470" s="663" t="s">
        <v>538</v>
      </c>
      <c r="D470" s="664" t="s">
        <v>2407</v>
      </c>
      <c r="E470" s="663" t="s">
        <v>4910</v>
      </c>
      <c r="F470" s="664" t="s">
        <v>4911</v>
      </c>
      <c r="G470" s="663" t="s">
        <v>4770</v>
      </c>
      <c r="H470" s="663" t="s">
        <v>4771</v>
      </c>
      <c r="I470" s="665">
        <v>369.05</v>
      </c>
      <c r="J470" s="665">
        <v>2</v>
      </c>
      <c r="K470" s="666">
        <v>738.1</v>
      </c>
    </row>
    <row r="471" spans="1:11" ht="14.4" customHeight="1" x14ac:dyDescent="0.3">
      <c r="A471" s="661" t="s">
        <v>525</v>
      </c>
      <c r="B471" s="662" t="s">
        <v>2404</v>
      </c>
      <c r="C471" s="663" t="s">
        <v>538</v>
      </c>
      <c r="D471" s="664" t="s">
        <v>2407</v>
      </c>
      <c r="E471" s="663" t="s">
        <v>4910</v>
      </c>
      <c r="F471" s="664" t="s">
        <v>4911</v>
      </c>
      <c r="G471" s="663" t="s">
        <v>4772</v>
      </c>
      <c r="H471" s="663" t="s">
        <v>4773</v>
      </c>
      <c r="I471" s="665">
        <v>36.829999999999991</v>
      </c>
      <c r="J471" s="665">
        <v>270</v>
      </c>
      <c r="K471" s="666">
        <v>9944.74</v>
      </c>
    </row>
    <row r="472" spans="1:11" ht="14.4" customHeight="1" x14ac:dyDescent="0.3">
      <c r="A472" s="661" t="s">
        <v>525</v>
      </c>
      <c r="B472" s="662" t="s">
        <v>2404</v>
      </c>
      <c r="C472" s="663" t="s">
        <v>538</v>
      </c>
      <c r="D472" s="664" t="s">
        <v>2407</v>
      </c>
      <c r="E472" s="663" t="s">
        <v>4910</v>
      </c>
      <c r="F472" s="664" t="s">
        <v>4911</v>
      </c>
      <c r="G472" s="663" t="s">
        <v>4774</v>
      </c>
      <c r="H472" s="663" t="s">
        <v>4775</v>
      </c>
      <c r="I472" s="665">
        <v>36.83</v>
      </c>
      <c r="J472" s="665">
        <v>10</v>
      </c>
      <c r="K472" s="666">
        <v>368.3</v>
      </c>
    </row>
    <row r="473" spans="1:11" ht="14.4" customHeight="1" x14ac:dyDescent="0.3">
      <c r="A473" s="661" t="s">
        <v>525</v>
      </c>
      <c r="B473" s="662" t="s">
        <v>2404</v>
      </c>
      <c r="C473" s="663" t="s">
        <v>538</v>
      </c>
      <c r="D473" s="664" t="s">
        <v>2407</v>
      </c>
      <c r="E473" s="663" t="s">
        <v>4910</v>
      </c>
      <c r="F473" s="664" t="s">
        <v>4911</v>
      </c>
      <c r="G473" s="663" t="s">
        <v>4776</v>
      </c>
      <c r="H473" s="663" t="s">
        <v>4777</v>
      </c>
      <c r="I473" s="665">
        <v>121</v>
      </c>
      <c r="J473" s="665">
        <v>100</v>
      </c>
      <c r="K473" s="666">
        <v>12100</v>
      </c>
    </row>
    <row r="474" spans="1:11" ht="14.4" customHeight="1" x14ac:dyDescent="0.3">
      <c r="A474" s="661" t="s">
        <v>525</v>
      </c>
      <c r="B474" s="662" t="s">
        <v>2404</v>
      </c>
      <c r="C474" s="663" t="s">
        <v>538</v>
      </c>
      <c r="D474" s="664" t="s">
        <v>2407</v>
      </c>
      <c r="E474" s="663" t="s">
        <v>4910</v>
      </c>
      <c r="F474" s="664" t="s">
        <v>4911</v>
      </c>
      <c r="G474" s="663" t="s">
        <v>4778</v>
      </c>
      <c r="H474" s="663" t="s">
        <v>4779</v>
      </c>
      <c r="I474" s="665">
        <v>121</v>
      </c>
      <c r="J474" s="665">
        <v>50</v>
      </c>
      <c r="K474" s="666">
        <v>6050</v>
      </c>
    </row>
    <row r="475" spans="1:11" ht="14.4" customHeight="1" x14ac:dyDescent="0.3">
      <c r="A475" s="661" t="s">
        <v>525</v>
      </c>
      <c r="B475" s="662" t="s">
        <v>2404</v>
      </c>
      <c r="C475" s="663" t="s">
        <v>538</v>
      </c>
      <c r="D475" s="664" t="s">
        <v>2407</v>
      </c>
      <c r="E475" s="663" t="s">
        <v>4910</v>
      </c>
      <c r="F475" s="664" t="s">
        <v>4911</v>
      </c>
      <c r="G475" s="663" t="s">
        <v>4780</v>
      </c>
      <c r="H475" s="663" t="s">
        <v>4781</v>
      </c>
      <c r="I475" s="665">
        <v>199</v>
      </c>
      <c r="J475" s="665">
        <v>20</v>
      </c>
      <c r="K475" s="666">
        <v>3979.93</v>
      </c>
    </row>
    <row r="476" spans="1:11" ht="14.4" customHeight="1" x14ac:dyDescent="0.3">
      <c r="A476" s="661" t="s">
        <v>525</v>
      </c>
      <c r="B476" s="662" t="s">
        <v>2404</v>
      </c>
      <c r="C476" s="663" t="s">
        <v>541</v>
      </c>
      <c r="D476" s="664" t="s">
        <v>2408</v>
      </c>
      <c r="E476" s="663" t="s">
        <v>4890</v>
      </c>
      <c r="F476" s="664" t="s">
        <v>4891</v>
      </c>
      <c r="G476" s="663" t="s">
        <v>3979</v>
      </c>
      <c r="H476" s="663" t="s">
        <v>3980</v>
      </c>
      <c r="I476" s="665">
        <v>34.693333333333335</v>
      </c>
      <c r="J476" s="665">
        <v>48</v>
      </c>
      <c r="K476" s="666">
        <v>1665.26</v>
      </c>
    </row>
    <row r="477" spans="1:11" ht="14.4" customHeight="1" x14ac:dyDescent="0.3">
      <c r="A477" s="661" t="s">
        <v>525</v>
      </c>
      <c r="B477" s="662" t="s">
        <v>2404</v>
      </c>
      <c r="C477" s="663" t="s">
        <v>541</v>
      </c>
      <c r="D477" s="664" t="s">
        <v>2408</v>
      </c>
      <c r="E477" s="663" t="s">
        <v>4890</v>
      </c>
      <c r="F477" s="664" t="s">
        <v>4891</v>
      </c>
      <c r="G477" s="663" t="s">
        <v>4544</v>
      </c>
      <c r="H477" s="663" t="s">
        <v>4545</v>
      </c>
      <c r="I477" s="665">
        <v>15.00111111111111</v>
      </c>
      <c r="J477" s="665">
        <v>140</v>
      </c>
      <c r="K477" s="666">
        <v>2099.0999999999995</v>
      </c>
    </row>
    <row r="478" spans="1:11" ht="14.4" customHeight="1" x14ac:dyDescent="0.3">
      <c r="A478" s="661" t="s">
        <v>525</v>
      </c>
      <c r="B478" s="662" t="s">
        <v>2404</v>
      </c>
      <c r="C478" s="663" t="s">
        <v>541</v>
      </c>
      <c r="D478" s="664" t="s">
        <v>2408</v>
      </c>
      <c r="E478" s="663" t="s">
        <v>4890</v>
      </c>
      <c r="F478" s="664" t="s">
        <v>4891</v>
      </c>
      <c r="G478" s="663" t="s">
        <v>3981</v>
      </c>
      <c r="H478" s="663" t="s">
        <v>3982</v>
      </c>
      <c r="I478" s="665">
        <v>25.56</v>
      </c>
      <c r="J478" s="665">
        <v>48</v>
      </c>
      <c r="K478" s="666">
        <v>1226.8800000000001</v>
      </c>
    </row>
    <row r="479" spans="1:11" ht="14.4" customHeight="1" x14ac:dyDescent="0.3">
      <c r="A479" s="661" t="s">
        <v>525</v>
      </c>
      <c r="B479" s="662" t="s">
        <v>2404</v>
      </c>
      <c r="C479" s="663" t="s">
        <v>541</v>
      </c>
      <c r="D479" s="664" t="s">
        <v>2408</v>
      </c>
      <c r="E479" s="663" t="s">
        <v>4890</v>
      </c>
      <c r="F479" s="664" t="s">
        <v>4891</v>
      </c>
      <c r="G479" s="663" t="s">
        <v>3983</v>
      </c>
      <c r="H479" s="663" t="s">
        <v>3984</v>
      </c>
      <c r="I479" s="665">
        <v>1.3800000000000001</v>
      </c>
      <c r="J479" s="665">
        <v>2100</v>
      </c>
      <c r="K479" s="666">
        <v>2898</v>
      </c>
    </row>
    <row r="480" spans="1:11" ht="14.4" customHeight="1" x14ac:dyDescent="0.3">
      <c r="A480" s="661" t="s">
        <v>525</v>
      </c>
      <c r="B480" s="662" t="s">
        <v>2404</v>
      </c>
      <c r="C480" s="663" t="s">
        <v>541</v>
      </c>
      <c r="D480" s="664" t="s">
        <v>2408</v>
      </c>
      <c r="E480" s="663" t="s">
        <v>4890</v>
      </c>
      <c r="F480" s="664" t="s">
        <v>4891</v>
      </c>
      <c r="G480" s="663" t="s">
        <v>3985</v>
      </c>
      <c r="H480" s="663" t="s">
        <v>3986</v>
      </c>
      <c r="I480" s="665">
        <v>41.537272727272736</v>
      </c>
      <c r="J480" s="665">
        <v>616</v>
      </c>
      <c r="K480" s="666">
        <v>25587.449999999997</v>
      </c>
    </row>
    <row r="481" spans="1:11" ht="14.4" customHeight="1" x14ac:dyDescent="0.3">
      <c r="A481" s="661" t="s">
        <v>525</v>
      </c>
      <c r="B481" s="662" t="s">
        <v>2404</v>
      </c>
      <c r="C481" s="663" t="s">
        <v>541</v>
      </c>
      <c r="D481" s="664" t="s">
        <v>2408</v>
      </c>
      <c r="E481" s="663" t="s">
        <v>4890</v>
      </c>
      <c r="F481" s="664" t="s">
        <v>4891</v>
      </c>
      <c r="G481" s="663" t="s">
        <v>3987</v>
      </c>
      <c r="H481" s="663" t="s">
        <v>3988</v>
      </c>
      <c r="I481" s="665">
        <v>39.11</v>
      </c>
      <c r="J481" s="665">
        <v>40</v>
      </c>
      <c r="K481" s="666">
        <v>1564.4</v>
      </c>
    </row>
    <row r="482" spans="1:11" ht="14.4" customHeight="1" x14ac:dyDescent="0.3">
      <c r="A482" s="661" t="s">
        <v>525</v>
      </c>
      <c r="B482" s="662" t="s">
        <v>2404</v>
      </c>
      <c r="C482" s="663" t="s">
        <v>541</v>
      </c>
      <c r="D482" s="664" t="s">
        <v>2408</v>
      </c>
      <c r="E482" s="663" t="s">
        <v>4890</v>
      </c>
      <c r="F482" s="664" t="s">
        <v>4891</v>
      </c>
      <c r="G482" s="663" t="s">
        <v>3989</v>
      </c>
      <c r="H482" s="663" t="s">
        <v>3990</v>
      </c>
      <c r="I482" s="665">
        <v>0.66636363636363638</v>
      </c>
      <c r="J482" s="665">
        <v>4550</v>
      </c>
      <c r="K482" s="666">
        <v>3035.5</v>
      </c>
    </row>
    <row r="483" spans="1:11" ht="14.4" customHeight="1" x14ac:dyDescent="0.3">
      <c r="A483" s="661" t="s">
        <v>525</v>
      </c>
      <c r="B483" s="662" t="s">
        <v>2404</v>
      </c>
      <c r="C483" s="663" t="s">
        <v>541</v>
      </c>
      <c r="D483" s="664" t="s">
        <v>2408</v>
      </c>
      <c r="E483" s="663" t="s">
        <v>4890</v>
      </c>
      <c r="F483" s="664" t="s">
        <v>4891</v>
      </c>
      <c r="G483" s="663" t="s">
        <v>4088</v>
      </c>
      <c r="H483" s="663" t="s">
        <v>4089</v>
      </c>
      <c r="I483" s="665">
        <v>66.239999999999995</v>
      </c>
      <c r="J483" s="665">
        <v>60</v>
      </c>
      <c r="K483" s="666">
        <v>3974.4</v>
      </c>
    </row>
    <row r="484" spans="1:11" ht="14.4" customHeight="1" x14ac:dyDescent="0.3">
      <c r="A484" s="661" t="s">
        <v>525</v>
      </c>
      <c r="B484" s="662" t="s">
        <v>2404</v>
      </c>
      <c r="C484" s="663" t="s">
        <v>541</v>
      </c>
      <c r="D484" s="664" t="s">
        <v>2408</v>
      </c>
      <c r="E484" s="663" t="s">
        <v>4890</v>
      </c>
      <c r="F484" s="664" t="s">
        <v>4891</v>
      </c>
      <c r="G484" s="663" t="s">
        <v>4548</v>
      </c>
      <c r="H484" s="663" t="s">
        <v>4549</v>
      </c>
      <c r="I484" s="665">
        <v>23.916666666666668</v>
      </c>
      <c r="J484" s="665">
        <v>40</v>
      </c>
      <c r="K484" s="666">
        <v>956.69999999999993</v>
      </c>
    </row>
    <row r="485" spans="1:11" ht="14.4" customHeight="1" x14ac:dyDescent="0.3">
      <c r="A485" s="661" t="s">
        <v>525</v>
      </c>
      <c r="B485" s="662" t="s">
        <v>2404</v>
      </c>
      <c r="C485" s="663" t="s">
        <v>541</v>
      </c>
      <c r="D485" s="664" t="s">
        <v>2408</v>
      </c>
      <c r="E485" s="663" t="s">
        <v>4890</v>
      </c>
      <c r="F485" s="664" t="s">
        <v>4891</v>
      </c>
      <c r="G485" s="663" t="s">
        <v>3991</v>
      </c>
      <c r="H485" s="663" t="s">
        <v>3992</v>
      </c>
      <c r="I485" s="665">
        <v>26.165000000000003</v>
      </c>
      <c r="J485" s="665">
        <v>9</v>
      </c>
      <c r="K485" s="666">
        <v>235.48000000000002</v>
      </c>
    </row>
    <row r="486" spans="1:11" ht="14.4" customHeight="1" x14ac:dyDescent="0.3">
      <c r="A486" s="661" t="s">
        <v>525</v>
      </c>
      <c r="B486" s="662" t="s">
        <v>2404</v>
      </c>
      <c r="C486" s="663" t="s">
        <v>541</v>
      </c>
      <c r="D486" s="664" t="s">
        <v>2408</v>
      </c>
      <c r="E486" s="663" t="s">
        <v>4890</v>
      </c>
      <c r="F486" s="664" t="s">
        <v>4891</v>
      </c>
      <c r="G486" s="663" t="s">
        <v>4102</v>
      </c>
      <c r="H486" s="663" t="s">
        <v>4103</v>
      </c>
      <c r="I486" s="665">
        <v>0.88</v>
      </c>
      <c r="J486" s="665">
        <v>750</v>
      </c>
      <c r="K486" s="666">
        <v>637.5</v>
      </c>
    </row>
    <row r="487" spans="1:11" ht="14.4" customHeight="1" x14ac:dyDescent="0.3">
      <c r="A487" s="661" t="s">
        <v>525</v>
      </c>
      <c r="B487" s="662" t="s">
        <v>2404</v>
      </c>
      <c r="C487" s="663" t="s">
        <v>541</v>
      </c>
      <c r="D487" s="664" t="s">
        <v>2408</v>
      </c>
      <c r="E487" s="663" t="s">
        <v>4890</v>
      </c>
      <c r="F487" s="664" t="s">
        <v>4891</v>
      </c>
      <c r="G487" s="663" t="s">
        <v>4550</v>
      </c>
      <c r="H487" s="663" t="s">
        <v>4551</v>
      </c>
      <c r="I487" s="665">
        <v>0.59</v>
      </c>
      <c r="J487" s="665">
        <v>300</v>
      </c>
      <c r="K487" s="666">
        <v>177</v>
      </c>
    </row>
    <row r="488" spans="1:11" ht="14.4" customHeight="1" x14ac:dyDescent="0.3">
      <c r="A488" s="661" t="s">
        <v>525</v>
      </c>
      <c r="B488" s="662" t="s">
        <v>2404</v>
      </c>
      <c r="C488" s="663" t="s">
        <v>541</v>
      </c>
      <c r="D488" s="664" t="s">
        <v>2408</v>
      </c>
      <c r="E488" s="663" t="s">
        <v>4890</v>
      </c>
      <c r="F488" s="664" t="s">
        <v>4891</v>
      </c>
      <c r="G488" s="663" t="s">
        <v>3997</v>
      </c>
      <c r="H488" s="663" t="s">
        <v>3998</v>
      </c>
      <c r="I488" s="665">
        <v>26.37</v>
      </c>
      <c r="J488" s="665">
        <v>12</v>
      </c>
      <c r="K488" s="666">
        <v>316.44</v>
      </c>
    </row>
    <row r="489" spans="1:11" ht="14.4" customHeight="1" x14ac:dyDescent="0.3">
      <c r="A489" s="661" t="s">
        <v>525</v>
      </c>
      <c r="B489" s="662" t="s">
        <v>2404</v>
      </c>
      <c r="C489" s="663" t="s">
        <v>541</v>
      </c>
      <c r="D489" s="664" t="s">
        <v>2408</v>
      </c>
      <c r="E489" s="663" t="s">
        <v>4890</v>
      </c>
      <c r="F489" s="664" t="s">
        <v>4891</v>
      </c>
      <c r="G489" s="663" t="s">
        <v>4106</v>
      </c>
      <c r="H489" s="663" t="s">
        <v>4107</v>
      </c>
      <c r="I489" s="665">
        <v>7.5124999999999993</v>
      </c>
      <c r="J489" s="665">
        <v>50</v>
      </c>
      <c r="K489" s="666">
        <v>375.6</v>
      </c>
    </row>
    <row r="490" spans="1:11" ht="14.4" customHeight="1" x14ac:dyDescent="0.3">
      <c r="A490" s="661" t="s">
        <v>525</v>
      </c>
      <c r="B490" s="662" t="s">
        <v>2404</v>
      </c>
      <c r="C490" s="663" t="s">
        <v>541</v>
      </c>
      <c r="D490" s="664" t="s">
        <v>2408</v>
      </c>
      <c r="E490" s="663" t="s">
        <v>4890</v>
      </c>
      <c r="F490" s="664" t="s">
        <v>4891</v>
      </c>
      <c r="G490" s="663" t="s">
        <v>4108</v>
      </c>
      <c r="H490" s="663" t="s">
        <v>4109</v>
      </c>
      <c r="I490" s="665">
        <v>0.85</v>
      </c>
      <c r="J490" s="665">
        <v>400</v>
      </c>
      <c r="K490" s="666">
        <v>340</v>
      </c>
    </row>
    <row r="491" spans="1:11" ht="14.4" customHeight="1" x14ac:dyDescent="0.3">
      <c r="A491" s="661" t="s">
        <v>525</v>
      </c>
      <c r="B491" s="662" t="s">
        <v>2404</v>
      </c>
      <c r="C491" s="663" t="s">
        <v>541</v>
      </c>
      <c r="D491" s="664" t="s">
        <v>2408</v>
      </c>
      <c r="E491" s="663" t="s">
        <v>4890</v>
      </c>
      <c r="F491" s="664" t="s">
        <v>4891</v>
      </c>
      <c r="G491" s="663" t="s">
        <v>4110</v>
      </c>
      <c r="H491" s="663" t="s">
        <v>4111</v>
      </c>
      <c r="I491" s="665">
        <v>1.5171428571428571</v>
      </c>
      <c r="J491" s="665">
        <v>650</v>
      </c>
      <c r="K491" s="666">
        <v>987</v>
      </c>
    </row>
    <row r="492" spans="1:11" ht="14.4" customHeight="1" x14ac:dyDescent="0.3">
      <c r="A492" s="661" t="s">
        <v>525</v>
      </c>
      <c r="B492" s="662" t="s">
        <v>2404</v>
      </c>
      <c r="C492" s="663" t="s">
        <v>541</v>
      </c>
      <c r="D492" s="664" t="s">
        <v>2408</v>
      </c>
      <c r="E492" s="663" t="s">
        <v>4890</v>
      </c>
      <c r="F492" s="664" t="s">
        <v>4891</v>
      </c>
      <c r="G492" s="663" t="s">
        <v>4554</v>
      </c>
      <c r="H492" s="663" t="s">
        <v>4555</v>
      </c>
      <c r="I492" s="665">
        <v>60.663333333333334</v>
      </c>
      <c r="J492" s="665">
        <v>312</v>
      </c>
      <c r="K492" s="666">
        <v>18712.68</v>
      </c>
    </row>
    <row r="493" spans="1:11" ht="14.4" customHeight="1" x14ac:dyDescent="0.3">
      <c r="A493" s="661" t="s">
        <v>525</v>
      </c>
      <c r="B493" s="662" t="s">
        <v>2404</v>
      </c>
      <c r="C493" s="663" t="s">
        <v>541</v>
      </c>
      <c r="D493" s="664" t="s">
        <v>2408</v>
      </c>
      <c r="E493" s="663" t="s">
        <v>4890</v>
      </c>
      <c r="F493" s="664" t="s">
        <v>4891</v>
      </c>
      <c r="G493" s="663" t="s">
        <v>4782</v>
      </c>
      <c r="H493" s="663" t="s">
        <v>4783</v>
      </c>
      <c r="I493" s="665">
        <v>127.59</v>
      </c>
      <c r="J493" s="665">
        <v>48</v>
      </c>
      <c r="K493" s="666">
        <v>6124.44</v>
      </c>
    </row>
    <row r="494" spans="1:11" ht="14.4" customHeight="1" x14ac:dyDescent="0.3">
      <c r="A494" s="661" t="s">
        <v>525</v>
      </c>
      <c r="B494" s="662" t="s">
        <v>2404</v>
      </c>
      <c r="C494" s="663" t="s">
        <v>541</v>
      </c>
      <c r="D494" s="664" t="s">
        <v>2408</v>
      </c>
      <c r="E494" s="663" t="s">
        <v>4890</v>
      </c>
      <c r="F494" s="664" t="s">
        <v>4891</v>
      </c>
      <c r="G494" s="663" t="s">
        <v>4784</v>
      </c>
      <c r="H494" s="663" t="s">
        <v>4785</v>
      </c>
      <c r="I494" s="665">
        <v>10.7</v>
      </c>
      <c r="J494" s="665">
        <v>80</v>
      </c>
      <c r="K494" s="666">
        <v>855.6</v>
      </c>
    </row>
    <row r="495" spans="1:11" ht="14.4" customHeight="1" x14ac:dyDescent="0.3">
      <c r="A495" s="661" t="s">
        <v>525</v>
      </c>
      <c r="B495" s="662" t="s">
        <v>2404</v>
      </c>
      <c r="C495" s="663" t="s">
        <v>541</v>
      </c>
      <c r="D495" s="664" t="s">
        <v>2408</v>
      </c>
      <c r="E495" s="663" t="s">
        <v>4890</v>
      </c>
      <c r="F495" s="664" t="s">
        <v>4891</v>
      </c>
      <c r="G495" s="663" t="s">
        <v>4556</v>
      </c>
      <c r="H495" s="663" t="s">
        <v>4557</v>
      </c>
      <c r="I495" s="665">
        <v>1.1749999999999998</v>
      </c>
      <c r="J495" s="665">
        <v>500</v>
      </c>
      <c r="K495" s="666">
        <v>588</v>
      </c>
    </row>
    <row r="496" spans="1:11" ht="14.4" customHeight="1" x14ac:dyDescent="0.3">
      <c r="A496" s="661" t="s">
        <v>525</v>
      </c>
      <c r="B496" s="662" t="s">
        <v>2404</v>
      </c>
      <c r="C496" s="663" t="s">
        <v>541</v>
      </c>
      <c r="D496" s="664" t="s">
        <v>2408</v>
      </c>
      <c r="E496" s="663" t="s">
        <v>4890</v>
      </c>
      <c r="F496" s="664" t="s">
        <v>4891</v>
      </c>
      <c r="G496" s="663" t="s">
        <v>4786</v>
      </c>
      <c r="H496" s="663" t="s">
        <v>4787</v>
      </c>
      <c r="I496" s="665">
        <v>88.5</v>
      </c>
      <c r="J496" s="665">
        <v>110</v>
      </c>
      <c r="K496" s="666">
        <v>9735.44</v>
      </c>
    </row>
    <row r="497" spans="1:11" ht="14.4" customHeight="1" x14ac:dyDescent="0.3">
      <c r="A497" s="661" t="s">
        <v>525</v>
      </c>
      <c r="B497" s="662" t="s">
        <v>2404</v>
      </c>
      <c r="C497" s="663" t="s">
        <v>541</v>
      </c>
      <c r="D497" s="664" t="s">
        <v>2408</v>
      </c>
      <c r="E497" s="663" t="s">
        <v>4890</v>
      </c>
      <c r="F497" s="664" t="s">
        <v>4891</v>
      </c>
      <c r="G497" s="663" t="s">
        <v>4001</v>
      </c>
      <c r="H497" s="663" t="s">
        <v>4002</v>
      </c>
      <c r="I497" s="665">
        <v>53.43</v>
      </c>
      <c r="J497" s="665">
        <v>12</v>
      </c>
      <c r="K497" s="666">
        <v>641.20000000000005</v>
      </c>
    </row>
    <row r="498" spans="1:11" ht="14.4" customHeight="1" x14ac:dyDescent="0.3">
      <c r="A498" s="661" t="s">
        <v>525</v>
      </c>
      <c r="B498" s="662" t="s">
        <v>2404</v>
      </c>
      <c r="C498" s="663" t="s">
        <v>541</v>
      </c>
      <c r="D498" s="664" t="s">
        <v>2408</v>
      </c>
      <c r="E498" s="663" t="s">
        <v>4890</v>
      </c>
      <c r="F498" s="664" t="s">
        <v>4891</v>
      </c>
      <c r="G498" s="663" t="s">
        <v>4003</v>
      </c>
      <c r="H498" s="663" t="s">
        <v>4004</v>
      </c>
      <c r="I498" s="665">
        <v>11.17</v>
      </c>
      <c r="J498" s="665">
        <v>50</v>
      </c>
      <c r="K498" s="666">
        <v>558.33000000000004</v>
      </c>
    </row>
    <row r="499" spans="1:11" ht="14.4" customHeight="1" x14ac:dyDescent="0.3">
      <c r="A499" s="661" t="s">
        <v>525</v>
      </c>
      <c r="B499" s="662" t="s">
        <v>2404</v>
      </c>
      <c r="C499" s="663" t="s">
        <v>541</v>
      </c>
      <c r="D499" s="664" t="s">
        <v>2408</v>
      </c>
      <c r="E499" s="663" t="s">
        <v>4890</v>
      </c>
      <c r="F499" s="664" t="s">
        <v>4891</v>
      </c>
      <c r="G499" s="663" t="s">
        <v>4788</v>
      </c>
      <c r="H499" s="663" t="s">
        <v>4789</v>
      </c>
      <c r="I499" s="665">
        <v>3.51</v>
      </c>
      <c r="J499" s="665">
        <v>100</v>
      </c>
      <c r="K499" s="666">
        <v>350.75</v>
      </c>
    </row>
    <row r="500" spans="1:11" ht="14.4" customHeight="1" x14ac:dyDescent="0.3">
      <c r="A500" s="661" t="s">
        <v>525</v>
      </c>
      <c r="B500" s="662" t="s">
        <v>2404</v>
      </c>
      <c r="C500" s="663" t="s">
        <v>541</v>
      </c>
      <c r="D500" s="664" t="s">
        <v>2408</v>
      </c>
      <c r="E500" s="663" t="s">
        <v>4892</v>
      </c>
      <c r="F500" s="664" t="s">
        <v>4893</v>
      </c>
      <c r="G500" s="663" t="s">
        <v>4790</v>
      </c>
      <c r="H500" s="663" t="s">
        <v>4791</v>
      </c>
      <c r="I500" s="665">
        <v>652.91999999999996</v>
      </c>
      <c r="J500" s="665">
        <v>10</v>
      </c>
      <c r="K500" s="666">
        <v>6529.16</v>
      </c>
    </row>
    <row r="501" spans="1:11" ht="14.4" customHeight="1" x14ac:dyDescent="0.3">
      <c r="A501" s="661" t="s">
        <v>525</v>
      </c>
      <c r="B501" s="662" t="s">
        <v>2404</v>
      </c>
      <c r="C501" s="663" t="s">
        <v>541</v>
      </c>
      <c r="D501" s="664" t="s">
        <v>2408</v>
      </c>
      <c r="E501" s="663" t="s">
        <v>4892</v>
      </c>
      <c r="F501" s="664" t="s">
        <v>4893</v>
      </c>
      <c r="G501" s="663" t="s">
        <v>4166</v>
      </c>
      <c r="H501" s="663" t="s">
        <v>4167</v>
      </c>
      <c r="I501" s="665">
        <v>11.145454545454548</v>
      </c>
      <c r="J501" s="665">
        <v>750</v>
      </c>
      <c r="K501" s="666">
        <v>8359</v>
      </c>
    </row>
    <row r="502" spans="1:11" ht="14.4" customHeight="1" x14ac:dyDescent="0.3">
      <c r="A502" s="661" t="s">
        <v>525</v>
      </c>
      <c r="B502" s="662" t="s">
        <v>2404</v>
      </c>
      <c r="C502" s="663" t="s">
        <v>541</v>
      </c>
      <c r="D502" s="664" t="s">
        <v>2408</v>
      </c>
      <c r="E502" s="663" t="s">
        <v>4892</v>
      </c>
      <c r="F502" s="664" t="s">
        <v>4893</v>
      </c>
      <c r="G502" s="663" t="s">
        <v>4792</v>
      </c>
      <c r="H502" s="663" t="s">
        <v>4793</v>
      </c>
      <c r="I502" s="665">
        <v>30.25</v>
      </c>
      <c r="J502" s="665">
        <v>150</v>
      </c>
      <c r="K502" s="666">
        <v>4537.5</v>
      </c>
    </row>
    <row r="503" spans="1:11" ht="14.4" customHeight="1" x14ac:dyDescent="0.3">
      <c r="A503" s="661" t="s">
        <v>525</v>
      </c>
      <c r="B503" s="662" t="s">
        <v>2404</v>
      </c>
      <c r="C503" s="663" t="s">
        <v>541</v>
      </c>
      <c r="D503" s="664" t="s">
        <v>2408</v>
      </c>
      <c r="E503" s="663" t="s">
        <v>4892</v>
      </c>
      <c r="F503" s="664" t="s">
        <v>4893</v>
      </c>
      <c r="G503" s="663" t="s">
        <v>4168</v>
      </c>
      <c r="H503" s="663" t="s">
        <v>4169</v>
      </c>
      <c r="I503" s="665">
        <v>7.43</v>
      </c>
      <c r="J503" s="665">
        <v>100</v>
      </c>
      <c r="K503" s="666">
        <v>743</v>
      </c>
    </row>
    <row r="504" spans="1:11" ht="14.4" customHeight="1" x14ac:dyDescent="0.3">
      <c r="A504" s="661" t="s">
        <v>525</v>
      </c>
      <c r="B504" s="662" t="s">
        <v>2404</v>
      </c>
      <c r="C504" s="663" t="s">
        <v>541</v>
      </c>
      <c r="D504" s="664" t="s">
        <v>2408</v>
      </c>
      <c r="E504" s="663" t="s">
        <v>4892</v>
      </c>
      <c r="F504" s="664" t="s">
        <v>4893</v>
      </c>
      <c r="G504" s="663" t="s">
        <v>4007</v>
      </c>
      <c r="H504" s="663" t="s">
        <v>4008</v>
      </c>
      <c r="I504" s="665">
        <v>1.0908333333333333</v>
      </c>
      <c r="J504" s="665">
        <v>7700</v>
      </c>
      <c r="K504" s="666">
        <v>8396</v>
      </c>
    </row>
    <row r="505" spans="1:11" ht="14.4" customHeight="1" x14ac:dyDescent="0.3">
      <c r="A505" s="661" t="s">
        <v>525</v>
      </c>
      <c r="B505" s="662" t="s">
        <v>2404</v>
      </c>
      <c r="C505" s="663" t="s">
        <v>541</v>
      </c>
      <c r="D505" s="664" t="s">
        <v>2408</v>
      </c>
      <c r="E505" s="663" t="s">
        <v>4892</v>
      </c>
      <c r="F505" s="664" t="s">
        <v>4893</v>
      </c>
      <c r="G505" s="663" t="s">
        <v>4009</v>
      </c>
      <c r="H505" s="663" t="s">
        <v>4010</v>
      </c>
      <c r="I505" s="665">
        <v>1.6758333333333333</v>
      </c>
      <c r="J505" s="665">
        <v>8200</v>
      </c>
      <c r="K505" s="666">
        <v>13736</v>
      </c>
    </row>
    <row r="506" spans="1:11" ht="14.4" customHeight="1" x14ac:dyDescent="0.3">
      <c r="A506" s="661" t="s">
        <v>525</v>
      </c>
      <c r="B506" s="662" t="s">
        <v>2404</v>
      </c>
      <c r="C506" s="663" t="s">
        <v>541</v>
      </c>
      <c r="D506" s="664" t="s">
        <v>2408</v>
      </c>
      <c r="E506" s="663" t="s">
        <v>4892</v>
      </c>
      <c r="F506" s="664" t="s">
        <v>4893</v>
      </c>
      <c r="G506" s="663" t="s">
        <v>4172</v>
      </c>
      <c r="H506" s="663" t="s">
        <v>4173</v>
      </c>
      <c r="I506" s="665">
        <v>0.47699999999999998</v>
      </c>
      <c r="J506" s="665">
        <v>4700</v>
      </c>
      <c r="K506" s="666">
        <v>2249</v>
      </c>
    </row>
    <row r="507" spans="1:11" ht="14.4" customHeight="1" x14ac:dyDescent="0.3">
      <c r="A507" s="661" t="s">
        <v>525</v>
      </c>
      <c r="B507" s="662" t="s">
        <v>2404</v>
      </c>
      <c r="C507" s="663" t="s">
        <v>541</v>
      </c>
      <c r="D507" s="664" t="s">
        <v>2408</v>
      </c>
      <c r="E507" s="663" t="s">
        <v>4892</v>
      </c>
      <c r="F507" s="664" t="s">
        <v>4893</v>
      </c>
      <c r="G507" s="663" t="s">
        <v>4011</v>
      </c>
      <c r="H507" s="663" t="s">
        <v>4012</v>
      </c>
      <c r="I507" s="665">
        <v>0.67</v>
      </c>
      <c r="J507" s="665">
        <v>6600</v>
      </c>
      <c r="K507" s="666">
        <v>4422</v>
      </c>
    </row>
    <row r="508" spans="1:11" ht="14.4" customHeight="1" x14ac:dyDescent="0.3">
      <c r="A508" s="661" t="s">
        <v>525</v>
      </c>
      <c r="B508" s="662" t="s">
        <v>2404</v>
      </c>
      <c r="C508" s="663" t="s">
        <v>541</v>
      </c>
      <c r="D508" s="664" t="s">
        <v>2408</v>
      </c>
      <c r="E508" s="663" t="s">
        <v>4892</v>
      </c>
      <c r="F508" s="664" t="s">
        <v>4893</v>
      </c>
      <c r="G508" s="663" t="s">
        <v>4560</v>
      </c>
      <c r="H508" s="663" t="s">
        <v>4561</v>
      </c>
      <c r="I508" s="665">
        <v>105.03</v>
      </c>
      <c r="J508" s="665">
        <v>20</v>
      </c>
      <c r="K508" s="666">
        <v>2100.5</v>
      </c>
    </row>
    <row r="509" spans="1:11" ht="14.4" customHeight="1" x14ac:dyDescent="0.3">
      <c r="A509" s="661" t="s">
        <v>525</v>
      </c>
      <c r="B509" s="662" t="s">
        <v>2404</v>
      </c>
      <c r="C509" s="663" t="s">
        <v>541</v>
      </c>
      <c r="D509" s="664" t="s">
        <v>2408</v>
      </c>
      <c r="E509" s="663" t="s">
        <v>4892</v>
      </c>
      <c r="F509" s="664" t="s">
        <v>4893</v>
      </c>
      <c r="G509" s="663" t="s">
        <v>4562</v>
      </c>
      <c r="H509" s="663" t="s">
        <v>4563</v>
      </c>
      <c r="I509" s="665">
        <v>105.03</v>
      </c>
      <c r="J509" s="665">
        <v>20</v>
      </c>
      <c r="K509" s="666">
        <v>2100.5</v>
      </c>
    </row>
    <row r="510" spans="1:11" ht="14.4" customHeight="1" x14ac:dyDescent="0.3">
      <c r="A510" s="661" t="s">
        <v>525</v>
      </c>
      <c r="B510" s="662" t="s">
        <v>2404</v>
      </c>
      <c r="C510" s="663" t="s">
        <v>541</v>
      </c>
      <c r="D510" s="664" t="s">
        <v>2408</v>
      </c>
      <c r="E510" s="663" t="s">
        <v>4892</v>
      </c>
      <c r="F510" s="664" t="s">
        <v>4893</v>
      </c>
      <c r="G510" s="663" t="s">
        <v>4184</v>
      </c>
      <c r="H510" s="663" t="s">
        <v>4185</v>
      </c>
      <c r="I510" s="665">
        <v>6.23</v>
      </c>
      <c r="J510" s="665">
        <v>60</v>
      </c>
      <c r="K510" s="666">
        <v>373.8</v>
      </c>
    </row>
    <row r="511" spans="1:11" ht="14.4" customHeight="1" x14ac:dyDescent="0.3">
      <c r="A511" s="661" t="s">
        <v>525</v>
      </c>
      <c r="B511" s="662" t="s">
        <v>2404</v>
      </c>
      <c r="C511" s="663" t="s">
        <v>541</v>
      </c>
      <c r="D511" s="664" t="s">
        <v>2408</v>
      </c>
      <c r="E511" s="663" t="s">
        <v>4892</v>
      </c>
      <c r="F511" s="664" t="s">
        <v>4893</v>
      </c>
      <c r="G511" s="663" t="s">
        <v>4198</v>
      </c>
      <c r="H511" s="663" t="s">
        <v>4199</v>
      </c>
      <c r="I511" s="665">
        <v>9.15</v>
      </c>
      <c r="J511" s="665">
        <v>400</v>
      </c>
      <c r="K511" s="666">
        <v>3658.95</v>
      </c>
    </row>
    <row r="512" spans="1:11" ht="14.4" customHeight="1" x14ac:dyDescent="0.3">
      <c r="A512" s="661" t="s">
        <v>525</v>
      </c>
      <c r="B512" s="662" t="s">
        <v>2404</v>
      </c>
      <c r="C512" s="663" t="s">
        <v>541</v>
      </c>
      <c r="D512" s="664" t="s">
        <v>2408</v>
      </c>
      <c r="E512" s="663" t="s">
        <v>4892</v>
      </c>
      <c r="F512" s="664" t="s">
        <v>4893</v>
      </c>
      <c r="G512" s="663" t="s">
        <v>4566</v>
      </c>
      <c r="H512" s="663" t="s">
        <v>4567</v>
      </c>
      <c r="I512" s="665">
        <v>17.905555555555555</v>
      </c>
      <c r="J512" s="665">
        <v>490</v>
      </c>
      <c r="K512" s="666">
        <v>8773.7999999999993</v>
      </c>
    </row>
    <row r="513" spans="1:11" ht="14.4" customHeight="1" x14ac:dyDescent="0.3">
      <c r="A513" s="661" t="s">
        <v>525</v>
      </c>
      <c r="B513" s="662" t="s">
        <v>2404</v>
      </c>
      <c r="C513" s="663" t="s">
        <v>541</v>
      </c>
      <c r="D513" s="664" t="s">
        <v>2408</v>
      </c>
      <c r="E513" s="663" t="s">
        <v>4892</v>
      </c>
      <c r="F513" s="664" t="s">
        <v>4893</v>
      </c>
      <c r="G513" s="663" t="s">
        <v>4568</v>
      </c>
      <c r="H513" s="663" t="s">
        <v>4569</v>
      </c>
      <c r="I513" s="665">
        <v>17.909090909090907</v>
      </c>
      <c r="J513" s="665">
        <v>770</v>
      </c>
      <c r="K513" s="666">
        <v>13789.7</v>
      </c>
    </row>
    <row r="514" spans="1:11" ht="14.4" customHeight="1" x14ac:dyDescent="0.3">
      <c r="A514" s="661" t="s">
        <v>525</v>
      </c>
      <c r="B514" s="662" t="s">
        <v>2404</v>
      </c>
      <c r="C514" s="663" t="s">
        <v>541</v>
      </c>
      <c r="D514" s="664" t="s">
        <v>2408</v>
      </c>
      <c r="E514" s="663" t="s">
        <v>4892</v>
      </c>
      <c r="F514" s="664" t="s">
        <v>4893</v>
      </c>
      <c r="G514" s="663" t="s">
        <v>4570</v>
      </c>
      <c r="H514" s="663" t="s">
        <v>4571</v>
      </c>
      <c r="I514" s="665">
        <v>17.908999999999999</v>
      </c>
      <c r="J514" s="665">
        <v>530</v>
      </c>
      <c r="K514" s="666">
        <v>9491.7999999999993</v>
      </c>
    </row>
    <row r="515" spans="1:11" ht="14.4" customHeight="1" x14ac:dyDescent="0.3">
      <c r="A515" s="661" t="s">
        <v>525</v>
      </c>
      <c r="B515" s="662" t="s">
        <v>2404</v>
      </c>
      <c r="C515" s="663" t="s">
        <v>541</v>
      </c>
      <c r="D515" s="664" t="s">
        <v>2408</v>
      </c>
      <c r="E515" s="663" t="s">
        <v>4892</v>
      </c>
      <c r="F515" s="664" t="s">
        <v>4893</v>
      </c>
      <c r="G515" s="663" t="s">
        <v>4572</v>
      </c>
      <c r="H515" s="663" t="s">
        <v>4573</v>
      </c>
      <c r="I515" s="665">
        <v>17.91</v>
      </c>
      <c r="J515" s="665">
        <v>20</v>
      </c>
      <c r="K515" s="666">
        <v>358.2</v>
      </c>
    </row>
    <row r="516" spans="1:11" ht="14.4" customHeight="1" x14ac:dyDescent="0.3">
      <c r="A516" s="661" t="s">
        <v>525</v>
      </c>
      <c r="B516" s="662" t="s">
        <v>2404</v>
      </c>
      <c r="C516" s="663" t="s">
        <v>541</v>
      </c>
      <c r="D516" s="664" t="s">
        <v>2408</v>
      </c>
      <c r="E516" s="663" t="s">
        <v>4892</v>
      </c>
      <c r="F516" s="664" t="s">
        <v>4893</v>
      </c>
      <c r="G516" s="663" t="s">
        <v>4576</v>
      </c>
      <c r="H516" s="663" t="s">
        <v>4577</v>
      </c>
      <c r="I516" s="665">
        <v>17.91</v>
      </c>
      <c r="J516" s="665">
        <v>20</v>
      </c>
      <c r="K516" s="666">
        <v>358.2</v>
      </c>
    </row>
    <row r="517" spans="1:11" ht="14.4" customHeight="1" x14ac:dyDescent="0.3">
      <c r="A517" s="661" t="s">
        <v>525</v>
      </c>
      <c r="B517" s="662" t="s">
        <v>2404</v>
      </c>
      <c r="C517" s="663" t="s">
        <v>541</v>
      </c>
      <c r="D517" s="664" t="s">
        <v>2408</v>
      </c>
      <c r="E517" s="663" t="s">
        <v>4892</v>
      </c>
      <c r="F517" s="664" t="s">
        <v>4893</v>
      </c>
      <c r="G517" s="663" t="s">
        <v>4578</v>
      </c>
      <c r="H517" s="663" t="s">
        <v>4579</v>
      </c>
      <c r="I517" s="665">
        <v>17.907999999999998</v>
      </c>
      <c r="J517" s="665">
        <v>630</v>
      </c>
      <c r="K517" s="666">
        <v>11282.3</v>
      </c>
    </row>
    <row r="518" spans="1:11" ht="14.4" customHeight="1" x14ac:dyDescent="0.3">
      <c r="A518" s="661" t="s">
        <v>525</v>
      </c>
      <c r="B518" s="662" t="s">
        <v>2404</v>
      </c>
      <c r="C518" s="663" t="s">
        <v>541</v>
      </c>
      <c r="D518" s="664" t="s">
        <v>2408</v>
      </c>
      <c r="E518" s="663" t="s">
        <v>4892</v>
      </c>
      <c r="F518" s="664" t="s">
        <v>4893</v>
      </c>
      <c r="G518" s="663" t="s">
        <v>4794</v>
      </c>
      <c r="H518" s="663" t="s">
        <v>4795</v>
      </c>
      <c r="I518" s="665">
        <v>1500.4</v>
      </c>
      <c r="J518" s="665">
        <v>30</v>
      </c>
      <c r="K518" s="666">
        <v>45012.020000000004</v>
      </c>
    </row>
    <row r="519" spans="1:11" ht="14.4" customHeight="1" x14ac:dyDescent="0.3">
      <c r="A519" s="661" t="s">
        <v>525</v>
      </c>
      <c r="B519" s="662" t="s">
        <v>2404</v>
      </c>
      <c r="C519" s="663" t="s">
        <v>541</v>
      </c>
      <c r="D519" s="664" t="s">
        <v>2408</v>
      </c>
      <c r="E519" s="663" t="s">
        <v>4892</v>
      </c>
      <c r="F519" s="664" t="s">
        <v>4893</v>
      </c>
      <c r="G519" s="663" t="s">
        <v>4582</v>
      </c>
      <c r="H519" s="663" t="s">
        <v>4583</v>
      </c>
      <c r="I519" s="665">
        <v>403.04</v>
      </c>
      <c r="J519" s="665">
        <v>280</v>
      </c>
      <c r="K519" s="666">
        <v>112850.93</v>
      </c>
    </row>
    <row r="520" spans="1:11" ht="14.4" customHeight="1" x14ac:dyDescent="0.3">
      <c r="A520" s="661" t="s">
        <v>525</v>
      </c>
      <c r="B520" s="662" t="s">
        <v>2404</v>
      </c>
      <c r="C520" s="663" t="s">
        <v>541</v>
      </c>
      <c r="D520" s="664" t="s">
        <v>2408</v>
      </c>
      <c r="E520" s="663" t="s">
        <v>4892</v>
      </c>
      <c r="F520" s="664" t="s">
        <v>4893</v>
      </c>
      <c r="G520" s="663" t="s">
        <v>4584</v>
      </c>
      <c r="H520" s="663" t="s">
        <v>4585</v>
      </c>
      <c r="I520" s="665">
        <v>33.880000000000003</v>
      </c>
      <c r="J520" s="665">
        <v>11</v>
      </c>
      <c r="K520" s="666">
        <v>372.68</v>
      </c>
    </row>
    <row r="521" spans="1:11" ht="14.4" customHeight="1" x14ac:dyDescent="0.3">
      <c r="A521" s="661" t="s">
        <v>525</v>
      </c>
      <c r="B521" s="662" t="s">
        <v>2404</v>
      </c>
      <c r="C521" s="663" t="s">
        <v>541</v>
      </c>
      <c r="D521" s="664" t="s">
        <v>2408</v>
      </c>
      <c r="E521" s="663" t="s">
        <v>4892</v>
      </c>
      <c r="F521" s="664" t="s">
        <v>4893</v>
      </c>
      <c r="G521" s="663" t="s">
        <v>4586</v>
      </c>
      <c r="H521" s="663" t="s">
        <v>4587</v>
      </c>
      <c r="I521" s="665">
        <v>393.25</v>
      </c>
      <c r="J521" s="665">
        <v>4</v>
      </c>
      <c r="K521" s="666">
        <v>1573</v>
      </c>
    </row>
    <row r="522" spans="1:11" ht="14.4" customHeight="1" x14ac:dyDescent="0.3">
      <c r="A522" s="661" t="s">
        <v>525</v>
      </c>
      <c r="B522" s="662" t="s">
        <v>2404</v>
      </c>
      <c r="C522" s="663" t="s">
        <v>541</v>
      </c>
      <c r="D522" s="664" t="s">
        <v>2408</v>
      </c>
      <c r="E522" s="663" t="s">
        <v>4892</v>
      </c>
      <c r="F522" s="664" t="s">
        <v>4893</v>
      </c>
      <c r="G522" s="663" t="s">
        <v>4236</v>
      </c>
      <c r="H522" s="663" t="s">
        <v>4237</v>
      </c>
      <c r="I522" s="665">
        <v>1.9346153846153848</v>
      </c>
      <c r="J522" s="665">
        <v>11900</v>
      </c>
      <c r="K522" s="666">
        <v>23035.5</v>
      </c>
    </row>
    <row r="523" spans="1:11" ht="14.4" customHeight="1" x14ac:dyDescent="0.3">
      <c r="A523" s="661" t="s">
        <v>525</v>
      </c>
      <c r="B523" s="662" t="s">
        <v>2404</v>
      </c>
      <c r="C523" s="663" t="s">
        <v>541</v>
      </c>
      <c r="D523" s="664" t="s">
        <v>2408</v>
      </c>
      <c r="E523" s="663" t="s">
        <v>4892</v>
      </c>
      <c r="F523" s="664" t="s">
        <v>4893</v>
      </c>
      <c r="G523" s="663" t="s">
        <v>4588</v>
      </c>
      <c r="H523" s="663" t="s">
        <v>4589</v>
      </c>
      <c r="I523" s="665">
        <v>22.64</v>
      </c>
      <c r="J523" s="665">
        <v>60</v>
      </c>
      <c r="K523" s="666">
        <v>1358.4</v>
      </c>
    </row>
    <row r="524" spans="1:11" ht="14.4" customHeight="1" x14ac:dyDescent="0.3">
      <c r="A524" s="661" t="s">
        <v>525</v>
      </c>
      <c r="B524" s="662" t="s">
        <v>2404</v>
      </c>
      <c r="C524" s="663" t="s">
        <v>541</v>
      </c>
      <c r="D524" s="664" t="s">
        <v>2408</v>
      </c>
      <c r="E524" s="663" t="s">
        <v>4892</v>
      </c>
      <c r="F524" s="664" t="s">
        <v>4893</v>
      </c>
      <c r="G524" s="663" t="s">
        <v>4246</v>
      </c>
      <c r="H524" s="663" t="s">
        <v>4247</v>
      </c>
      <c r="I524" s="665">
        <v>127.05</v>
      </c>
      <c r="J524" s="665">
        <v>6</v>
      </c>
      <c r="K524" s="666">
        <v>762.3</v>
      </c>
    </row>
    <row r="525" spans="1:11" ht="14.4" customHeight="1" x14ac:dyDescent="0.3">
      <c r="A525" s="661" t="s">
        <v>525</v>
      </c>
      <c r="B525" s="662" t="s">
        <v>2404</v>
      </c>
      <c r="C525" s="663" t="s">
        <v>541</v>
      </c>
      <c r="D525" s="664" t="s">
        <v>2408</v>
      </c>
      <c r="E525" s="663" t="s">
        <v>4892</v>
      </c>
      <c r="F525" s="664" t="s">
        <v>4893</v>
      </c>
      <c r="G525" s="663" t="s">
        <v>4592</v>
      </c>
      <c r="H525" s="663" t="s">
        <v>4593</v>
      </c>
      <c r="I525" s="665">
        <v>17.98</v>
      </c>
      <c r="J525" s="665">
        <v>50</v>
      </c>
      <c r="K525" s="666">
        <v>899</v>
      </c>
    </row>
    <row r="526" spans="1:11" ht="14.4" customHeight="1" x14ac:dyDescent="0.3">
      <c r="A526" s="661" t="s">
        <v>525</v>
      </c>
      <c r="B526" s="662" t="s">
        <v>2404</v>
      </c>
      <c r="C526" s="663" t="s">
        <v>541</v>
      </c>
      <c r="D526" s="664" t="s">
        <v>2408</v>
      </c>
      <c r="E526" s="663" t="s">
        <v>4892</v>
      </c>
      <c r="F526" s="664" t="s">
        <v>4893</v>
      </c>
      <c r="G526" s="663" t="s">
        <v>4594</v>
      </c>
      <c r="H526" s="663" t="s">
        <v>4595</v>
      </c>
      <c r="I526" s="665">
        <v>17.980833333333329</v>
      </c>
      <c r="J526" s="665">
        <v>1500</v>
      </c>
      <c r="K526" s="666">
        <v>26971.5</v>
      </c>
    </row>
    <row r="527" spans="1:11" ht="14.4" customHeight="1" x14ac:dyDescent="0.3">
      <c r="A527" s="661" t="s">
        <v>525</v>
      </c>
      <c r="B527" s="662" t="s">
        <v>2404</v>
      </c>
      <c r="C527" s="663" t="s">
        <v>541</v>
      </c>
      <c r="D527" s="664" t="s">
        <v>2408</v>
      </c>
      <c r="E527" s="663" t="s">
        <v>4892</v>
      </c>
      <c r="F527" s="664" t="s">
        <v>4893</v>
      </c>
      <c r="G527" s="663" t="s">
        <v>4262</v>
      </c>
      <c r="H527" s="663" t="s">
        <v>4263</v>
      </c>
      <c r="I527" s="665">
        <v>11.491538461538463</v>
      </c>
      <c r="J527" s="665">
        <v>3956</v>
      </c>
      <c r="K527" s="666">
        <v>45470.76</v>
      </c>
    </row>
    <row r="528" spans="1:11" ht="14.4" customHeight="1" x14ac:dyDescent="0.3">
      <c r="A528" s="661" t="s">
        <v>525</v>
      </c>
      <c r="B528" s="662" t="s">
        <v>2404</v>
      </c>
      <c r="C528" s="663" t="s">
        <v>541</v>
      </c>
      <c r="D528" s="664" t="s">
        <v>2408</v>
      </c>
      <c r="E528" s="663" t="s">
        <v>4892</v>
      </c>
      <c r="F528" s="664" t="s">
        <v>4893</v>
      </c>
      <c r="G528" s="663" t="s">
        <v>4596</v>
      </c>
      <c r="H528" s="663" t="s">
        <v>4597</v>
      </c>
      <c r="I528" s="665">
        <v>17.98</v>
      </c>
      <c r="J528" s="665">
        <v>250</v>
      </c>
      <c r="K528" s="666">
        <v>4495.12</v>
      </c>
    </row>
    <row r="529" spans="1:11" ht="14.4" customHeight="1" x14ac:dyDescent="0.3">
      <c r="A529" s="661" t="s">
        <v>525</v>
      </c>
      <c r="B529" s="662" t="s">
        <v>2404</v>
      </c>
      <c r="C529" s="663" t="s">
        <v>541</v>
      </c>
      <c r="D529" s="664" t="s">
        <v>2408</v>
      </c>
      <c r="E529" s="663" t="s">
        <v>4892</v>
      </c>
      <c r="F529" s="664" t="s">
        <v>4893</v>
      </c>
      <c r="G529" s="663" t="s">
        <v>4598</v>
      </c>
      <c r="H529" s="663" t="s">
        <v>4599</v>
      </c>
      <c r="I529" s="665">
        <v>17.98</v>
      </c>
      <c r="J529" s="665">
        <v>750</v>
      </c>
      <c r="K529" s="666">
        <v>13485</v>
      </c>
    </row>
    <row r="530" spans="1:11" ht="14.4" customHeight="1" x14ac:dyDescent="0.3">
      <c r="A530" s="661" t="s">
        <v>525</v>
      </c>
      <c r="B530" s="662" t="s">
        <v>2404</v>
      </c>
      <c r="C530" s="663" t="s">
        <v>541</v>
      </c>
      <c r="D530" s="664" t="s">
        <v>2408</v>
      </c>
      <c r="E530" s="663" t="s">
        <v>4892</v>
      </c>
      <c r="F530" s="664" t="s">
        <v>4893</v>
      </c>
      <c r="G530" s="663" t="s">
        <v>4600</v>
      </c>
      <c r="H530" s="663" t="s">
        <v>4601</v>
      </c>
      <c r="I530" s="665">
        <v>38.5</v>
      </c>
      <c r="J530" s="665">
        <v>50</v>
      </c>
      <c r="K530" s="666">
        <v>1925</v>
      </c>
    </row>
    <row r="531" spans="1:11" ht="14.4" customHeight="1" x14ac:dyDescent="0.3">
      <c r="A531" s="661" t="s">
        <v>525</v>
      </c>
      <c r="B531" s="662" t="s">
        <v>2404</v>
      </c>
      <c r="C531" s="663" t="s">
        <v>541</v>
      </c>
      <c r="D531" s="664" t="s">
        <v>2408</v>
      </c>
      <c r="E531" s="663" t="s">
        <v>4892</v>
      </c>
      <c r="F531" s="664" t="s">
        <v>4893</v>
      </c>
      <c r="G531" s="663" t="s">
        <v>4270</v>
      </c>
      <c r="H531" s="663" t="s">
        <v>4271</v>
      </c>
      <c r="I531" s="665">
        <v>17.98</v>
      </c>
      <c r="J531" s="665">
        <v>50</v>
      </c>
      <c r="K531" s="666">
        <v>899</v>
      </c>
    </row>
    <row r="532" spans="1:11" ht="14.4" customHeight="1" x14ac:dyDescent="0.3">
      <c r="A532" s="661" t="s">
        <v>525</v>
      </c>
      <c r="B532" s="662" t="s">
        <v>2404</v>
      </c>
      <c r="C532" s="663" t="s">
        <v>541</v>
      </c>
      <c r="D532" s="664" t="s">
        <v>2408</v>
      </c>
      <c r="E532" s="663" t="s">
        <v>4892</v>
      </c>
      <c r="F532" s="664" t="s">
        <v>4893</v>
      </c>
      <c r="G532" s="663" t="s">
        <v>4604</v>
      </c>
      <c r="H532" s="663" t="s">
        <v>4605</v>
      </c>
      <c r="I532" s="665">
        <v>12.103333333333332</v>
      </c>
      <c r="J532" s="665">
        <v>270</v>
      </c>
      <c r="K532" s="666">
        <v>3267.7</v>
      </c>
    </row>
    <row r="533" spans="1:11" ht="14.4" customHeight="1" x14ac:dyDescent="0.3">
      <c r="A533" s="661" t="s">
        <v>525</v>
      </c>
      <c r="B533" s="662" t="s">
        <v>2404</v>
      </c>
      <c r="C533" s="663" t="s">
        <v>541</v>
      </c>
      <c r="D533" s="664" t="s">
        <v>2408</v>
      </c>
      <c r="E533" s="663" t="s">
        <v>4892</v>
      </c>
      <c r="F533" s="664" t="s">
        <v>4893</v>
      </c>
      <c r="G533" s="663" t="s">
        <v>4606</v>
      </c>
      <c r="H533" s="663" t="s">
        <v>4607</v>
      </c>
      <c r="I533" s="665">
        <v>11.5</v>
      </c>
      <c r="J533" s="665">
        <v>10</v>
      </c>
      <c r="K533" s="666">
        <v>115</v>
      </c>
    </row>
    <row r="534" spans="1:11" ht="14.4" customHeight="1" x14ac:dyDescent="0.3">
      <c r="A534" s="661" t="s">
        <v>525</v>
      </c>
      <c r="B534" s="662" t="s">
        <v>2404</v>
      </c>
      <c r="C534" s="663" t="s">
        <v>541</v>
      </c>
      <c r="D534" s="664" t="s">
        <v>2408</v>
      </c>
      <c r="E534" s="663" t="s">
        <v>4892</v>
      </c>
      <c r="F534" s="664" t="s">
        <v>4893</v>
      </c>
      <c r="G534" s="663" t="s">
        <v>4013</v>
      </c>
      <c r="H534" s="663" t="s">
        <v>4014</v>
      </c>
      <c r="I534" s="665">
        <v>0.47090909090909078</v>
      </c>
      <c r="J534" s="665">
        <v>4400</v>
      </c>
      <c r="K534" s="666">
        <v>2071</v>
      </c>
    </row>
    <row r="535" spans="1:11" ht="14.4" customHeight="1" x14ac:dyDescent="0.3">
      <c r="A535" s="661" t="s">
        <v>525</v>
      </c>
      <c r="B535" s="662" t="s">
        <v>2404</v>
      </c>
      <c r="C535" s="663" t="s">
        <v>541</v>
      </c>
      <c r="D535" s="664" t="s">
        <v>2408</v>
      </c>
      <c r="E535" s="663" t="s">
        <v>4892</v>
      </c>
      <c r="F535" s="664" t="s">
        <v>4893</v>
      </c>
      <c r="G535" s="663" t="s">
        <v>4298</v>
      </c>
      <c r="H535" s="663" t="s">
        <v>4299</v>
      </c>
      <c r="I535" s="665">
        <v>4.0291666666666677</v>
      </c>
      <c r="J535" s="665">
        <v>5850</v>
      </c>
      <c r="K535" s="666">
        <v>23571.5</v>
      </c>
    </row>
    <row r="536" spans="1:11" ht="14.4" customHeight="1" x14ac:dyDescent="0.3">
      <c r="A536" s="661" t="s">
        <v>525</v>
      </c>
      <c r="B536" s="662" t="s">
        <v>2404</v>
      </c>
      <c r="C536" s="663" t="s">
        <v>541</v>
      </c>
      <c r="D536" s="664" t="s">
        <v>2408</v>
      </c>
      <c r="E536" s="663" t="s">
        <v>4892</v>
      </c>
      <c r="F536" s="664" t="s">
        <v>4893</v>
      </c>
      <c r="G536" s="663" t="s">
        <v>4608</v>
      </c>
      <c r="H536" s="663" t="s">
        <v>4609</v>
      </c>
      <c r="I536" s="665">
        <v>2.91</v>
      </c>
      <c r="J536" s="665">
        <v>150</v>
      </c>
      <c r="K536" s="666">
        <v>436.5</v>
      </c>
    </row>
    <row r="537" spans="1:11" ht="14.4" customHeight="1" x14ac:dyDescent="0.3">
      <c r="A537" s="661" t="s">
        <v>525</v>
      </c>
      <c r="B537" s="662" t="s">
        <v>2404</v>
      </c>
      <c r="C537" s="663" t="s">
        <v>541</v>
      </c>
      <c r="D537" s="664" t="s">
        <v>2408</v>
      </c>
      <c r="E537" s="663" t="s">
        <v>4892</v>
      </c>
      <c r="F537" s="664" t="s">
        <v>4893</v>
      </c>
      <c r="G537" s="663" t="s">
        <v>4300</v>
      </c>
      <c r="H537" s="663" t="s">
        <v>4301</v>
      </c>
      <c r="I537" s="665">
        <v>2.9066666666666667</v>
      </c>
      <c r="J537" s="665">
        <v>200</v>
      </c>
      <c r="K537" s="666">
        <v>581.5</v>
      </c>
    </row>
    <row r="538" spans="1:11" ht="14.4" customHeight="1" x14ac:dyDescent="0.3">
      <c r="A538" s="661" t="s">
        <v>525</v>
      </c>
      <c r="B538" s="662" t="s">
        <v>2404</v>
      </c>
      <c r="C538" s="663" t="s">
        <v>541</v>
      </c>
      <c r="D538" s="664" t="s">
        <v>2408</v>
      </c>
      <c r="E538" s="663" t="s">
        <v>4892</v>
      </c>
      <c r="F538" s="664" t="s">
        <v>4893</v>
      </c>
      <c r="G538" s="663" t="s">
        <v>4302</v>
      </c>
      <c r="H538" s="663" t="s">
        <v>4303</v>
      </c>
      <c r="I538" s="665">
        <v>2.9024999999999999</v>
      </c>
      <c r="J538" s="665">
        <v>550</v>
      </c>
      <c r="K538" s="666">
        <v>1596.5</v>
      </c>
    </row>
    <row r="539" spans="1:11" ht="14.4" customHeight="1" x14ac:dyDescent="0.3">
      <c r="A539" s="661" t="s">
        <v>525</v>
      </c>
      <c r="B539" s="662" t="s">
        <v>2404</v>
      </c>
      <c r="C539" s="663" t="s">
        <v>541</v>
      </c>
      <c r="D539" s="664" t="s">
        <v>2408</v>
      </c>
      <c r="E539" s="663" t="s">
        <v>4892</v>
      </c>
      <c r="F539" s="664" t="s">
        <v>4893</v>
      </c>
      <c r="G539" s="663" t="s">
        <v>4610</v>
      </c>
      <c r="H539" s="663" t="s">
        <v>4611</v>
      </c>
      <c r="I539" s="665">
        <v>2.9040000000000004</v>
      </c>
      <c r="J539" s="665">
        <v>250</v>
      </c>
      <c r="K539" s="666">
        <v>726</v>
      </c>
    </row>
    <row r="540" spans="1:11" ht="14.4" customHeight="1" x14ac:dyDescent="0.3">
      <c r="A540" s="661" t="s">
        <v>525</v>
      </c>
      <c r="B540" s="662" t="s">
        <v>2404</v>
      </c>
      <c r="C540" s="663" t="s">
        <v>541</v>
      </c>
      <c r="D540" s="664" t="s">
        <v>2408</v>
      </c>
      <c r="E540" s="663" t="s">
        <v>4892</v>
      </c>
      <c r="F540" s="664" t="s">
        <v>4893</v>
      </c>
      <c r="G540" s="663" t="s">
        <v>4612</v>
      </c>
      <c r="H540" s="663" t="s">
        <v>4613</v>
      </c>
      <c r="I540" s="665">
        <v>17.91</v>
      </c>
      <c r="J540" s="665">
        <v>30</v>
      </c>
      <c r="K540" s="666">
        <v>537.26</v>
      </c>
    </row>
    <row r="541" spans="1:11" ht="14.4" customHeight="1" x14ac:dyDescent="0.3">
      <c r="A541" s="661" t="s">
        <v>525</v>
      </c>
      <c r="B541" s="662" t="s">
        <v>2404</v>
      </c>
      <c r="C541" s="663" t="s">
        <v>541</v>
      </c>
      <c r="D541" s="664" t="s">
        <v>2408</v>
      </c>
      <c r="E541" s="663" t="s">
        <v>4892</v>
      </c>
      <c r="F541" s="664" t="s">
        <v>4893</v>
      </c>
      <c r="G541" s="663" t="s">
        <v>4614</v>
      </c>
      <c r="H541" s="663" t="s">
        <v>4615</v>
      </c>
      <c r="I541" s="665">
        <v>40.99</v>
      </c>
      <c r="J541" s="665">
        <v>20</v>
      </c>
      <c r="K541" s="666">
        <v>819.9</v>
      </c>
    </row>
    <row r="542" spans="1:11" ht="14.4" customHeight="1" x14ac:dyDescent="0.3">
      <c r="A542" s="661" t="s">
        <v>525</v>
      </c>
      <c r="B542" s="662" t="s">
        <v>2404</v>
      </c>
      <c r="C542" s="663" t="s">
        <v>541</v>
      </c>
      <c r="D542" s="664" t="s">
        <v>2408</v>
      </c>
      <c r="E542" s="663" t="s">
        <v>4892</v>
      </c>
      <c r="F542" s="664" t="s">
        <v>4893</v>
      </c>
      <c r="G542" s="663" t="s">
        <v>4796</v>
      </c>
      <c r="H542" s="663" t="s">
        <v>4797</v>
      </c>
      <c r="I542" s="665">
        <v>1500.4</v>
      </c>
      <c r="J542" s="665">
        <v>11</v>
      </c>
      <c r="K542" s="666">
        <v>16504.400000000001</v>
      </c>
    </row>
    <row r="543" spans="1:11" ht="14.4" customHeight="1" x14ac:dyDescent="0.3">
      <c r="A543" s="661" t="s">
        <v>525</v>
      </c>
      <c r="B543" s="662" t="s">
        <v>2404</v>
      </c>
      <c r="C543" s="663" t="s">
        <v>541</v>
      </c>
      <c r="D543" s="664" t="s">
        <v>2408</v>
      </c>
      <c r="E543" s="663" t="s">
        <v>4892</v>
      </c>
      <c r="F543" s="664" t="s">
        <v>4893</v>
      </c>
      <c r="G543" s="663" t="s">
        <v>4618</v>
      </c>
      <c r="H543" s="663" t="s">
        <v>4619</v>
      </c>
      <c r="I543" s="665">
        <v>434.4</v>
      </c>
      <c r="J543" s="665">
        <v>1</v>
      </c>
      <c r="K543" s="666">
        <v>434.4</v>
      </c>
    </row>
    <row r="544" spans="1:11" ht="14.4" customHeight="1" x14ac:dyDescent="0.3">
      <c r="A544" s="661" t="s">
        <v>525</v>
      </c>
      <c r="B544" s="662" t="s">
        <v>2404</v>
      </c>
      <c r="C544" s="663" t="s">
        <v>541</v>
      </c>
      <c r="D544" s="664" t="s">
        <v>2408</v>
      </c>
      <c r="E544" s="663" t="s">
        <v>4892</v>
      </c>
      <c r="F544" s="664" t="s">
        <v>4893</v>
      </c>
      <c r="G544" s="663" t="s">
        <v>4341</v>
      </c>
      <c r="H544" s="663" t="s">
        <v>4342</v>
      </c>
      <c r="I544" s="665">
        <v>21.9</v>
      </c>
      <c r="J544" s="665">
        <v>100</v>
      </c>
      <c r="K544" s="666">
        <v>2190.1</v>
      </c>
    </row>
    <row r="545" spans="1:11" ht="14.4" customHeight="1" x14ac:dyDescent="0.3">
      <c r="A545" s="661" t="s">
        <v>525</v>
      </c>
      <c r="B545" s="662" t="s">
        <v>2404</v>
      </c>
      <c r="C545" s="663" t="s">
        <v>541</v>
      </c>
      <c r="D545" s="664" t="s">
        <v>2408</v>
      </c>
      <c r="E545" s="663" t="s">
        <v>4892</v>
      </c>
      <c r="F545" s="664" t="s">
        <v>4893</v>
      </c>
      <c r="G545" s="663" t="s">
        <v>4638</v>
      </c>
      <c r="H545" s="663" t="s">
        <v>4639</v>
      </c>
      <c r="I545" s="665">
        <v>72.150000000000006</v>
      </c>
      <c r="J545" s="665">
        <v>75</v>
      </c>
      <c r="K545" s="666">
        <v>5411.41</v>
      </c>
    </row>
    <row r="546" spans="1:11" ht="14.4" customHeight="1" x14ac:dyDescent="0.3">
      <c r="A546" s="661" t="s">
        <v>525</v>
      </c>
      <c r="B546" s="662" t="s">
        <v>2404</v>
      </c>
      <c r="C546" s="663" t="s">
        <v>541</v>
      </c>
      <c r="D546" s="664" t="s">
        <v>2408</v>
      </c>
      <c r="E546" s="663" t="s">
        <v>4892</v>
      </c>
      <c r="F546" s="664" t="s">
        <v>4893</v>
      </c>
      <c r="G546" s="663" t="s">
        <v>4642</v>
      </c>
      <c r="H546" s="663" t="s">
        <v>4643</v>
      </c>
      <c r="I546" s="665">
        <v>2.9</v>
      </c>
      <c r="J546" s="665">
        <v>50</v>
      </c>
      <c r="K546" s="666">
        <v>145</v>
      </c>
    </row>
    <row r="547" spans="1:11" ht="14.4" customHeight="1" x14ac:dyDescent="0.3">
      <c r="A547" s="661" t="s">
        <v>525</v>
      </c>
      <c r="B547" s="662" t="s">
        <v>2404</v>
      </c>
      <c r="C547" s="663" t="s">
        <v>541</v>
      </c>
      <c r="D547" s="664" t="s">
        <v>2408</v>
      </c>
      <c r="E547" s="663" t="s">
        <v>4892</v>
      </c>
      <c r="F547" s="664" t="s">
        <v>4893</v>
      </c>
      <c r="G547" s="663" t="s">
        <v>4359</v>
      </c>
      <c r="H547" s="663" t="s">
        <v>4360</v>
      </c>
      <c r="I547" s="665">
        <v>17.905000000000001</v>
      </c>
      <c r="J547" s="665">
        <v>20</v>
      </c>
      <c r="K547" s="666">
        <v>358.1</v>
      </c>
    </row>
    <row r="548" spans="1:11" ht="14.4" customHeight="1" x14ac:dyDescent="0.3">
      <c r="A548" s="661" t="s">
        <v>525</v>
      </c>
      <c r="B548" s="662" t="s">
        <v>2404</v>
      </c>
      <c r="C548" s="663" t="s">
        <v>541</v>
      </c>
      <c r="D548" s="664" t="s">
        <v>2408</v>
      </c>
      <c r="E548" s="663" t="s">
        <v>4892</v>
      </c>
      <c r="F548" s="664" t="s">
        <v>4893</v>
      </c>
      <c r="G548" s="663" t="s">
        <v>4361</v>
      </c>
      <c r="H548" s="663" t="s">
        <v>4362</v>
      </c>
      <c r="I548" s="665">
        <v>8.4700000000000006</v>
      </c>
      <c r="J548" s="665">
        <v>700</v>
      </c>
      <c r="K548" s="666">
        <v>5929</v>
      </c>
    </row>
    <row r="549" spans="1:11" ht="14.4" customHeight="1" x14ac:dyDescent="0.3">
      <c r="A549" s="661" t="s">
        <v>525</v>
      </c>
      <c r="B549" s="662" t="s">
        <v>2404</v>
      </c>
      <c r="C549" s="663" t="s">
        <v>541</v>
      </c>
      <c r="D549" s="664" t="s">
        <v>2408</v>
      </c>
      <c r="E549" s="663" t="s">
        <v>4892</v>
      </c>
      <c r="F549" s="664" t="s">
        <v>4893</v>
      </c>
      <c r="G549" s="663" t="s">
        <v>4650</v>
      </c>
      <c r="H549" s="663" t="s">
        <v>4651</v>
      </c>
      <c r="I549" s="665">
        <v>56.87</v>
      </c>
      <c r="J549" s="665">
        <v>5</v>
      </c>
      <c r="K549" s="666">
        <v>284.35000000000002</v>
      </c>
    </row>
    <row r="550" spans="1:11" ht="14.4" customHeight="1" x14ac:dyDescent="0.3">
      <c r="A550" s="661" t="s">
        <v>525</v>
      </c>
      <c r="B550" s="662" t="s">
        <v>2404</v>
      </c>
      <c r="C550" s="663" t="s">
        <v>541</v>
      </c>
      <c r="D550" s="664" t="s">
        <v>2408</v>
      </c>
      <c r="E550" s="663" t="s">
        <v>4892</v>
      </c>
      <c r="F550" s="664" t="s">
        <v>4893</v>
      </c>
      <c r="G550" s="663" t="s">
        <v>4798</v>
      </c>
      <c r="H550" s="663" t="s">
        <v>4799</v>
      </c>
      <c r="I550" s="665">
        <v>830.86666666666667</v>
      </c>
      <c r="J550" s="665">
        <v>19</v>
      </c>
      <c r="K550" s="666">
        <v>16431.8</v>
      </c>
    </row>
    <row r="551" spans="1:11" ht="14.4" customHeight="1" x14ac:dyDescent="0.3">
      <c r="A551" s="661" t="s">
        <v>525</v>
      </c>
      <c r="B551" s="662" t="s">
        <v>2404</v>
      </c>
      <c r="C551" s="663" t="s">
        <v>541</v>
      </c>
      <c r="D551" s="664" t="s">
        <v>2408</v>
      </c>
      <c r="E551" s="663" t="s">
        <v>4892</v>
      </c>
      <c r="F551" s="664" t="s">
        <v>4893</v>
      </c>
      <c r="G551" s="663" t="s">
        <v>4800</v>
      </c>
      <c r="H551" s="663" t="s">
        <v>4801</v>
      </c>
      <c r="I551" s="665">
        <v>895.4</v>
      </c>
      <c r="J551" s="665">
        <v>8</v>
      </c>
      <c r="K551" s="666">
        <v>6776</v>
      </c>
    </row>
    <row r="552" spans="1:11" ht="14.4" customHeight="1" x14ac:dyDescent="0.3">
      <c r="A552" s="661" t="s">
        <v>525</v>
      </c>
      <c r="B552" s="662" t="s">
        <v>2404</v>
      </c>
      <c r="C552" s="663" t="s">
        <v>541</v>
      </c>
      <c r="D552" s="664" t="s">
        <v>2408</v>
      </c>
      <c r="E552" s="663" t="s">
        <v>4892</v>
      </c>
      <c r="F552" s="664" t="s">
        <v>4893</v>
      </c>
      <c r="G552" s="663" t="s">
        <v>4802</v>
      </c>
      <c r="H552" s="663" t="s">
        <v>4803</v>
      </c>
      <c r="I552" s="665">
        <v>701.8</v>
      </c>
      <c r="J552" s="665">
        <v>4</v>
      </c>
      <c r="K552" s="666">
        <v>2807.2</v>
      </c>
    </row>
    <row r="553" spans="1:11" ht="14.4" customHeight="1" x14ac:dyDescent="0.3">
      <c r="A553" s="661" t="s">
        <v>525</v>
      </c>
      <c r="B553" s="662" t="s">
        <v>2404</v>
      </c>
      <c r="C553" s="663" t="s">
        <v>541</v>
      </c>
      <c r="D553" s="664" t="s">
        <v>2408</v>
      </c>
      <c r="E553" s="663" t="s">
        <v>4892</v>
      </c>
      <c r="F553" s="664" t="s">
        <v>4893</v>
      </c>
      <c r="G553" s="663" t="s">
        <v>4804</v>
      </c>
      <c r="H553" s="663" t="s">
        <v>4805</v>
      </c>
      <c r="I553" s="665">
        <v>123.21</v>
      </c>
      <c r="J553" s="665">
        <v>10</v>
      </c>
      <c r="K553" s="666">
        <v>1232.1400000000001</v>
      </c>
    </row>
    <row r="554" spans="1:11" ht="14.4" customHeight="1" x14ac:dyDescent="0.3">
      <c r="A554" s="661" t="s">
        <v>525</v>
      </c>
      <c r="B554" s="662" t="s">
        <v>2404</v>
      </c>
      <c r="C554" s="663" t="s">
        <v>541</v>
      </c>
      <c r="D554" s="664" t="s">
        <v>2408</v>
      </c>
      <c r="E554" s="663" t="s">
        <v>4892</v>
      </c>
      <c r="F554" s="664" t="s">
        <v>4893</v>
      </c>
      <c r="G554" s="663" t="s">
        <v>4806</v>
      </c>
      <c r="H554" s="663" t="s">
        <v>4807</v>
      </c>
      <c r="I554" s="665">
        <v>1500.3999999999999</v>
      </c>
      <c r="J554" s="665">
        <v>45</v>
      </c>
      <c r="K554" s="666">
        <v>67518.02</v>
      </c>
    </row>
    <row r="555" spans="1:11" ht="14.4" customHeight="1" x14ac:dyDescent="0.3">
      <c r="A555" s="661" t="s">
        <v>525</v>
      </c>
      <c r="B555" s="662" t="s">
        <v>2404</v>
      </c>
      <c r="C555" s="663" t="s">
        <v>541</v>
      </c>
      <c r="D555" s="664" t="s">
        <v>2408</v>
      </c>
      <c r="E555" s="663" t="s">
        <v>4892</v>
      </c>
      <c r="F555" s="664" t="s">
        <v>4893</v>
      </c>
      <c r="G555" s="663" t="s">
        <v>4664</v>
      </c>
      <c r="H555" s="663" t="s">
        <v>4665</v>
      </c>
      <c r="I555" s="665">
        <v>422.3</v>
      </c>
      <c r="J555" s="665">
        <v>1</v>
      </c>
      <c r="K555" s="666">
        <v>422.3</v>
      </c>
    </row>
    <row r="556" spans="1:11" ht="14.4" customHeight="1" x14ac:dyDescent="0.3">
      <c r="A556" s="661" t="s">
        <v>525</v>
      </c>
      <c r="B556" s="662" t="s">
        <v>2404</v>
      </c>
      <c r="C556" s="663" t="s">
        <v>541</v>
      </c>
      <c r="D556" s="664" t="s">
        <v>2408</v>
      </c>
      <c r="E556" s="663" t="s">
        <v>4892</v>
      </c>
      <c r="F556" s="664" t="s">
        <v>4893</v>
      </c>
      <c r="G556" s="663" t="s">
        <v>4808</v>
      </c>
      <c r="H556" s="663" t="s">
        <v>4809</v>
      </c>
      <c r="I556" s="665">
        <v>895.4</v>
      </c>
      <c r="J556" s="665">
        <v>10</v>
      </c>
      <c r="K556" s="666">
        <v>8179.6</v>
      </c>
    </row>
    <row r="557" spans="1:11" ht="14.4" customHeight="1" x14ac:dyDescent="0.3">
      <c r="A557" s="661" t="s">
        <v>525</v>
      </c>
      <c r="B557" s="662" t="s">
        <v>2404</v>
      </c>
      <c r="C557" s="663" t="s">
        <v>541</v>
      </c>
      <c r="D557" s="664" t="s">
        <v>2408</v>
      </c>
      <c r="E557" s="663" t="s">
        <v>4892</v>
      </c>
      <c r="F557" s="664" t="s">
        <v>4893</v>
      </c>
      <c r="G557" s="663" t="s">
        <v>4810</v>
      </c>
      <c r="H557" s="663" t="s">
        <v>4811</v>
      </c>
      <c r="I557" s="665">
        <v>1500.4000000000003</v>
      </c>
      <c r="J557" s="665">
        <v>13</v>
      </c>
      <c r="K557" s="666">
        <v>19505.199999999997</v>
      </c>
    </row>
    <row r="558" spans="1:11" ht="14.4" customHeight="1" x14ac:dyDescent="0.3">
      <c r="A558" s="661" t="s">
        <v>525</v>
      </c>
      <c r="B558" s="662" t="s">
        <v>2404</v>
      </c>
      <c r="C558" s="663" t="s">
        <v>541</v>
      </c>
      <c r="D558" s="664" t="s">
        <v>2408</v>
      </c>
      <c r="E558" s="663" t="s">
        <v>4892</v>
      </c>
      <c r="F558" s="664" t="s">
        <v>4893</v>
      </c>
      <c r="G558" s="663" t="s">
        <v>4015</v>
      </c>
      <c r="H558" s="663" t="s">
        <v>4016</v>
      </c>
      <c r="I558" s="665">
        <v>3.4133333333333336</v>
      </c>
      <c r="J558" s="665">
        <v>8800</v>
      </c>
      <c r="K558" s="666">
        <v>29996</v>
      </c>
    </row>
    <row r="559" spans="1:11" ht="14.4" customHeight="1" x14ac:dyDescent="0.3">
      <c r="A559" s="661" t="s">
        <v>525</v>
      </c>
      <c r="B559" s="662" t="s">
        <v>2404</v>
      </c>
      <c r="C559" s="663" t="s">
        <v>541</v>
      </c>
      <c r="D559" s="664" t="s">
        <v>2408</v>
      </c>
      <c r="E559" s="663" t="s">
        <v>4892</v>
      </c>
      <c r="F559" s="664" t="s">
        <v>4893</v>
      </c>
      <c r="G559" s="663" t="s">
        <v>4395</v>
      </c>
      <c r="H559" s="663" t="s">
        <v>4396</v>
      </c>
      <c r="I559" s="665">
        <v>6.0760000000000005</v>
      </c>
      <c r="J559" s="665">
        <v>1340</v>
      </c>
      <c r="K559" s="666">
        <v>8143.8</v>
      </c>
    </row>
    <row r="560" spans="1:11" ht="14.4" customHeight="1" x14ac:dyDescent="0.3">
      <c r="A560" s="661" t="s">
        <v>525</v>
      </c>
      <c r="B560" s="662" t="s">
        <v>2404</v>
      </c>
      <c r="C560" s="663" t="s">
        <v>541</v>
      </c>
      <c r="D560" s="664" t="s">
        <v>2408</v>
      </c>
      <c r="E560" s="663" t="s">
        <v>4892</v>
      </c>
      <c r="F560" s="664" t="s">
        <v>4893</v>
      </c>
      <c r="G560" s="663" t="s">
        <v>4678</v>
      </c>
      <c r="H560" s="663" t="s">
        <v>4679</v>
      </c>
      <c r="I560" s="665">
        <v>56.87</v>
      </c>
      <c r="J560" s="665">
        <v>5</v>
      </c>
      <c r="K560" s="666">
        <v>284.35000000000002</v>
      </c>
    </row>
    <row r="561" spans="1:11" ht="14.4" customHeight="1" x14ac:dyDescent="0.3">
      <c r="A561" s="661" t="s">
        <v>525</v>
      </c>
      <c r="B561" s="662" t="s">
        <v>2404</v>
      </c>
      <c r="C561" s="663" t="s">
        <v>541</v>
      </c>
      <c r="D561" s="664" t="s">
        <v>2408</v>
      </c>
      <c r="E561" s="663" t="s">
        <v>4892</v>
      </c>
      <c r="F561" s="664" t="s">
        <v>4893</v>
      </c>
      <c r="G561" s="663" t="s">
        <v>4812</v>
      </c>
      <c r="H561" s="663" t="s">
        <v>4813</v>
      </c>
      <c r="I561" s="665">
        <v>895.37</v>
      </c>
      <c r="J561" s="665">
        <v>4</v>
      </c>
      <c r="K561" s="666">
        <v>3581.48</v>
      </c>
    </row>
    <row r="562" spans="1:11" ht="14.4" customHeight="1" x14ac:dyDescent="0.3">
      <c r="A562" s="661" t="s">
        <v>525</v>
      </c>
      <c r="B562" s="662" t="s">
        <v>2404</v>
      </c>
      <c r="C562" s="663" t="s">
        <v>541</v>
      </c>
      <c r="D562" s="664" t="s">
        <v>2408</v>
      </c>
      <c r="E562" s="663" t="s">
        <v>4892</v>
      </c>
      <c r="F562" s="664" t="s">
        <v>4893</v>
      </c>
      <c r="G562" s="663" t="s">
        <v>4814</v>
      </c>
      <c r="H562" s="663" t="s">
        <v>4815</v>
      </c>
      <c r="I562" s="665">
        <v>701.8</v>
      </c>
      <c r="J562" s="665">
        <v>5</v>
      </c>
      <c r="K562" s="666">
        <v>3509</v>
      </c>
    </row>
    <row r="563" spans="1:11" ht="14.4" customHeight="1" x14ac:dyDescent="0.3">
      <c r="A563" s="661" t="s">
        <v>525</v>
      </c>
      <c r="B563" s="662" t="s">
        <v>2404</v>
      </c>
      <c r="C563" s="663" t="s">
        <v>541</v>
      </c>
      <c r="D563" s="664" t="s">
        <v>2408</v>
      </c>
      <c r="E563" s="663" t="s">
        <v>4892</v>
      </c>
      <c r="F563" s="664" t="s">
        <v>4893</v>
      </c>
      <c r="G563" s="663" t="s">
        <v>4816</v>
      </c>
      <c r="H563" s="663" t="s">
        <v>4817</v>
      </c>
      <c r="I563" s="665">
        <v>33.76</v>
      </c>
      <c r="J563" s="665">
        <v>50</v>
      </c>
      <c r="K563" s="666">
        <v>1688</v>
      </c>
    </row>
    <row r="564" spans="1:11" ht="14.4" customHeight="1" x14ac:dyDescent="0.3">
      <c r="A564" s="661" t="s">
        <v>525</v>
      </c>
      <c r="B564" s="662" t="s">
        <v>2404</v>
      </c>
      <c r="C564" s="663" t="s">
        <v>541</v>
      </c>
      <c r="D564" s="664" t="s">
        <v>2408</v>
      </c>
      <c r="E564" s="663" t="s">
        <v>4892</v>
      </c>
      <c r="F564" s="664" t="s">
        <v>4893</v>
      </c>
      <c r="G564" s="663" t="s">
        <v>4818</v>
      </c>
      <c r="H564" s="663" t="s">
        <v>4819</v>
      </c>
      <c r="I564" s="665">
        <v>96.68</v>
      </c>
      <c r="J564" s="665">
        <v>20</v>
      </c>
      <c r="K564" s="666">
        <v>1933.6</v>
      </c>
    </row>
    <row r="565" spans="1:11" ht="14.4" customHeight="1" x14ac:dyDescent="0.3">
      <c r="A565" s="661" t="s">
        <v>525</v>
      </c>
      <c r="B565" s="662" t="s">
        <v>2404</v>
      </c>
      <c r="C565" s="663" t="s">
        <v>541</v>
      </c>
      <c r="D565" s="664" t="s">
        <v>2408</v>
      </c>
      <c r="E565" s="663" t="s">
        <v>4892</v>
      </c>
      <c r="F565" s="664" t="s">
        <v>4893</v>
      </c>
      <c r="G565" s="663" t="s">
        <v>4820</v>
      </c>
      <c r="H565" s="663" t="s">
        <v>4821</v>
      </c>
      <c r="I565" s="665">
        <v>929.37</v>
      </c>
      <c r="J565" s="665">
        <v>10</v>
      </c>
      <c r="K565" s="666">
        <v>9293.65</v>
      </c>
    </row>
    <row r="566" spans="1:11" ht="14.4" customHeight="1" x14ac:dyDescent="0.3">
      <c r="A566" s="661" t="s">
        <v>525</v>
      </c>
      <c r="B566" s="662" t="s">
        <v>2404</v>
      </c>
      <c r="C566" s="663" t="s">
        <v>541</v>
      </c>
      <c r="D566" s="664" t="s">
        <v>2408</v>
      </c>
      <c r="E566" s="663" t="s">
        <v>4892</v>
      </c>
      <c r="F566" s="664" t="s">
        <v>4893</v>
      </c>
      <c r="G566" s="663" t="s">
        <v>4822</v>
      </c>
      <c r="H566" s="663" t="s">
        <v>4823</v>
      </c>
      <c r="I566" s="665">
        <v>123.21</v>
      </c>
      <c r="J566" s="665">
        <v>10</v>
      </c>
      <c r="K566" s="666">
        <v>1232.1400000000001</v>
      </c>
    </row>
    <row r="567" spans="1:11" ht="14.4" customHeight="1" x14ac:dyDescent="0.3">
      <c r="A567" s="661" t="s">
        <v>525</v>
      </c>
      <c r="B567" s="662" t="s">
        <v>2404</v>
      </c>
      <c r="C567" s="663" t="s">
        <v>541</v>
      </c>
      <c r="D567" s="664" t="s">
        <v>2408</v>
      </c>
      <c r="E567" s="663" t="s">
        <v>4892</v>
      </c>
      <c r="F567" s="664" t="s">
        <v>4893</v>
      </c>
      <c r="G567" s="663" t="s">
        <v>4824</v>
      </c>
      <c r="H567" s="663" t="s">
        <v>4825</v>
      </c>
      <c r="I567" s="665">
        <v>2568.6</v>
      </c>
      <c r="J567" s="665">
        <v>2</v>
      </c>
      <c r="K567" s="666">
        <v>5137.2</v>
      </c>
    </row>
    <row r="568" spans="1:11" ht="14.4" customHeight="1" x14ac:dyDescent="0.3">
      <c r="A568" s="661" t="s">
        <v>525</v>
      </c>
      <c r="B568" s="662" t="s">
        <v>2404</v>
      </c>
      <c r="C568" s="663" t="s">
        <v>541</v>
      </c>
      <c r="D568" s="664" t="s">
        <v>2408</v>
      </c>
      <c r="E568" s="663" t="s">
        <v>4892</v>
      </c>
      <c r="F568" s="664" t="s">
        <v>4893</v>
      </c>
      <c r="G568" s="663" t="s">
        <v>4826</v>
      </c>
      <c r="H568" s="663" t="s">
        <v>4827</v>
      </c>
      <c r="I568" s="665">
        <v>80.47</v>
      </c>
      <c r="J568" s="665">
        <v>25</v>
      </c>
      <c r="K568" s="666">
        <v>2011.63</v>
      </c>
    </row>
    <row r="569" spans="1:11" ht="14.4" customHeight="1" x14ac:dyDescent="0.3">
      <c r="A569" s="661" t="s">
        <v>525</v>
      </c>
      <c r="B569" s="662" t="s">
        <v>2404</v>
      </c>
      <c r="C569" s="663" t="s">
        <v>541</v>
      </c>
      <c r="D569" s="664" t="s">
        <v>2408</v>
      </c>
      <c r="E569" s="663" t="s">
        <v>4892</v>
      </c>
      <c r="F569" s="664" t="s">
        <v>4893</v>
      </c>
      <c r="G569" s="663" t="s">
        <v>4828</v>
      </c>
      <c r="H569" s="663" t="s">
        <v>4829</v>
      </c>
      <c r="I569" s="665">
        <v>56.87</v>
      </c>
      <c r="J569" s="665">
        <v>5</v>
      </c>
      <c r="K569" s="666">
        <v>284.35000000000002</v>
      </c>
    </row>
    <row r="570" spans="1:11" ht="14.4" customHeight="1" x14ac:dyDescent="0.3">
      <c r="A570" s="661" t="s">
        <v>525</v>
      </c>
      <c r="B570" s="662" t="s">
        <v>2404</v>
      </c>
      <c r="C570" s="663" t="s">
        <v>541</v>
      </c>
      <c r="D570" s="664" t="s">
        <v>2408</v>
      </c>
      <c r="E570" s="663" t="s">
        <v>4892</v>
      </c>
      <c r="F570" s="664" t="s">
        <v>4893</v>
      </c>
      <c r="G570" s="663" t="s">
        <v>4698</v>
      </c>
      <c r="H570" s="663" t="s">
        <v>4699</v>
      </c>
      <c r="I570" s="665">
        <v>516.36500000000001</v>
      </c>
      <c r="J570" s="665">
        <v>25</v>
      </c>
      <c r="K570" s="666">
        <v>12813.9</v>
      </c>
    </row>
    <row r="571" spans="1:11" ht="14.4" customHeight="1" x14ac:dyDescent="0.3">
      <c r="A571" s="661" t="s">
        <v>525</v>
      </c>
      <c r="B571" s="662" t="s">
        <v>2404</v>
      </c>
      <c r="C571" s="663" t="s">
        <v>541</v>
      </c>
      <c r="D571" s="664" t="s">
        <v>2408</v>
      </c>
      <c r="E571" s="663" t="s">
        <v>4892</v>
      </c>
      <c r="F571" s="664" t="s">
        <v>4893</v>
      </c>
      <c r="G571" s="663" t="s">
        <v>4830</v>
      </c>
      <c r="H571" s="663" t="s">
        <v>4831</v>
      </c>
      <c r="I571" s="665">
        <v>1500.4</v>
      </c>
      <c r="J571" s="665">
        <v>3</v>
      </c>
      <c r="K571" s="666">
        <v>4501.2</v>
      </c>
    </row>
    <row r="572" spans="1:11" ht="14.4" customHeight="1" x14ac:dyDescent="0.3">
      <c r="A572" s="661" t="s">
        <v>525</v>
      </c>
      <c r="B572" s="662" t="s">
        <v>2404</v>
      </c>
      <c r="C572" s="663" t="s">
        <v>541</v>
      </c>
      <c r="D572" s="664" t="s">
        <v>2408</v>
      </c>
      <c r="E572" s="663" t="s">
        <v>4892</v>
      </c>
      <c r="F572" s="664" t="s">
        <v>4893</v>
      </c>
      <c r="G572" s="663" t="s">
        <v>4832</v>
      </c>
      <c r="H572" s="663" t="s">
        <v>4833</v>
      </c>
      <c r="I572" s="665">
        <v>847</v>
      </c>
      <c r="J572" s="665">
        <v>1</v>
      </c>
      <c r="K572" s="666">
        <v>847</v>
      </c>
    </row>
    <row r="573" spans="1:11" ht="14.4" customHeight="1" x14ac:dyDescent="0.3">
      <c r="A573" s="661" t="s">
        <v>525</v>
      </c>
      <c r="B573" s="662" t="s">
        <v>2404</v>
      </c>
      <c r="C573" s="663" t="s">
        <v>541</v>
      </c>
      <c r="D573" s="664" t="s">
        <v>2408</v>
      </c>
      <c r="E573" s="663" t="s">
        <v>4900</v>
      </c>
      <c r="F573" s="664" t="s">
        <v>4901</v>
      </c>
      <c r="G573" s="663" t="s">
        <v>4436</v>
      </c>
      <c r="H573" s="663" t="s">
        <v>4437</v>
      </c>
      <c r="I573" s="665">
        <v>319.91000000000003</v>
      </c>
      <c r="J573" s="665">
        <v>120</v>
      </c>
      <c r="K573" s="666">
        <v>38389.439999999995</v>
      </c>
    </row>
    <row r="574" spans="1:11" ht="14.4" customHeight="1" x14ac:dyDescent="0.3">
      <c r="A574" s="661" t="s">
        <v>525</v>
      </c>
      <c r="B574" s="662" t="s">
        <v>2404</v>
      </c>
      <c r="C574" s="663" t="s">
        <v>541</v>
      </c>
      <c r="D574" s="664" t="s">
        <v>2408</v>
      </c>
      <c r="E574" s="663" t="s">
        <v>4902</v>
      </c>
      <c r="F574" s="664" t="s">
        <v>4903</v>
      </c>
      <c r="G574" s="663" t="s">
        <v>4454</v>
      </c>
      <c r="H574" s="663" t="s">
        <v>4455</v>
      </c>
      <c r="I574" s="665">
        <v>8.1678571428571427</v>
      </c>
      <c r="J574" s="665">
        <v>4100</v>
      </c>
      <c r="K574" s="666">
        <v>33492</v>
      </c>
    </row>
    <row r="575" spans="1:11" ht="14.4" customHeight="1" x14ac:dyDescent="0.3">
      <c r="A575" s="661" t="s">
        <v>525</v>
      </c>
      <c r="B575" s="662" t="s">
        <v>2404</v>
      </c>
      <c r="C575" s="663" t="s">
        <v>541</v>
      </c>
      <c r="D575" s="664" t="s">
        <v>2408</v>
      </c>
      <c r="E575" s="663" t="s">
        <v>4902</v>
      </c>
      <c r="F575" s="664" t="s">
        <v>4903</v>
      </c>
      <c r="G575" s="663" t="s">
        <v>4456</v>
      </c>
      <c r="H575" s="663" t="s">
        <v>4457</v>
      </c>
      <c r="I575" s="665">
        <v>16.453333333333333</v>
      </c>
      <c r="J575" s="665">
        <v>700</v>
      </c>
      <c r="K575" s="666">
        <v>11518</v>
      </c>
    </row>
    <row r="576" spans="1:11" ht="14.4" customHeight="1" x14ac:dyDescent="0.3">
      <c r="A576" s="661" t="s">
        <v>525</v>
      </c>
      <c r="B576" s="662" t="s">
        <v>2404</v>
      </c>
      <c r="C576" s="663" t="s">
        <v>541</v>
      </c>
      <c r="D576" s="664" t="s">
        <v>2408</v>
      </c>
      <c r="E576" s="663" t="s">
        <v>4902</v>
      </c>
      <c r="F576" s="664" t="s">
        <v>4903</v>
      </c>
      <c r="G576" s="663" t="s">
        <v>4714</v>
      </c>
      <c r="H576" s="663" t="s">
        <v>4715</v>
      </c>
      <c r="I576" s="665">
        <v>7.0049999999999999</v>
      </c>
      <c r="J576" s="665">
        <v>100</v>
      </c>
      <c r="K576" s="666">
        <v>700.5</v>
      </c>
    </row>
    <row r="577" spans="1:11" ht="14.4" customHeight="1" x14ac:dyDescent="0.3">
      <c r="A577" s="661" t="s">
        <v>525</v>
      </c>
      <c r="B577" s="662" t="s">
        <v>2404</v>
      </c>
      <c r="C577" s="663" t="s">
        <v>541</v>
      </c>
      <c r="D577" s="664" t="s">
        <v>2408</v>
      </c>
      <c r="E577" s="663" t="s">
        <v>4904</v>
      </c>
      <c r="F577" s="664" t="s">
        <v>4905</v>
      </c>
      <c r="G577" s="663" t="s">
        <v>4834</v>
      </c>
      <c r="H577" s="663" t="s">
        <v>4835</v>
      </c>
      <c r="I577" s="665">
        <v>27.253999999999998</v>
      </c>
      <c r="J577" s="665">
        <v>504</v>
      </c>
      <c r="K577" s="666">
        <v>13736.52</v>
      </c>
    </row>
    <row r="578" spans="1:11" ht="14.4" customHeight="1" x14ac:dyDescent="0.3">
      <c r="A578" s="661" t="s">
        <v>525</v>
      </c>
      <c r="B578" s="662" t="s">
        <v>2404</v>
      </c>
      <c r="C578" s="663" t="s">
        <v>541</v>
      </c>
      <c r="D578" s="664" t="s">
        <v>2408</v>
      </c>
      <c r="E578" s="663" t="s">
        <v>4894</v>
      </c>
      <c r="F578" s="664" t="s">
        <v>4895</v>
      </c>
      <c r="G578" s="663" t="s">
        <v>4017</v>
      </c>
      <c r="H578" s="663" t="s">
        <v>4018</v>
      </c>
      <c r="I578" s="665">
        <v>180.43714285714287</v>
      </c>
      <c r="J578" s="665">
        <v>200</v>
      </c>
      <c r="K578" s="666">
        <v>36086.909999999996</v>
      </c>
    </row>
    <row r="579" spans="1:11" ht="14.4" customHeight="1" x14ac:dyDescent="0.3">
      <c r="A579" s="661" t="s">
        <v>525</v>
      </c>
      <c r="B579" s="662" t="s">
        <v>2404</v>
      </c>
      <c r="C579" s="663" t="s">
        <v>541</v>
      </c>
      <c r="D579" s="664" t="s">
        <v>2408</v>
      </c>
      <c r="E579" s="663" t="s">
        <v>4894</v>
      </c>
      <c r="F579" s="664" t="s">
        <v>4895</v>
      </c>
      <c r="G579" s="663" t="s">
        <v>4019</v>
      </c>
      <c r="H579" s="663" t="s">
        <v>4020</v>
      </c>
      <c r="I579" s="665">
        <v>0.30333333333333334</v>
      </c>
      <c r="J579" s="665">
        <v>2400</v>
      </c>
      <c r="K579" s="666">
        <v>731</v>
      </c>
    </row>
    <row r="580" spans="1:11" ht="14.4" customHeight="1" x14ac:dyDescent="0.3">
      <c r="A580" s="661" t="s">
        <v>525</v>
      </c>
      <c r="B580" s="662" t="s">
        <v>2404</v>
      </c>
      <c r="C580" s="663" t="s">
        <v>541</v>
      </c>
      <c r="D580" s="664" t="s">
        <v>2408</v>
      </c>
      <c r="E580" s="663" t="s">
        <v>4894</v>
      </c>
      <c r="F580" s="664" t="s">
        <v>4895</v>
      </c>
      <c r="G580" s="663" t="s">
        <v>4021</v>
      </c>
      <c r="H580" s="663" t="s">
        <v>4022</v>
      </c>
      <c r="I580" s="665">
        <v>0.30499999999999999</v>
      </c>
      <c r="J580" s="665">
        <v>2600</v>
      </c>
      <c r="K580" s="666">
        <v>801</v>
      </c>
    </row>
    <row r="581" spans="1:11" ht="14.4" customHeight="1" x14ac:dyDescent="0.3">
      <c r="A581" s="661" t="s">
        <v>525</v>
      </c>
      <c r="B581" s="662" t="s">
        <v>2404</v>
      </c>
      <c r="C581" s="663" t="s">
        <v>541</v>
      </c>
      <c r="D581" s="664" t="s">
        <v>2408</v>
      </c>
      <c r="E581" s="663" t="s">
        <v>4894</v>
      </c>
      <c r="F581" s="664" t="s">
        <v>4895</v>
      </c>
      <c r="G581" s="663" t="s">
        <v>4716</v>
      </c>
      <c r="H581" s="663" t="s">
        <v>4717</v>
      </c>
      <c r="I581" s="665">
        <v>48.82</v>
      </c>
      <c r="J581" s="665">
        <v>25</v>
      </c>
      <c r="K581" s="666">
        <v>1220.5899999999999</v>
      </c>
    </row>
    <row r="582" spans="1:11" ht="14.4" customHeight="1" x14ac:dyDescent="0.3">
      <c r="A582" s="661" t="s">
        <v>525</v>
      </c>
      <c r="B582" s="662" t="s">
        <v>2404</v>
      </c>
      <c r="C582" s="663" t="s">
        <v>541</v>
      </c>
      <c r="D582" s="664" t="s">
        <v>2408</v>
      </c>
      <c r="E582" s="663" t="s">
        <v>4894</v>
      </c>
      <c r="F582" s="664" t="s">
        <v>4895</v>
      </c>
      <c r="G582" s="663" t="s">
        <v>4023</v>
      </c>
      <c r="H582" s="663" t="s">
        <v>4024</v>
      </c>
      <c r="I582" s="665">
        <v>0.4875000000000001</v>
      </c>
      <c r="J582" s="665">
        <v>8400</v>
      </c>
      <c r="K582" s="666">
        <v>4102</v>
      </c>
    </row>
    <row r="583" spans="1:11" ht="14.4" customHeight="1" x14ac:dyDescent="0.3">
      <c r="A583" s="661" t="s">
        <v>525</v>
      </c>
      <c r="B583" s="662" t="s">
        <v>2404</v>
      </c>
      <c r="C583" s="663" t="s">
        <v>541</v>
      </c>
      <c r="D583" s="664" t="s">
        <v>2408</v>
      </c>
      <c r="E583" s="663" t="s">
        <v>4894</v>
      </c>
      <c r="F583" s="664" t="s">
        <v>4895</v>
      </c>
      <c r="G583" s="663" t="s">
        <v>4718</v>
      </c>
      <c r="H583" s="663" t="s">
        <v>4719</v>
      </c>
      <c r="I583" s="665">
        <v>48.823999999999998</v>
      </c>
      <c r="J583" s="665">
        <v>125</v>
      </c>
      <c r="K583" s="666">
        <v>6103.02</v>
      </c>
    </row>
    <row r="584" spans="1:11" ht="14.4" customHeight="1" x14ac:dyDescent="0.3">
      <c r="A584" s="661" t="s">
        <v>525</v>
      </c>
      <c r="B584" s="662" t="s">
        <v>2404</v>
      </c>
      <c r="C584" s="663" t="s">
        <v>541</v>
      </c>
      <c r="D584" s="664" t="s">
        <v>2408</v>
      </c>
      <c r="E584" s="663" t="s">
        <v>4894</v>
      </c>
      <c r="F584" s="664" t="s">
        <v>4895</v>
      </c>
      <c r="G584" s="663" t="s">
        <v>4025</v>
      </c>
      <c r="H584" s="663" t="s">
        <v>4026</v>
      </c>
      <c r="I584" s="665">
        <v>180.43</v>
      </c>
      <c r="J584" s="665">
        <v>25</v>
      </c>
      <c r="K584" s="666">
        <v>4510.78</v>
      </c>
    </row>
    <row r="585" spans="1:11" ht="14.4" customHeight="1" x14ac:dyDescent="0.3">
      <c r="A585" s="661" t="s">
        <v>525</v>
      </c>
      <c r="B585" s="662" t="s">
        <v>2404</v>
      </c>
      <c r="C585" s="663" t="s">
        <v>541</v>
      </c>
      <c r="D585" s="664" t="s">
        <v>2408</v>
      </c>
      <c r="E585" s="663" t="s">
        <v>4894</v>
      </c>
      <c r="F585" s="664" t="s">
        <v>4895</v>
      </c>
      <c r="G585" s="663" t="s">
        <v>4027</v>
      </c>
      <c r="H585" s="663" t="s">
        <v>4028</v>
      </c>
      <c r="I585" s="665">
        <v>29.4</v>
      </c>
      <c r="J585" s="665">
        <v>100</v>
      </c>
      <c r="K585" s="666">
        <v>2940.15</v>
      </c>
    </row>
    <row r="586" spans="1:11" ht="14.4" customHeight="1" x14ac:dyDescent="0.3">
      <c r="A586" s="661" t="s">
        <v>525</v>
      </c>
      <c r="B586" s="662" t="s">
        <v>2404</v>
      </c>
      <c r="C586" s="663" t="s">
        <v>541</v>
      </c>
      <c r="D586" s="664" t="s">
        <v>2408</v>
      </c>
      <c r="E586" s="663" t="s">
        <v>4894</v>
      </c>
      <c r="F586" s="664" t="s">
        <v>4895</v>
      </c>
      <c r="G586" s="663" t="s">
        <v>4722</v>
      </c>
      <c r="H586" s="663" t="s">
        <v>4723</v>
      </c>
      <c r="I586" s="665">
        <v>140.11000000000001</v>
      </c>
      <c r="J586" s="665">
        <v>25</v>
      </c>
      <c r="K586" s="666">
        <v>3502.65</v>
      </c>
    </row>
    <row r="587" spans="1:11" ht="14.4" customHeight="1" x14ac:dyDescent="0.3">
      <c r="A587" s="661" t="s">
        <v>525</v>
      </c>
      <c r="B587" s="662" t="s">
        <v>2404</v>
      </c>
      <c r="C587" s="663" t="s">
        <v>541</v>
      </c>
      <c r="D587" s="664" t="s">
        <v>2408</v>
      </c>
      <c r="E587" s="663" t="s">
        <v>4894</v>
      </c>
      <c r="F587" s="664" t="s">
        <v>4895</v>
      </c>
      <c r="G587" s="663" t="s">
        <v>4724</v>
      </c>
      <c r="H587" s="663" t="s">
        <v>4725</v>
      </c>
      <c r="I587" s="665">
        <v>48.82</v>
      </c>
      <c r="J587" s="665">
        <v>25</v>
      </c>
      <c r="K587" s="666">
        <v>1220.5899999999999</v>
      </c>
    </row>
    <row r="588" spans="1:11" ht="14.4" customHeight="1" x14ac:dyDescent="0.3">
      <c r="A588" s="661" t="s">
        <v>525</v>
      </c>
      <c r="B588" s="662" t="s">
        <v>2404</v>
      </c>
      <c r="C588" s="663" t="s">
        <v>541</v>
      </c>
      <c r="D588" s="664" t="s">
        <v>2408</v>
      </c>
      <c r="E588" s="663" t="s">
        <v>4894</v>
      </c>
      <c r="F588" s="664" t="s">
        <v>4895</v>
      </c>
      <c r="G588" s="663" t="s">
        <v>4033</v>
      </c>
      <c r="H588" s="663" t="s">
        <v>4034</v>
      </c>
      <c r="I588" s="665">
        <v>1.5133333333333332</v>
      </c>
      <c r="J588" s="665">
        <v>5300</v>
      </c>
      <c r="K588" s="666">
        <v>8016</v>
      </c>
    </row>
    <row r="589" spans="1:11" ht="14.4" customHeight="1" x14ac:dyDescent="0.3">
      <c r="A589" s="661" t="s">
        <v>525</v>
      </c>
      <c r="B589" s="662" t="s">
        <v>2404</v>
      </c>
      <c r="C589" s="663" t="s">
        <v>541</v>
      </c>
      <c r="D589" s="664" t="s">
        <v>2408</v>
      </c>
      <c r="E589" s="663" t="s">
        <v>4894</v>
      </c>
      <c r="F589" s="664" t="s">
        <v>4895</v>
      </c>
      <c r="G589" s="663" t="s">
        <v>4836</v>
      </c>
      <c r="H589" s="663" t="s">
        <v>4837</v>
      </c>
      <c r="I589" s="665">
        <v>146.88999999999999</v>
      </c>
      <c r="J589" s="665">
        <v>25</v>
      </c>
      <c r="K589" s="666">
        <v>3672.35</v>
      </c>
    </row>
    <row r="590" spans="1:11" ht="14.4" customHeight="1" x14ac:dyDescent="0.3">
      <c r="A590" s="661" t="s">
        <v>525</v>
      </c>
      <c r="B590" s="662" t="s">
        <v>2404</v>
      </c>
      <c r="C590" s="663" t="s">
        <v>541</v>
      </c>
      <c r="D590" s="664" t="s">
        <v>2408</v>
      </c>
      <c r="E590" s="663" t="s">
        <v>4894</v>
      </c>
      <c r="F590" s="664" t="s">
        <v>4895</v>
      </c>
      <c r="G590" s="663" t="s">
        <v>4732</v>
      </c>
      <c r="H590" s="663" t="s">
        <v>4733</v>
      </c>
      <c r="I590" s="665">
        <v>180.44</v>
      </c>
      <c r="J590" s="665">
        <v>25</v>
      </c>
      <c r="K590" s="666">
        <v>4510.88</v>
      </c>
    </row>
    <row r="591" spans="1:11" ht="14.4" customHeight="1" x14ac:dyDescent="0.3">
      <c r="A591" s="661" t="s">
        <v>525</v>
      </c>
      <c r="B591" s="662" t="s">
        <v>2404</v>
      </c>
      <c r="C591" s="663" t="s">
        <v>541</v>
      </c>
      <c r="D591" s="664" t="s">
        <v>2408</v>
      </c>
      <c r="E591" s="663" t="s">
        <v>4896</v>
      </c>
      <c r="F591" s="664" t="s">
        <v>4897</v>
      </c>
      <c r="G591" s="663" t="s">
        <v>4041</v>
      </c>
      <c r="H591" s="663" t="s">
        <v>4042</v>
      </c>
      <c r="I591" s="665">
        <v>0.71</v>
      </c>
      <c r="J591" s="665">
        <v>25600</v>
      </c>
      <c r="K591" s="666">
        <v>18176</v>
      </c>
    </row>
    <row r="592" spans="1:11" ht="14.4" customHeight="1" x14ac:dyDescent="0.3">
      <c r="A592" s="661" t="s">
        <v>525</v>
      </c>
      <c r="B592" s="662" t="s">
        <v>2404</v>
      </c>
      <c r="C592" s="663" t="s">
        <v>541</v>
      </c>
      <c r="D592" s="664" t="s">
        <v>2408</v>
      </c>
      <c r="E592" s="663" t="s">
        <v>4896</v>
      </c>
      <c r="F592" s="664" t="s">
        <v>4897</v>
      </c>
      <c r="G592" s="663" t="s">
        <v>4478</v>
      </c>
      <c r="H592" s="663" t="s">
        <v>4479</v>
      </c>
      <c r="I592" s="665">
        <v>0.71</v>
      </c>
      <c r="J592" s="665">
        <v>11600</v>
      </c>
      <c r="K592" s="666">
        <v>8236</v>
      </c>
    </row>
    <row r="593" spans="1:11" ht="14.4" customHeight="1" x14ac:dyDescent="0.3">
      <c r="A593" s="661" t="s">
        <v>525</v>
      </c>
      <c r="B593" s="662" t="s">
        <v>2404</v>
      </c>
      <c r="C593" s="663" t="s">
        <v>541</v>
      </c>
      <c r="D593" s="664" t="s">
        <v>2408</v>
      </c>
      <c r="E593" s="663" t="s">
        <v>4896</v>
      </c>
      <c r="F593" s="664" t="s">
        <v>4897</v>
      </c>
      <c r="G593" s="663" t="s">
        <v>4043</v>
      </c>
      <c r="H593" s="663" t="s">
        <v>4044</v>
      </c>
      <c r="I593" s="665">
        <v>0.71</v>
      </c>
      <c r="J593" s="665">
        <v>13000</v>
      </c>
      <c r="K593" s="666">
        <v>9230</v>
      </c>
    </row>
    <row r="594" spans="1:11" ht="14.4" customHeight="1" x14ac:dyDescent="0.3">
      <c r="A594" s="661" t="s">
        <v>525</v>
      </c>
      <c r="B594" s="662" t="s">
        <v>2404</v>
      </c>
      <c r="C594" s="663" t="s">
        <v>541</v>
      </c>
      <c r="D594" s="664" t="s">
        <v>2408</v>
      </c>
      <c r="E594" s="663" t="s">
        <v>4906</v>
      </c>
      <c r="F594" s="664" t="s">
        <v>4907</v>
      </c>
      <c r="G594" s="663" t="s">
        <v>4496</v>
      </c>
      <c r="H594" s="663" t="s">
        <v>4497</v>
      </c>
      <c r="I594" s="665">
        <v>142.78</v>
      </c>
      <c r="J594" s="665">
        <v>21</v>
      </c>
      <c r="K594" s="666">
        <v>2998.38</v>
      </c>
    </row>
    <row r="595" spans="1:11" ht="14.4" customHeight="1" x14ac:dyDescent="0.3">
      <c r="A595" s="661" t="s">
        <v>525</v>
      </c>
      <c r="B595" s="662" t="s">
        <v>2404</v>
      </c>
      <c r="C595" s="663" t="s">
        <v>541</v>
      </c>
      <c r="D595" s="664" t="s">
        <v>2408</v>
      </c>
      <c r="E595" s="663" t="s">
        <v>4910</v>
      </c>
      <c r="F595" s="664" t="s">
        <v>4911</v>
      </c>
      <c r="G595" s="663" t="s">
        <v>4738</v>
      </c>
      <c r="H595" s="663" t="s">
        <v>4739</v>
      </c>
      <c r="I595" s="665">
        <v>15.61</v>
      </c>
      <c r="J595" s="665">
        <v>170</v>
      </c>
      <c r="K595" s="666">
        <v>2653.7000000000003</v>
      </c>
    </row>
    <row r="596" spans="1:11" ht="14.4" customHeight="1" x14ac:dyDescent="0.3">
      <c r="A596" s="661" t="s">
        <v>525</v>
      </c>
      <c r="B596" s="662" t="s">
        <v>2404</v>
      </c>
      <c r="C596" s="663" t="s">
        <v>541</v>
      </c>
      <c r="D596" s="664" t="s">
        <v>2408</v>
      </c>
      <c r="E596" s="663" t="s">
        <v>4910</v>
      </c>
      <c r="F596" s="664" t="s">
        <v>4911</v>
      </c>
      <c r="G596" s="663" t="s">
        <v>4740</v>
      </c>
      <c r="H596" s="663" t="s">
        <v>4741</v>
      </c>
      <c r="I596" s="665">
        <v>36.829999999999991</v>
      </c>
      <c r="J596" s="665">
        <v>300</v>
      </c>
      <c r="K596" s="666">
        <v>11049.599999999999</v>
      </c>
    </row>
    <row r="597" spans="1:11" ht="14.4" customHeight="1" x14ac:dyDescent="0.3">
      <c r="A597" s="661" t="s">
        <v>525</v>
      </c>
      <c r="B597" s="662" t="s">
        <v>2404</v>
      </c>
      <c r="C597" s="663" t="s">
        <v>541</v>
      </c>
      <c r="D597" s="664" t="s">
        <v>2408</v>
      </c>
      <c r="E597" s="663" t="s">
        <v>4910</v>
      </c>
      <c r="F597" s="664" t="s">
        <v>4911</v>
      </c>
      <c r="G597" s="663" t="s">
        <v>4742</v>
      </c>
      <c r="H597" s="663" t="s">
        <v>4743</v>
      </c>
      <c r="I597" s="665">
        <v>15.21</v>
      </c>
      <c r="J597" s="665">
        <v>50</v>
      </c>
      <c r="K597" s="666">
        <v>760.5</v>
      </c>
    </row>
    <row r="598" spans="1:11" ht="14.4" customHeight="1" x14ac:dyDescent="0.3">
      <c r="A598" s="661" t="s">
        <v>525</v>
      </c>
      <c r="B598" s="662" t="s">
        <v>2404</v>
      </c>
      <c r="C598" s="663" t="s">
        <v>541</v>
      </c>
      <c r="D598" s="664" t="s">
        <v>2408</v>
      </c>
      <c r="E598" s="663" t="s">
        <v>4910</v>
      </c>
      <c r="F598" s="664" t="s">
        <v>4911</v>
      </c>
      <c r="G598" s="663" t="s">
        <v>4530</v>
      </c>
      <c r="H598" s="663" t="s">
        <v>4531</v>
      </c>
      <c r="I598" s="665">
        <v>220.21999999999997</v>
      </c>
      <c r="J598" s="665">
        <v>120</v>
      </c>
      <c r="K598" s="666">
        <v>26426.400000000001</v>
      </c>
    </row>
    <row r="599" spans="1:11" ht="14.4" customHeight="1" x14ac:dyDescent="0.3">
      <c r="A599" s="661" t="s">
        <v>525</v>
      </c>
      <c r="B599" s="662" t="s">
        <v>2404</v>
      </c>
      <c r="C599" s="663" t="s">
        <v>541</v>
      </c>
      <c r="D599" s="664" t="s">
        <v>2408</v>
      </c>
      <c r="E599" s="663" t="s">
        <v>4910</v>
      </c>
      <c r="F599" s="664" t="s">
        <v>4911</v>
      </c>
      <c r="G599" s="663" t="s">
        <v>4838</v>
      </c>
      <c r="H599" s="663" t="s">
        <v>4839</v>
      </c>
      <c r="I599" s="665">
        <v>104.06</v>
      </c>
      <c r="J599" s="665">
        <v>10</v>
      </c>
      <c r="K599" s="666">
        <v>1040.5999999999999</v>
      </c>
    </row>
    <row r="600" spans="1:11" ht="14.4" customHeight="1" x14ac:dyDescent="0.3">
      <c r="A600" s="661" t="s">
        <v>525</v>
      </c>
      <c r="B600" s="662" t="s">
        <v>2404</v>
      </c>
      <c r="C600" s="663" t="s">
        <v>541</v>
      </c>
      <c r="D600" s="664" t="s">
        <v>2408</v>
      </c>
      <c r="E600" s="663" t="s">
        <v>4910</v>
      </c>
      <c r="F600" s="664" t="s">
        <v>4911</v>
      </c>
      <c r="G600" s="663" t="s">
        <v>4744</v>
      </c>
      <c r="H600" s="663" t="s">
        <v>4745</v>
      </c>
      <c r="I600" s="665">
        <v>119.99583333333334</v>
      </c>
      <c r="J600" s="665">
        <v>587</v>
      </c>
      <c r="K600" s="666">
        <v>70437.41</v>
      </c>
    </row>
    <row r="601" spans="1:11" ht="14.4" customHeight="1" x14ac:dyDescent="0.3">
      <c r="A601" s="661" t="s">
        <v>525</v>
      </c>
      <c r="B601" s="662" t="s">
        <v>2404</v>
      </c>
      <c r="C601" s="663" t="s">
        <v>541</v>
      </c>
      <c r="D601" s="664" t="s">
        <v>2408</v>
      </c>
      <c r="E601" s="663" t="s">
        <v>4910</v>
      </c>
      <c r="F601" s="664" t="s">
        <v>4911</v>
      </c>
      <c r="G601" s="663" t="s">
        <v>4746</v>
      </c>
      <c r="H601" s="663" t="s">
        <v>4747</v>
      </c>
      <c r="I601" s="665">
        <v>36.83</v>
      </c>
      <c r="J601" s="665">
        <v>50</v>
      </c>
      <c r="K601" s="666">
        <v>1841.62</v>
      </c>
    </row>
    <row r="602" spans="1:11" ht="14.4" customHeight="1" x14ac:dyDescent="0.3">
      <c r="A602" s="661" t="s">
        <v>525</v>
      </c>
      <c r="B602" s="662" t="s">
        <v>2404</v>
      </c>
      <c r="C602" s="663" t="s">
        <v>541</v>
      </c>
      <c r="D602" s="664" t="s">
        <v>2408</v>
      </c>
      <c r="E602" s="663" t="s">
        <v>4910</v>
      </c>
      <c r="F602" s="664" t="s">
        <v>4911</v>
      </c>
      <c r="G602" s="663" t="s">
        <v>4748</v>
      </c>
      <c r="H602" s="663" t="s">
        <v>4749</v>
      </c>
      <c r="I602" s="665">
        <v>104.05999999999999</v>
      </c>
      <c r="J602" s="665">
        <v>80</v>
      </c>
      <c r="K602" s="666">
        <v>8324.7999999999993</v>
      </c>
    </row>
    <row r="603" spans="1:11" ht="14.4" customHeight="1" x14ac:dyDescent="0.3">
      <c r="A603" s="661" t="s">
        <v>525</v>
      </c>
      <c r="B603" s="662" t="s">
        <v>2404</v>
      </c>
      <c r="C603" s="663" t="s">
        <v>541</v>
      </c>
      <c r="D603" s="664" t="s">
        <v>2408</v>
      </c>
      <c r="E603" s="663" t="s">
        <v>4910</v>
      </c>
      <c r="F603" s="664" t="s">
        <v>4911</v>
      </c>
      <c r="G603" s="663" t="s">
        <v>4840</v>
      </c>
      <c r="H603" s="663" t="s">
        <v>4841</v>
      </c>
      <c r="I603" s="665">
        <v>36.83</v>
      </c>
      <c r="J603" s="665">
        <v>20</v>
      </c>
      <c r="K603" s="666">
        <v>736.65</v>
      </c>
    </row>
    <row r="604" spans="1:11" ht="14.4" customHeight="1" x14ac:dyDescent="0.3">
      <c r="A604" s="661" t="s">
        <v>525</v>
      </c>
      <c r="B604" s="662" t="s">
        <v>2404</v>
      </c>
      <c r="C604" s="663" t="s">
        <v>541</v>
      </c>
      <c r="D604" s="664" t="s">
        <v>2408</v>
      </c>
      <c r="E604" s="663" t="s">
        <v>4910</v>
      </c>
      <c r="F604" s="664" t="s">
        <v>4911</v>
      </c>
      <c r="G604" s="663" t="s">
        <v>4750</v>
      </c>
      <c r="H604" s="663" t="s">
        <v>4751</v>
      </c>
      <c r="I604" s="665">
        <v>209.36666666666667</v>
      </c>
      <c r="J604" s="665">
        <v>30</v>
      </c>
      <c r="K604" s="666">
        <v>6280.95</v>
      </c>
    </row>
    <row r="605" spans="1:11" ht="14.4" customHeight="1" x14ac:dyDescent="0.3">
      <c r="A605" s="661" t="s">
        <v>525</v>
      </c>
      <c r="B605" s="662" t="s">
        <v>2404</v>
      </c>
      <c r="C605" s="663" t="s">
        <v>541</v>
      </c>
      <c r="D605" s="664" t="s">
        <v>2408</v>
      </c>
      <c r="E605" s="663" t="s">
        <v>4910</v>
      </c>
      <c r="F605" s="664" t="s">
        <v>4911</v>
      </c>
      <c r="G605" s="663" t="s">
        <v>4752</v>
      </c>
      <c r="H605" s="663" t="s">
        <v>4753</v>
      </c>
      <c r="I605" s="665">
        <v>104.05999999999997</v>
      </c>
      <c r="J605" s="665">
        <v>430</v>
      </c>
      <c r="K605" s="666">
        <v>44745.8</v>
      </c>
    </row>
    <row r="606" spans="1:11" ht="14.4" customHeight="1" x14ac:dyDescent="0.3">
      <c r="A606" s="661" t="s">
        <v>525</v>
      </c>
      <c r="B606" s="662" t="s">
        <v>2404</v>
      </c>
      <c r="C606" s="663" t="s">
        <v>541</v>
      </c>
      <c r="D606" s="664" t="s">
        <v>2408</v>
      </c>
      <c r="E606" s="663" t="s">
        <v>4910</v>
      </c>
      <c r="F606" s="664" t="s">
        <v>4911</v>
      </c>
      <c r="G606" s="663" t="s">
        <v>4754</v>
      </c>
      <c r="H606" s="663" t="s">
        <v>4755</v>
      </c>
      <c r="I606" s="665">
        <v>104.05999999999997</v>
      </c>
      <c r="J606" s="665">
        <v>300</v>
      </c>
      <c r="K606" s="666">
        <v>31218</v>
      </c>
    </row>
    <row r="607" spans="1:11" ht="14.4" customHeight="1" x14ac:dyDescent="0.3">
      <c r="A607" s="661" t="s">
        <v>525</v>
      </c>
      <c r="B607" s="662" t="s">
        <v>2404</v>
      </c>
      <c r="C607" s="663" t="s">
        <v>541</v>
      </c>
      <c r="D607" s="664" t="s">
        <v>2408</v>
      </c>
      <c r="E607" s="663" t="s">
        <v>4910</v>
      </c>
      <c r="F607" s="664" t="s">
        <v>4911</v>
      </c>
      <c r="G607" s="663" t="s">
        <v>4756</v>
      </c>
      <c r="H607" s="663" t="s">
        <v>4757</v>
      </c>
      <c r="I607" s="665">
        <v>209.37</v>
      </c>
      <c r="J607" s="665">
        <v>20</v>
      </c>
      <c r="K607" s="666">
        <v>4187.32</v>
      </c>
    </row>
    <row r="608" spans="1:11" ht="14.4" customHeight="1" x14ac:dyDescent="0.3">
      <c r="A608" s="661" t="s">
        <v>525</v>
      </c>
      <c r="B608" s="662" t="s">
        <v>2404</v>
      </c>
      <c r="C608" s="663" t="s">
        <v>541</v>
      </c>
      <c r="D608" s="664" t="s">
        <v>2408</v>
      </c>
      <c r="E608" s="663" t="s">
        <v>4910</v>
      </c>
      <c r="F608" s="664" t="s">
        <v>4911</v>
      </c>
      <c r="G608" s="663" t="s">
        <v>4758</v>
      </c>
      <c r="H608" s="663" t="s">
        <v>4759</v>
      </c>
      <c r="I608" s="665">
        <v>209.37</v>
      </c>
      <c r="J608" s="665">
        <v>30</v>
      </c>
      <c r="K608" s="666">
        <v>6280.98</v>
      </c>
    </row>
    <row r="609" spans="1:11" ht="14.4" customHeight="1" x14ac:dyDescent="0.3">
      <c r="A609" s="661" t="s">
        <v>525</v>
      </c>
      <c r="B609" s="662" t="s">
        <v>2404</v>
      </c>
      <c r="C609" s="663" t="s">
        <v>541</v>
      </c>
      <c r="D609" s="664" t="s">
        <v>2408</v>
      </c>
      <c r="E609" s="663" t="s">
        <v>4910</v>
      </c>
      <c r="F609" s="664" t="s">
        <v>4911</v>
      </c>
      <c r="G609" s="663" t="s">
        <v>4768</v>
      </c>
      <c r="H609" s="663" t="s">
        <v>4769</v>
      </c>
      <c r="I609" s="665">
        <v>36.83</v>
      </c>
      <c r="J609" s="665">
        <v>20</v>
      </c>
      <c r="K609" s="666">
        <v>736.65</v>
      </c>
    </row>
    <row r="610" spans="1:11" ht="14.4" customHeight="1" x14ac:dyDescent="0.3">
      <c r="A610" s="661" t="s">
        <v>525</v>
      </c>
      <c r="B610" s="662" t="s">
        <v>2404</v>
      </c>
      <c r="C610" s="663" t="s">
        <v>541</v>
      </c>
      <c r="D610" s="664" t="s">
        <v>2408</v>
      </c>
      <c r="E610" s="663" t="s">
        <v>4910</v>
      </c>
      <c r="F610" s="664" t="s">
        <v>4911</v>
      </c>
      <c r="G610" s="663" t="s">
        <v>4842</v>
      </c>
      <c r="H610" s="663" t="s">
        <v>4843</v>
      </c>
      <c r="I610" s="665">
        <v>36.83</v>
      </c>
      <c r="J610" s="665">
        <v>20</v>
      </c>
      <c r="K610" s="666">
        <v>736.65</v>
      </c>
    </row>
    <row r="611" spans="1:11" ht="14.4" customHeight="1" x14ac:dyDescent="0.3">
      <c r="A611" s="661" t="s">
        <v>525</v>
      </c>
      <c r="B611" s="662" t="s">
        <v>2404</v>
      </c>
      <c r="C611" s="663" t="s">
        <v>541</v>
      </c>
      <c r="D611" s="664" t="s">
        <v>2408</v>
      </c>
      <c r="E611" s="663" t="s">
        <v>4910</v>
      </c>
      <c r="F611" s="664" t="s">
        <v>4911</v>
      </c>
      <c r="G611" s="663" t="s">
        <v>4772</v>
      </c>
      <c r="H611" s="663" t="s">
        <v>4773</v>
      </c>
      <c r="I611" s="665">
        <v>36.83142857142856</v>
      </c>
      <c r="J611" s="665">
        <v>280</v>
      </c>
      <c r="K611" s="666">
        <v>10313.119999999999</v>
      </c>
    </row>
    <row r="612" spans="1:11" ht="14.4" customHeight="1" x14ac:dyDescent="0.3">
      <c r="A612" s="661" t="s">
        <v>525</v>
      </c>
      <c r="B612" s="662" t="s">
        <v>2404</v>
      </c>
      <c r="C612" s="663" t="s">
        <v>541</v>
      </c>
      <c r="D612" s="664" t="s">
        <v>2408</v>
      </c>
      <c r="E612" s="663" t="s">
        <v>4910</v>
      </c>
      <c r="F612" s="664" t="s">
        <v>4911</v>
      </c>
      <c r="G612" s="663" t="s">
        <v>4774</v>
      </c>
      <c r="H612" s="663" t="s">
        <v>4775</v>
      </c>
      <c r="I612" s="665">
        <v>36.83</v>
      </c>
      <c r="J612" s="665">
        <v>20</v>
      </c>
      <c r="K612" s="666">
        <v>736.65</v>
      </c>
    </row>
    <row r="613" spans="1:11" ht="14.4" customHeight="1" x14ac:dyDescent="0.3">
      <c r="A613" s="661" t="s">
        <v>525</v>
      </c>
      <c r="B613" s="662" t="s">
        <v>2404</v>
      </c>
      <c r="C613" s="663" t="s">
        <v>541</v>
      </c>
      <c r="D613" s="664" t="s">
        <v>2408</v>
      </c>
      <c r="E613" s="663" t="s">
        <v>4910</v>
      </c>
      <c r="F613" s="664" t="s">
        <v>4911</v>
      </c>
      <c r="G613" s="663" t="s">
        <v>4776</v>
      </c>
      <c r="H613" s="663" t="s">
        <v>4777</v>
      </c>
      <c r="I613" s="665">
        <v>121</v>
      </c>
      <c r="J613" s="665">
        <v>150</v>
      </c>
      <c r="K613" s="666">
        <v>18150</v>
      </c>
    </row>
    <row r="614" spans="1:11" ht="14.4" customHeight="1" x14ac:dyDescent="0.3">
      <c r="A614" s="661" t="s">
        <v>525</v>
      </c>
      <c r="B614" s="662" t="s">
        <v>2404</v>
      </c>
      <c r="C614" s="663" t="s">
        <v>541</v>
      </c>
      <c r="D614" s="664" t="s">
        <v>2408</v>
      </c>
      <c r="E614" s="663" t="s">
        <v>4910</v>
      </c>
      <c r="F614" s="664" t="s">
        <v>4911</v>
      </c>
      <c r="G614" s="663" t="s">
        <v>4778</v>
      </c>
      <c r="H614" s="663" t="s">
        <v>4779</v>
      </c>
      <c r="I614" s="665">
        <v>121</v>
      </c>
      <c r="J614" s="665">
        <v>180</v>
      </c>
      <c r="K614" s="666">
        <v>21780</v>
      </c>
    </row>
    <row r="615" spans="1:11" ht="14.4" customHeight="1" x14ac:dyDescent="0.3">
      <c r="A615" s="661" t="s">
        <v>525</v>
      </c>
      <c r="B615" s="662" t="s">
        <v>2404</v>
      </c>
      <c r="C615" s="663" t="s">
        <v>544</v>
      </c>
      <c r="D615" s="664" t="s">
        <v>2409</v>
      </c>
      <c r="E615" s="663" t="s">
        <v>4890</v>
      </c>
      <c r="F615" s="664" t="s">
        <v>4891</v>
      </c>
      <c r="G615" s="663" t="s">
        <v>4059</v>
      </c>
      <c r="H615" s="663" t="s">
        <v>4060</v>
      </c>
      <c r="I615" s="665">
        <v>28.736666666666668</v>
      </c>
      <c r="J615" s="665">
        <v>16</v>
      </c>
      <c r="K615" s="666">
        <v>459.78000000000003</v>
      </c>
    </row>
    <row r="616" spans="1:11" ht="14.4" customHeight="1" x14ac:dyDescent="0.3">
      <c r="A616" s="661" t="s">
        <v>525</v>
      </c>
      <c r="B616" s="662" t="s">
        <v>2404</v>
      </c>
      <c r="C616" s="663" t="s">
        <v>544</v>
      </c>
      <c r="D616" s="664" t="s">
        <v>2409</v>
      </c>
      <c r="E616" s="663" t="s">
        <v>4890</v>
      </c>
      <c r="F616" s="664" t="s">
        <v>4891</v>
      </c>
      <c r="G616" s="663" t="s">
        <v>3983</v>
      </c>
      <c r="H616" s="663" t="s">
        <v>3984</v>
      </c>
      <c r="I616" s="665">
        <v>1.38</v>
      </c>
      <c r="J616" s="665">
        <v>100</v>
      </c>
      <c r="K616" s="666">
        <v>138</v>
      </c>
    </row>
    <row r="617" spans="1:11" ht="14.4" customHeight="1" x14ac:dyDescent="0.3">
      <c r="A617" s="661" t="s">
        <v>525</v>
      </c>
      <c r="B617" s="662" t="s">
        <v>2404</v>
      </c>
      <c r="C617" s="663" t="s">
        <v>544</v>
      </c>
      <c r="D617" s="664" t="s">
        <v>2409</v>
      </c>
      <c r="E617" s="663" t="s">
        <v>4890</v>
      </c>
      <c r="F617" s="664" t="s">
        <v>4891</v>
      </c>
      <c r="G617" s="663" t="s">
        <v>3989</v>
      </c>
      <c r="H617" s="663" t="s">
        <v>3990</v>
      </c>
      <c r="I617" s="665">
        <v>0.67</v>
      </c>
      <c r="J617" s="665">
        <v>50</v>
      </c>
      <c r="K617" s="666">
        <v>33.5</v>
      </c>
    </row>
    <row r="618" spans="1:11" ht="14.4" customHeight="1" x14ac:dyDescent="0.3">
      <c r="A618" s="661" t="s">
        <v>525</v>
      </c>
      <c r="B618" s="662" t="s">
        <v>2404</v>
      </c>
      <c r="C618" s="663" t="s">
        <v>544</v>
      </c>
      <c r="D618" s="664" t="s">
        <v>2409</v>
      </c>
      <c r="E618" s="663" t="s">
        <v>4892</v>
      </c>
      <c r="F618" s="664" t="s">
        <v>4893</v>
      </c>
      <c r="G618" s="663" t="s">
        <v>4007</v>
      </c>
      <c r="H618" s="663" t="s">
        <v>4008</v>
      </c>
      <c r="I618" s="665">
        <v>1.0916666666666666</v>
      </c>
      <c r="J618" s="665">
        <v>600</v>
      </c>
      <c r="K618" s="666">
        <v>655</v>
      </c>
    </row>
    <row r="619" spans="1:11" ht="14.4" customHeight="1" x14ac:dyDescent="0.3">
      <c r="A619" s="661" t="s">
        <v>525</v>
      </c>
      <c r="B619" s="662" t="s">
        <v>2404</v>
      </c>
      <c r="C619" s="663" t="s">
        <v>544</v>
      </c>
      <c r="D619" s="664" t="s">
        <v>2409</v>
      </c>
      <c r="E619" s="663" t="s">
        <v>4892</v>
      </c>
      <c r="F619" s="664" t="s">
        <v>4893</v>
      </c>
      <c r="G619" s="663" t="s">
        <v>4009</v>
      </c>
      <c r="H619" s="663" t="s">
        <v>4010</v>
      </c>
      <c r="I619" s="665">
        <v>1.6733333333333331</v>
      </c>
      <c r="J619" s="665">
        <v>1500</v>
      </c>
      <c r="K619" s="666">
        <v>2510</v>
      </c>
    </row>
    <row r="620" spans="1:11" ht="14.4" customHeight="1" x14ac:dyDescent="0.3">
      <c r="A620" s="661" t="s">
        <v>525</v>
      </c>
      <c r="B620" s="662" t="s">
        <v>2404</v>
      </c>
      <c r="C620" s="663" t="s">
        <v>544</v>
      </c>
      <c r="D620" s="664" t="s">
        <v>2409</v>
      </c>
      <c r="E620" s="663" t="s">
        <v>4892</v>
      </c>
      <c r="F620" s="664" t="s">
        <v>4893</v>
      </c>
      <c r="G620" s="663" t="s">
        <v>4172</v>
      </c>
      <c r="H620" s="663" t="s">
        <v>4173</v>
      </c>
      <c r="I620" s="665">
        <v>0.47499999999999998</v>
      </c>
      <c r="J620" s="665">
        <v>400</v>
      </c>
      <c r="K620" s="666">
        <v>190</v>
      </c>
    </row>
    <row r="621" spans="1:11" ht="14.4" customHeight="1" x14ac:dyDescent="0.3">
      <c r="A621" s="661" t="s">
        <v>525</v>
      </c>
      <c r="B621" s="662" t="s">
        <v>2404</v>
      </c>
      <c r="C621" s="663" t="s">
        <v>544</v>
      </c>
      <c r="D621" s="664" t="s">
        <v>2409</v>
      </c>
      <c r="E621" s="663" t="s">
        <v>4892</v>
      </c>
      <c r="F621" s="664" t="s">
        <v>4893</v>
      </c>
      <c r="G621" s="663" t="s">
        <v>4011</v>
      </c>
      <c r="H621" s="663" t="s">
        <v>4012</v>
      </c>
      <c r="I621" s="665">
        <v>0.67</v>
      </c>
      <c r="J621" s="665">
        <v>500</v>
      </c>
      <c r="K621" s="666">
        <v>335</v>
      </c>
    </row>
    <row r="622" spans="1:11" ht="14.4" customHeight="1" x14ac:dyDescent="0.3">
      <c r="A622" s="661" t="s">
        <v>525</v>
      </c>
      <c r="B622" s="662" t="s">
        <v>2404</v>
      </c>
      <c r="C622" s="663" t="s">
        <v>544</v>
      </c>
      <c r="D622" s="664" t="s">
        <v>2409</v>
      </c>
      <c r="E622" s="663" t="s">
        <v>4892</v>
      </c>
      <c r="F622" s="664" t="s">
        <v>4893</v>
      </c>
      <c r="G622" s="663" t="s">
        <v>4844</v>
      </c>
      <c r="H622" s="663" t="s">
        <v>4845</v>
      </c>
      <c r="I622" s="665">
        <v>6.05</v>
      </c>
      <c r="J622" s="665">
        <v>110</v>
      </c>
      <c r="K622" s="666">
        <v>665.5</v>
      </c>
    </row>
    <row r="623" spans="1:11" ht="14.4" customHeight="1" x14ac:dyDescent="0.3">
      <c r="A623" s="661" t="s">
        <v>525</v>
      </c>
      <c r="B623" s="662" t="s">
        <v>2404</v>
      </c>
      <c r="C623" s="663" t="s">
        <v>544</v>
      </c>
      <c r="D623" s="664" t="s">
        <v>2409</v>
      </c>
      <c r="E623" s="663" t="s">
        <v>4892</v>
      </c>
      <c r="F623" s="664" t="s">
        <v>4893</v>
      </c>
      <c r="G623" s="663" t="s">
        <v>4236</v>
      </c>
      <c r="H623" s="663" t="s">
        <v>4237</v>
      </c>
      <c r="I623" s="665">
        <v>1.9383333333333332</v>
      </c>
      <c r="J623" s="665">
        <v>850</v>
      </c>
      <c r="K623" s="666">
        <v>1647.4</v>
      </c>
    </row>
    <row r="624" spans="1:11" ht="14.4" customHeight="1" x14ac:dyDescent="0.3">
      <c r="A624" s="661" t="s">
        <v>525</v>
      </c>
      <c r="B624" s="662" t="s">
        <v>2404</v>
      </c>
      <c r="C624" s="663" t="s">
        <v>544</v>
      </c>
      <c r="D624" s="664" t="s">
        <v>2409</v>
      </c>
      <c r="E624" s="663" t="s">
        <v>4892</v>
      </c>
      <c r="F624" s="664" t="s">
        <v>4893</v>
      </c>
      <c r="G624" s="663" t="s">
        <v>4604</v>
      </c>
      <c r="H624" s="663" t="s">
        <v>4605</v>
      </c>
      <c r="I624" s="665">
        <v>12.1</v>
      </c>
      <c r="J624" s="665">
        <v>10</v>
      </c>
      <c r="K624" s="666">
        <v>121</v>
      </c>
    </row>
    <row r="625" spans="1:11" ht="14.4" customHeight="1" x14ac:dyDescent="0.3">
      <c r="A625" s="661" t="s">
        <v>525</v>
      </c>
      <c r="B625" s="662" t="s">
        <v>2404</v>
      </c>
      <c r="C625" s="663" t="s">
        <v>544</v>
      </c>
      <c r="D625" s="664" t="s">
        <v>2409</v>
      </c>
      <c r="E625" s="663" t="s">
        <v>4892</v>
      </c>
      <c r="F625" s="664" t="s">
        <v>4893</v>
      </c>
      <c r="G625" s="663" t="s">
        <v>4286</v>
      </c>
      <c r="H625" s="663" t="s">
        <v>4287</v>
      </c>
      <c r="I625" s="665">
        <v>1.2699999999999998</v>
      </c>
      <c r="J625" s="665">
        <v>900</v>
      </c>
      <c r="K625" s="666">
        <v>1143</v>
      </c>
    </row>
    <row r="626" spans="1:11" ht="14.4" customHeight="1" x14ac:dyDescent="0.3">
      <c r="A626" s="661" t="s">
        <v>525</v>
      </c>
      <c r="B626" s="662" t="s">
        <v>2404</v>
      </c>
      <c r="C626" s="663" t="s">
        <v>544</v>
      </c>
      <c r="D626" s="664" t="s">
        <v>2409</v>
      </c>
      <c r="E626" s="663" t="s">
        <v>4892</v>
      </c>
      <c r="F626" s="664" t="s">
        <v>4893</v>
      </c>
      <c r="G626" s="663" t="s">
        <v>4298</v>
      </c>
      <c r="H626" s="663" t="s">
        <v>4299</v>
      </c>
      <c r="I626" s="665">
        <v>4.03</v>
      </c>
      <c r="J626" s="665">
        <v>100</v>
      </c>
      <c r="K626" s="666">
        <v>403</v>
      </c>
    </row>
    <row r="627" spans="1:11" ht="14.4" customHeight="1" x14ac:dyDescent="0.3">
      <c r="A627" s="661" t="s">
        <v>525</v>
      </c>
      <c r="B627" s="662" t="s">
        <v>2404</v>
      </c>
      <c r="C627" s="663" t="s">
        <v>544</v>
      </c>
      <c r="D627" s="664" t="s">
        <v>2409</v>
      </c>
      <c r="E627" s="663" t="s">
        <v>4892</v>
      </c>
      <c r="F627" s="664" t="s">
        <v>4893</v>
      </c>
      <c r="G627" s="663" t="s">
        <v>4846</v>
      </c>
      <c r="H627" s="663" t="s">
        <v>4847</v>
      </c>
      <c r="I627" s="665">
        <v>9.1999999999999993</v>
      </c>
      <c r="J627" s="665">
        <v>200</v>
      </c>
      <c r="K627" s="666">
        <v>1840</v>
      </c>
    </row>
    <row r="628" spans="1:11" ht="14.4" customHeight="1" x14ac:dyDescent="0.3">
      <c r="A628" s="661" t="s">
        <v>525</v>
      </c>
      <c r="B628" s="662" t="s">
        <v>2404</v>
      </c>
      <c r="C628" s="663" t="s">
        <v>544</v>
      </c>
      <c r="D628" s="664" t="s">
        <v>2409</v>
      </c>
      <c r="E628" s="663" t="s">
        <v>4892</v>
      </c>
      <c r="F628" s="664" t="s">
        <v>4893</v>
      </c>
      <c r="G628" s="663" t="s">
        <v>4848</v>
      </c>
      <c r="H628" s="663" t="s">
        <v>4849</v>
      </c>
      <c r="I628" s="665">
        <v>172.5</v>
      </c>
      <c r="J628" s="665">
        <v>3</v>
      </c>
      <c r="K628" s="666">
        <v>517.5</v>
      </c>
    </row>
    <row r="629" spans="1:11" ht="14.4" customHeight="1" x14ac:dyDescent="0.3">
      <c r="A629" s="661" t="s">
        <v>525</v>
      </c>
      <c r="B629" s="662" t="s">
        <v>2404</v>
      </c>
      <c r="C629" s="663" t="s">
        <v>544</v>
      </c>
      <c r="D629" s="664" t="s">
        <v>2409</v>
      </c>
      <c r="E629" s="663" t="s">
        <v>4892</v>
      </c>
      <c r="F629" s="664" t="s">
        <v>4893</v>
      </c>
      <c r="G629" s="663" t="s">
        <v>4367</v>
      </c>
      <c r="H629" s="663" t="s">
        <v>4368</v>
      </c>
      <c r="I629" s="665">
        <v>350.9</v>
      </c>
      <c r="J629" s="665">
        <v>1</v>
      </c>
      <c r="K629" s="666">
        <v>350.9</v>
      </c>
    </row>
    <row r="630" spans="1:11" ht="14.4" customHeight="1" x14ac:dyDescent="0.3">
      <c r="A630" s="661" t="s">
        <v>525</v>
      </c>
      <c r="B630" s="662" t="s">
        <v>2404</v>
      </c>
      <c r="C630" s="663" t="s">
        <v>544</v>
      </c>
      <c r="D630" s="664" t="s">
        <v>2409</v>
      </c>
      <c r="E630" s="663" t="s">
        <v>4892</v>
      </c>
      <c r="F630" s="664" t="s">
        <v>4893</v>
      </c>
      <c r="G630" s="663" t="s">
        <v>4383</v>
      </c>
      <c r="H630" s="663" t="s">
        <v>4384</v>
      </c>
      <c r="I630" s="665">
        <v>350.9</v>
      </c>
      <c r="J630" s="665">
        <v>3</v>
      </c>
      <c r="K630" s="666">
        <v>1052.6999999999998</v>
      </c>
    </row>
    <row r="631" spans="1:11" ht="14.4" customHeight="1" x14ac:dyDescent="0.3">
      <c r="A631" s="661" t="s">
        <v>525</v>
      </c>
      <c r="B631" s="662" t="s">
        <v>2404</v>
      </c>
      <c r="C631" s="663" t="s">
        <v>544</v>
      </c>
      <c r="D631" s="664" t="s">
        <v>2409</v>
      </c>
      <c r="E631" s="663" t="s">
        <v>4892</v>
      </c>
      <c r="F631" s="664" t="s">
        <v>4893</v>
      </c>
      <c r="G631" s="663" t="s">
        <v>4015</v>
      </c>
      <c r="H631" s="663" t="s">
        <v>4016</v>
      </c>
      <c r="I631" s="665">
        <v>3.4149999999999996</v>
      </c>
      <c r="J631" s="665">
        <v>680</v>
      </c>
      <c r="K631" s="666">
        <v>2321.6</v>
      </c>
    </row>
    <row r="632" spans="1:11" ht="14.4" customHeight="1" x14ac:dyDescent="0.3">
      <c r="A632" s="661" t="s">
        <v>525</v>
      </c>
      <c r="B632" s="662" t="s">
        <v>2404</v>
      </c>
      <c r="C632" s="663" t="s">
        <v>544</v>
      </c>
      <c r="D632" s="664" t="s">
        <v>2409</v>
      </c>
      <c r="E632" s="663" t="s">
        <v>4892</v>
      </c>
      <c r="F632" s="664" t="s">
        <v>4893</v>
      </c>
      <c r="G632" s="663" t="s">
        <v>4395</v>
      </c>
      <c r="H632" s="663" t="s">
        <v>4396</v>
      </c>
      <c r="I632" s="665">
        <v>6.0774999999999997</v>
      </c>
      <c r="J632" s="665">
        <v>220</v>
      </c>
      <c r="K632" s="666">
        <v>1337.4</v>
      </c>
    </row>
    <row r="633" spans="1:11" ht="14.4" customHeight="1" x14ac:dyDescent="0.3">
      <c r="A633" s="661" t="s">
        <v>525</v>
      </c>
      <c r="B633" s="662" t="s">
        <v>2404</v>
      </c>
      <c r="C633" s="663" t="s">
        <v>544</v>
      </c>
      <c r="D633" s="664" t="s">
        <v>2409</v>
      </c>
      <c r="E633" s="663" t="s">
        <v>4892</v>
      </c>
      <c r="F633" s="664" t="s">
        <v>4893</v>
      </c>
      <c r="G633" s="663" t="s">
        <v>4405</v>
      </c>
      <c r="H633" s="663" t="s">
        <v>4406</v>
      </c>
      <c r="I633" s="665">
        <v>64.150000000000006</v>
      </c>
      <c r="J633" s="665">
        <v>1</v>
      </c>
      <c r="K633" s="666">
        <v>64.150000000000006</v>
      </c>
    </row>
    <row r="634" spans="1:11" ht="14.4" customHeight="1" x14ac:dyDescent="0.3">
      <c r="A634" s="661" t="s">
        <v>525</v>
      </c>
      <c r="B634" s="662" t="s">
        <v>2404</v>
      </c>
      <c r="C634" s="663" t="s">
        <v>544</v>
      </c>
      <c r="D634" s="664" t="s">
        <v>2409</v>
      </c>
      <c r="E634" s="663" t="s">
        <v>4892</v>
      </c>
      <c r="F634" s="664" t="s">
        <v>4893</v>
      </c>
      <c r="G634" s="663" t="s">
        <v>4850</v>
      </c>
      <c r="H634" s="663" t="s">
        <v>4851</v>
      </c>
      <c r="I634" s="665">
        <v>350.9</v>
      </c>
      <c r="J634" s="665">
        <v>1</v>
      </c>
      <c r="K634" s="666">
        <v>350.9</v>
      </c>
    </row>
    <row r="635" spans="1:11" ht="14.4" customHeight="1" x14ac:dyDescent="0.3">
      <c r="A635" s="661" t="s">
        <v>525</v>
      </c>
      <c r="B635" s="662" t="s">
        <v>2404</v>
      </c>
      <c r="C635" s="663" t="s">
        <v>544</v>
      </c>
      <c r="D635" s="664" t="s">
        <v>2409</v>
      </c>
      <c r="E635" s="663" t="s">
        <v>4894</v>
      </c>
      <c r="F635" s="664" t="s">
        <v>4895</v>
      </c>
      <c r="G635" s="663" t="s">
        <v>4023</v>
      </c>
      <c r="H635" s="663" t="s">
        <v>4024</v>
      </c>
      <c r="I635" s="665">
        <v>0.48666666666666664</v>
      </c>
      <c r="J635" s="665">
        <v>500</v>
      </c>
      <c r="K635" s="666">
        <v>243</v>
      </c>
    </row>
    <row r="636" spans="1:11" ht="14.4" customHeight="1" x14ac:dyDescent="0.3">
      <c r="A636" s="661" t="s">
        <v>525</v>
      </c>
      <c r="B636" s="662" t="s">
        <v>2404</v>
      </c>
      <c r="C636" s="663" t="s">
        <v>544</v>
      </c>
      <c r="D636" s="664" t="s">
        <v>2409</v>
      </c>
      <c r="E636" s="663" t="s">
        <v>4896</v>
      </c>
      <c r="F636" s="664" t="s">
        <v>4897</v>
      </c>
      <c r="G636" s="663" t="s">
        <v>4041</v>
      </c>
      <c r="H636" s="663" t="s">
        <v>4042</v>
      </c>
      <c r="I636" s="665">
        <v>0.71</v>
      </c>
      <c r="J636" s="665">
        <v>5600</v>
      </c>
      <c r="K636" s="666">
        <v>3976</v>
      </c>
    </row>
    <row r="637" spans="1:11" ht="14.4" customHeight="1" x14ac:dyDescent="0.3">
      <c r="A637" s="661" t="s">
        <v>525</v>
      </c>
      <c r="B637" s="662" t="s">
        <v>2404</v>
      </c>
      <c r="C637" s="663" t="s">
        <v>544</v>
      </c>
      <c r="D637" s="664" t="s">
        <v>2409</v>
      </c>
      <c r="E637" s="663" t="s">
        <v>4896</v>
      </c>
      <c r="F637" s="664" t="s">
        <v>4897</v>
      </c>
      <c r="G637" s="663" t="s">
        <v>4043</v>
      </c>
      <c r="H637" s="663" t="s">
        <v>4044</v>
      </c>
      <c r="I637" s="665">
        <v>0.71</v>
      </c>
      <c r="J637" s="665">
        <v>4600</v>
      </c>
      <c r="K637" s="666">
        <v>3266</v>
      </c>
    </row>
    <row r="638" spans="1:11" ht="14.4" customHeight="1" x14ac:dyDescent="0.3">
      <c r="A638" s="661" t="s">
        <v>525</v>
      </c>
      <c r="B638" s="662" t="s">
        <v>2404</v>
      </c>
      <c r="C638" s="663" t="s">
        <v>544</v>
      </c>
      <c r="D638" s="664" t="s">
        <v>2409</v>
      </c>
      <c r="E638" s="663" t="s">
        <v>4910</v>
      </c>
      <c r="F638" s="664" t="s">
        <v>4911</v>
      </c>
      <c r="G638" s="663" t="s">
        <v>4738</v>
      </c>
      <c r="H638" s="663" t="s">
        <v>4739</v>
      </c>
      <c r="I638" s="665">
        <v>15.61</v>
      </c>
      <c r="J638" s="665">
        <v>365</v>
      </c>
      <c r="K638" s="666">
        <v>5697.65</v>
      </c>
    </row>
    <row r="639" spans="1:11" ht="14.4" customHeight="1" x14ac:dyDescent="0.3">
      <c r="A639" s="661" t="s">
        <v>525</v>
      </c>
      <c r="B639" s="662" t="s">
        <v>2404</v>
      </c>
      <c r="C639" s="663" t="s">
        <v>547</v>
      </c>
      <c r="D639" s="664" t="s">
        <v>2410</v>
      </c>
      <c r="E639" s="663" t="s">
        <v>4890</v>
      </c>
      <c r="F639" s="664" t="s">
        <v>4891</v>
      </c>
      <c r="G639" s="663" t="s">
        <v>3983</v>
      </c>
      <c r="H639" s="663" t="s">
        <v>3984</v>
      </c>
      <c r="I639" s="665">
        <v>1.38</v>
      </c>
      <c r="J639" s="665">
        <v>300</v>
      </c>
      <c r="K639" s="666">
        <v>414</v>
      </c>
    </row>
    <row r="640" spans="1:11" ht="14.4" customHeight="1" x14ac:dyDescent="0.3">
      <c r="A640" s="661" t="s">
        <v>525</v>
      </c>
      <c r="B640" s="662" t="s">
        <v>2404</v>
      </c>
      <c r="C640" s="663" t="s">
        <v>547</v>
      </c>
      <c r="D640" s="664" t="s">
        <v>2410</v>
      </c>
      <c r="E640" s="663" t="s">
        <v>4890</v>
      </c>
      <c r="F640" s="664" t="s">
        <v>4891</v>
      </c>
      <c r="G640" s="663" t="s">
        <v>3989</v>
      </c>
      <c r="H640" s="663" t="s">
        <v>3990</v>
      </c>
      <c r="I640" s="665">
        <v>0.66749999999999998</v>
      </c>
      <c r="J640" s="665">
        <v>1050</v>
      </c>
      <c r="K640" s="666">
        <v>698.5</v>
      </c>
    </row>
    <row r="641" spans="1:11" ht="14.4" customHeight="1" x14ac:dyDescent="0.3">
      <c r="A641" s="661" t="s">
        <v>525</v>
      </c>
      <c r="B641" s="662" t="s">
        <v>2404</v>
      </c>
      <c r="C641" s="663" t="s">
        <v>547</v>
      </c>
      <c r="D641" s="664" t="s">
        <v>2410</v>
      </c>
      <c r="E641" s="663" t="s">
        <v>4890</v>
      </c>
      <c r="F641" s="664" t="s">
        <v>4891</v>
      </c>
      <c r="G641" s="663" t="s">
        <v>4102</v>
      </c>
      <c r="H641" s="663" t="s">
        <v>4103</v>
      </c>
      <c r="I641" s="665">
        <v>0.88</v>
      </c>
      <c r="J641" s="665">
        <v>275</v>
      </c>
      <c r="K641" s="666">
        <v>244.25</v>
      </c>
    </row>
    <row r="642" spans="1:11" ht="14.4" customHeight="1" x14ac:dyDescent="0.3">
      <c r="A642" s="661" t="s">
        <v>525</v>
      </c>
      <c r="B642" s="662" t="s">
        <v>2404</v>
      </c>
      <c r="C642" s="663" t="s">
        <v>547</v>
      </c>
      <c r="D642" s="664" t="s">
        <v>2410</v>
      </c>
      <c r="E642" s="663" t="s">
        <v>4890</v>
      </c>
      <c r="F642" s="664" t="s">
        <v>4891</v>
      </c>
      <c r="G642" s="663" t="s">
        <v>3993</v>
      </c>
      <c r="H642" s="663" t="s">
        <v>3994</v>
      </c>
      <c r="I642" s="665">
        <v>8.01</v>
      </c>
      <c r="J642" s="665">
        <v>50</v>
      </c>
      <c r="K642" s="666">
        <v>400.5</v>
      </c>
    </row>
    <row r="643" spans="1:11" ht="14.4" customHeight="1" x14ac:dyDescent="0.3">
      <c r="A643" s="661" t="s">
        <v>525</v>
      </c>
      <c r="B643" s="662" t="s">
        <v>2404</v>
      </c>
      <c r="C643" s="663" t="s">
        <v>547</v>
      </c>
      <c r="D643" s="664" t="s">
        <v>2410</v>
      </c>
      <c r="E643" s="663" t="s">
        <v>4890</v>
      </c>
      <c r="F643" s="664" t="s">
        <v>4891</v>
      </c>
      <c r="G643" s="663" t="s">
        <v>3995</v>
      </c>
      <c r="H643" s="663" t="s">
        <v>3996</v>
      </c>
      <c r="I643" s="665">
        <v>13.16</v>
      </c>
      <c r="J643" s="665">
        <v>24</v>
      </c>
      <c r="K643" s="666">
        <v>315.83999999999997</v>
      </c>
    </row>
    <row r="644" spans="1:11" ht="14.4" customHeight="1" x14ac:dyDescent="0.3">
      <c r="A644" s="661" t="s">
        <v>525</v>
      </c>
      <c r="B644" s="662" t="s">
        <v>2404</v>
      </c>
      <c r="C644" s="663" t="s">
        <v>547</v>
      </c>
      <c r="D644" s="664" t="s">
        <v>2410</v>
      </c>
      <c r="E644" s="663" t="s">
        <v>4890</v>
      </c>
      <c r="F644" s="664" t="s">
        <v>4891</v>
      </c>
      <c r="G644" s="663" t="s">
        <v>3997</v>
      </c>
      <c r="H644" s="663" t="s">
        <v>3998</v>
      </c>
      <c r="I644" s="665">
        <v>26.37</v>
      </c>
      <c r="J644" s="665">
        <v>24</v>
      </c>
      <c r="K644" s="666">
        <v>632.88</v>
      </c>
    </row>
    <row r="645" spans="1:11" ht="14.4" customHeight="1" x14ac:dyDescent="0.3">
      <c r="A645" s="661" t="s">
        <v>525</v>
      </c>
      <c r="B645" s="662" t="s">
        <v>2404</v>
      </c>
      <c r="C645" s="663" t="s">
        <v>547</v>
      </c>
      <c r="D645" s="664" t="s">
        <v>2410</v>
      </c>
      <c r="E645" s="663" t="s">
        <v>4890</v>
      </c>
      <c r="F645" s="664" t="s">
        <v>4891</v>
      </c>
      <c r="G645" s="663" t="s">
        <v>4108</v>
      </c>
      <c r="H645" s="663" t="s">
        <v>4109</v>
      </c>
      <c r="I645" s="665">
        <v>0.85499999999999998</v>
      </c>
      <c r="J645" s="665">
        <v>500</v>
      </c>
      <c r="K645" s="666">
        <v>428</v>
      </c>
    </row>
    <row r="646" spans="1:11" ht="14.4" customHeight="1" x14ac:dyDescent="0.3">
      <c r="A646" s="661" t="s">
        <v>525</v>
      </c>
      <c r="B646" s="662" t="s">
        <v>2404</v>
      </c>
      <c r="C646" s="663" t="s">
        <v>547</v>
      </c>
      <c r="D646" s="664" t="s">
        <v>2410</v>
      </c>
      <c r="E646" s="663" t="s">
        <v>4890</v>
      </c>
      <c r="F646" s="664" t="s">
        <v>4891</v>
      </c>
      <c r="G646" s="663" t="s">
        <v>4784</v>
      </c>
      <c r="H646" s="663" t="s">
        <v>4785</v>
      </c>
      <c r="I646" s="665">
        <v>10.7</v>
      </c>
      <c r="J646" s="665">
        <v>160</v>
      </c>
      <c r="K646" s="666">
        <v>1711.2</v>
      </c>
    </row>
    <row r="647" spans="1:11" ht="14.4" customHeight="1" x14ac:dyDescent="0.3">
      <c r="A647" s="661" t="s">
        <v>525</v>
      </c>
      <c r="B647" s="662" t="s">
        <v>2404</v>
      </c>
      <c r="C647" s="663" t="s">
        <v>547</v>
      </c>
      <c r="D647" s="664" t="s">
        <v>2410</v>
      </c>
      <c r="E647" s="663" t="s">
        <v>4890</v>
      </c>
      <c r="F647" s="664" t="s">
        <v>4891</v>
      </c>
      <c r="G647" s="663" t="s">
        <v>4556</v>
      </c>
      <c r="H647" s="663" t="s">
        <v>4557</v>
      </c>
      <c r="I647" s="665">
        <v>1.17</v>
      </c>
      <c r="J647" s="665">
        <v>200</v>
      </c>
      <c r="K647" s="666">
        <v>234</v>
      </c>
    </row>
    <row r="648" spans="1:11" ht="14.4" customHeight="1" x14ac:dyDescent="0.3">
      <c r="A648" s="661" t="s">
        <v>525</v>
      </c>
      <c r="B648" s="662" t="s">
        <v>2404</v>
      </c>
      <c r="C648" s="663" t="s">
        <v>547</v>
      </c>
      <c r="D648" s="664" t="s">
        <v>2410</v>
      </c>
      <c r="E648" s="663" t="s">
        <v>4892</v>
      </c>
      <c r="F648" s="664" t="s">
        <v>4893</v>
      </c>
      <c r="G648" s="663" t="s">
        <v>4166</v>
      </c>
      <c r="H648" s="663" t="s">
        <v>4167</v>
      </c>
      <c r="I648" s="665">
        <v>11.145</v>
      </c>
      <c r="J648" s="665">
        <v>100</v>
      </c>
      <c r="K648" s="666">
        <v>1114.5</v>
      </c>
    </row>
    <row r="649" spans="1:11" ht="14.4" customHeight="1" x14ac:dyDescent="0.3">
      <c r="A649" s="661" t="s">
        <v>525</v>
      </c>
      <c r="B649" s="662" t="s">
        <v>2404</v>
      </c>
      <c r="C649" s="663" t="s">
        <v>547</v>
      </c>
      <c r="D649" s="664" t="s">
        <v>2410</v>
      </c>
      <c r="E649" s="663" t="s">
        <v>4892</v>
      </c>
      <c r="F649" s="664" t="s">
        <v>4893</v>
      </c>
      <c r="G649" s="663" t="s">
        <v>4007</v>
      </c>
      <c r="H649" s="663" t="s">
        <v>4008</v>
      </c>
      <c r="I649" s="665">
        <v>1.0916666666666666</v>
      </c>
      <c r="J649" s="665">
        <v>1500</v>
      </c>
      <c r="K649" s="666">
        <v>1637</v>
      </c>
    </row>
    <row r="650" spans="1:11" ht="14.4" customHeight="1" x14ac:dyDescent="0.3">
      <c r="A650" s="661" t="s">
        <v>525</v>
      </c>
      <c r="B650" s="662" t="s">
        <v>2404</v>
      </c>
      <c r="C650" s="663" t="s">
        <v>547</v>
      </c>
      <c r="D650" s="664" t="s">
        <v>2410</v>
      </c>
      <c r="E650" s="663" t="s">
        <v>4892</v>
      </c>
      <c r="F650" s="664" t="s">
        <v>4893</v>
      </c>
      <c r="G650" s="663" t="s">
        <v>4009</v>
      </c>
      <c r="H650" s="663" t="s">
        <v>4010</v>
      </c>
      <c r="I650" s="665">
        <v>1.6780000000000002</v>
      </c>
      <c r="J650" s="665">
        <v>1000</v>
      </c>
      <c r="K650" s="666">
        <v>1678</v>
      </c>
    </row>
    <row r="651" spans="1:11" ht="14.4" customHeight="1" x14ac:dyDescent="0.3">
      <c r="A651" s="661" t="s">
        <v>525</v>
      </c>
      <c r="B651" s="662" t="s">
        <v>2404</v>
      </c>
      <c r="C651" s="663" t="s">
        <v>547</v>
      </c>
      <c r="D651" s="664" t="s">
        <v>2410</v>
      </c>
      <c r="E651" s="663" t="s">
        <v>4892</v>
      </c>
      <c r="F651" s="664" t="s">
        <v>4893</v>
      </c>
      <c r="G651" s="663" t="s">
        <v>4172</v>
      </c>
      <c r="H651" s="663" t="s">
        <v>4173</v>
      </c>
      <c r="I651" s="665">
        <v>0.47249999999999998</v>
      </c>
      <c r="J651" s="665">
        <v>500</v>
      </c>
      <c r="K651" s="666">
        <v>236</v>
      </c>
    </row>
    <row r="652" spans="1:11" ht="14.4" customHeight="1" x14ac:dyDescent="0.3">
      <c r="A652" s="661" t="s">
        <v>525</v>
      </c>
      <c r="B652" s="662" t="s">
        <v>2404</v>
      </c>
      <c r="C652" s="663" t="s">
        <v>547</v>
      </c>
      <c r="D652" s="664" t="s">
        <v>2410</v>
      </c>
      <c r="E652" s="663" t="s">
        <v>4892</v>
      </c>
      <c r="F652" s="664" t="s">
        <v>4893</v>
      </c>
      <c r="G652" s="663" t="s">
        <v>4011</v>
      </c>
      <c r="H652" s="663" t="s">
        <v>4012</v>
      </c>
      <c r="I652" s="665">
        <v>0.67</v>
      </c>
      <c r="J652" s="665">
        <v>1000</v>
      </c>
      <c r="K652" s="666">
        <v>670</v>
      </c>
    </row>
    <row r="653" spans="1:11" ht="14.4" customHeight="1" x14ac:dyDescent="0.3">
      <c r="A653" s="661" t="s">
        <v>525</v>
      </c>
      <c r="B653" s="662" t="s">
        <v>2404</v>
      </c>
      <c r="C653" s="663" t="s">
        <v>547</v>
      </c>
      <c r="D653" s="664" t="s">
        <v>2410</v>
      </c>
      <c r="E653" s="663" t="s">
        <v>4892</v>
      </c>
      <c r="F653" s="664" t="s">
        <v>4893</v>
      </c>
      <c r="G653" s="663" t="s">
        <v>4558</v>
      </c>
      <c r="H653" s="663" t="s">
        <v>4559</v>
      </c>
      <c r="I653" s="665">
        <v>17.906666666666666</v>
      </c>
      <c r="J653" s="665">
        <v>70</v>
      </c>
      <c r="K653" s="666">
        <v>1253.48</v>
      </c>
    </row>
    <row r="654" spans="1:11" ht="14.4" customHeight="1" x14ac:dyDescent="0.3">
      <c r="A654" s="661" t="s">
        <v>525</v>
      </c>
      <c r="B654" s="662" t="s">
        <v>2404</v>
      </c>
      <c r="C654" s="663" t="s">
        <v>547</v>
      </c>
      <c r="D654" s="664" t="s">
        <v>2410</v>
      </c>
      <c r="E654" s="663" t="s">
        <v>4892</v>
      </c>
      <c r="F654" s="664" t="s">
        <v>4893</v>
      </c>
      <c r="G654" s="663" t="s">
        <v>4178</v>
      </c>
      <c r="H654" s="663" t="s">
        <v>4179</v>
      </c>
      <c r="I654" s="665">
        <v>17.903333333333332</v>
      </c>
      <c r="J654" s="665">
        <v>30</v>
      </c>
      <c r="K654" s="666">
        <v>537.1</v>
      </c>
    </row>
    <row r="655" spans="1:11" ht="14.4" customHeight="1" x14ac:dyDescent="0.3">
      <c r="A655" s="661" t="s">
        <v>525</v>
      </c>
      <c r="B655" s="662" t="s">
        <v>2404</v>
      </c>
      <c r="C655" s="663" t="s">
        <v>547</v>
      </c>
      <c r="D655" s="664" t="s">
        <v>2410</v>
      </c>
      <c r="E655" s="663" t="s">
        <v>4892</v>
      </c>
      <c r="F655" s="664" t="s">
        <v>4893</v>
      </c>
      <c r="G655" s="663" t="s">
        <v>4852</v>
      </c>
      <c r="H655" s="663" t="s">
        <v>4853</v>
      </c>
      <c r="I655" s="665">
        <v>30.25</v>
      </c>
      <c r="J655" s="665">
        <v>50</v>
      </c>
      <c r="K655" s="666">
        <v>1512.5</v>
      </c>
    </row>
    <row r="656" spans="1:11" ht="14.4" customHeight="1" x14ac:dyDescent="0.3">
      <c r="A656" s="661" t="s">
        <v>525</v>
      </c>
      <c r="B656" s="662" t="s">
        <v>2404</v>
      </c>
      <c r="C656" s="663" t="s">
        <v>547</v>
      </c>
      <c r="D656" s="664" t="s">
        <v>2410</v>
      </c>
      <c r="E656" s="663" t="s">
        <v>4892</v>
      </c>
      <c r="F656" s="664" t="s">
        <v>4893</v>
      </c>
      <c r="G656" s="663" t="s">
        <v>4198</v>
      </c>
      <c r="H656" s="663" t="s">
        <v>4199</v>
      </c>
      <c r="I656" s="665">
        <v>9.15</v>
      </c>
      <c r="J656" s="665">
        <v>100</v>
      </c>
      <c r="K656" s="666">
        <v>915</v>
      </c>
    </row>
    <row r="657" spans="1:11" ht="14.4" customHeight="1" x14ac:dyDescent="0.3">
      <c r="A657" s="661" t="s">
        <v>525</v>
      </c>
      <c r="B657" s="662" t="s">
        <v>2404</v>
      </c>
      <c r="C657" s="663" t="s">
        <v>547</v>
      </c>
      <c r="D657" s="664" t="s">
        <v>2410</v>
      </c>
      <c r="E657" s="663" t="s">
        <v>4892</v>
      </c>
      <c r="F657" s="664" t="s">
        <v>4893</v>
      </c>
      <c r="G657" s="663" t="s">
        <v>4576</v>
      </c>
      <c r="H657" s="663" t="s">
        <v>4577</v>
      </c>
      <c r="I657" s="665">
        <v>17.91</v>
      </c>
      <c r="J657" s="665">
        <v>150</v>
      </c>
      <c r="K657" s="666">
        <v>2686.2999999999997</v>
      </c>
    </row>
    <row r="658" spans="1:11" ht="14.4" customHeight="1" x14ac:dyDescent="0.3">
      <c r="A658" s="661" t="s">
        <v>525</v>
      </c>
      <c r="B658" s="662" t="s">
        <v>2404</v>
      </c>
      <c r="C658" s="663" t="s">
        <v>547</v>
      </c>
      <c r="D658" s="664" t="s">
        <v>2410</v>
      </c>
      <c r="E658" s="663" t="s">
        <v>4892</v>
      </c>
      <c r="F658" s="664" t="s">
        <v>4893</v>
      </c>
      <c r="G658" s="663" t="s">
        <v>4578</v>
      </c>
      <c r="H658" s="663" t="s">
        <v>4579</v>
      </c>
      <c r="I658" s="665">
        <v>17.91</v>
      </c>
      <c r="J658" s="665">
        <v>10</v>
      </c>
      <c r="K658" s="666">
        <v>179.1</v>
      </c>
    </row>
    <row r="659" spans="1:11" ht="14.4" customHeight="1" x14ac:dyDescent="0.3">
      <c r="A659" s="661" t="s">
        <v>525</v>
      </c>
      <c r="B659" s="662" t="s">
        <v>2404</v>
      </c>
      <c r="C659" s="663" t="s">
        <v>547</v>
      </c>
      <c r="D659" s="664" t="s">
        <v>2410</v>
      </c>
      <c r="E659" s="663" t="s">
        <v>4892</v>
      </c>
      <c r="F659" s="664" t="s">
        <v>4893</v>
      </c>
      <c r="G659" s="663" t="s">
        <v>4854</v>
      </c>
      <c r="H659" s="663" t="s">
        <v>4855</v>
      </c>
      <c r="I659" s="665">
        <v>11.06</v>
      </c>
      <c r="J659" s="665">
        <v>30</v>
      </c>
      <c r="K659" s="666">
        <v>331.78</v>
      </c>
    </row>
    <row r="660" spans="1:11" ht="14.4" customHeight="1" x14ac:dyDescent="0.3">
      <c r="A660" s="661" t="s">
        <v>525</v>
      </c>
      <c r="B660" s="662" t="s">
        <v>2404</v>
      </c>
      <c r="C660" s="663" t="s">
        <v>547</v>
      </c>
      <c r="D660" s="664" t="s">
        <v>2410</v>
      </c>
      <c r="E660" s="663" t="s">
        <v>4892</v>
      </c>
      <c r="F660" s="664" t="s">
        <v>4893</v>
      </c>
      <c r="G660" s="663" t="s">
        <v>4236</v>
      </c>
      <c r="H660" s="663" t="s">
        <v>4237</v>
      </c>
      <c r="I660" s="665">
        <v>1.93</v>
      </c>
      <c r="J660" s="665">
        <v>400</v>
      </c>
      <c r="K660" s="666">
        <v>772</v>
      </c>
    </row>
    <row r="661" spans="1:11" ht="14.4" customHeight="1" x14ac:dyDescent="0.3">
      <c r="A661" s="661" t="s">
        <v>525</v>
      </c>
      <c r="B661" s="662" t="s">
        <v>2404</v>
      </c>
      <c r="C661" s="663" t="s">
        <v>547</v>
      </c>
      <c r="D661" s="664" t="s">
        <v>2410</v>
      </c>
      <c r="E661" s="663" t="s">
        <v>4892</v>
      </c>
      <c r="F661" s="664" t="s">
        <v>4893</v>
      </c>
      <c r="G661" s="663" t="s">
        <v>4592</v>
      </c>
      <c r="H661" s="663" t="s">
        <v>4593</v>
      </c>
      <c r="I661" s="665">
        <v>17.98</v>
      </c>
      <c r="J661" s="665">
        <v>220</v>
      </c>
      <c r="K661" s="666">
        <v>3955.6</v>
      </c>
    </row>
    <row r="662" spans="1:11" ht="14.4" customHeight="1" x14ac:dyDescent="0.3">
      <c r="A662" s="661" t="s">
        <v>525</v>
      </c>
      <c r="B662" s="662" t="s">
        <v>2404</v>
      </c>
      <c r="C662" s="663" t="s">
        <v>547</v>
      </c>
      <c r="D662" s="664" t="s">
        <v>2410</v>
      </c>
      <c r="E662" s="663" t="s">
        <v>4892</v>
      </c>
      <c r="F662" s="664" t="s">
        <v>4893</v>
      </c>
      <c r="G662" s="663" t="s">
        <v>4594</v>
      </c>
      <c r="H662" s="663" t="s">
        <v>4595</v>
      </c>
      <c r="I662" s="665">
        <v>17.98</v>
      </c>
      <c r="J662" s="665">
        <v>50</v>
      </c>
      <c r="K662" s="666">
        <v>899</v>
      </c>
    </row>
    <row r="663" spans="1:11" ht="14.4" customHeight="1" x14ac:dyDescent="0.3">
      <c r="A663" s="661" t="s">
        <v>525</v>
      </c>
      <c r="B663" s="662" t="s">
        <v>2404</v>
      </c>
      <c r="C663" s="663" t="s">
        <v>547</v>
      </c>
      <c r="D663" s="664" t="s">
        <v>2410</v>
      </c>
      <c r="E663" s="663" t="s">
        <v>4892</v>
      </c>
      <c r="F663" s="664" t="s">
        <v>4893</v>
      </c>
      <c r="G663" s="663" t="s">
        <v>4262</v>
      </c>
      <c r="H663" s="663" t="s">
        <v>4263</v>
      </c>
      <c r="I663" s="665">
        <v>11.5</v>
      </c>
      <c r="J663" s="665">
        <v>200</v>
      </c>
      <c r="K663" s="666">
        <v>2300</v>
      </c>
    </row>
    <row r="664" spans="1:11" ht="14.4" customHeight="1" x14ac:dyDescent="0.3">
      <c r="A664" s="661" t="s">
        <v>525</v>
      </c>
      <c r="B664" s="662" t="s">
        <v>2404</v>
      </c>
      <c r="C664" s="663" t="s">
        <v>547</v>
      </c>
      <c r="D664" s="664" t="s">
        <v>2410</v>
      </c>
      <c r="E664" s="663" t="s">
        <v>4892</v>
      </c>
      <c r="F664" s="664" t="s">
        <v>4893</v>
      </c>
      <c r="G664" s="663" t="s">
        <v>4600</v>
      </c>
      <c r="H664" s="663" t="s">
        <v>4601</v>
      </c>
      <c r="I664" s="665">
        <v>38.5</v>
      </c>
      <c r="J664" s="665">
        <v>550</v>
      </c>
      <c r="K664" s="666">
        <v>21176.35</v>
      </c>
    </row>
    <row r="665" spans="1:11" ht="14.4" customHeight="1" x14ac:dyDescent="0.3">
      <c r="A665" s="661" t="s">
        <v>525</v>
      </c>
      <c r="B665" s="662" t="s">
        <v>2404</v>
      </c>
      <c r="C665" s="663" t="s">
        <v>547</v>
      </c>
      <c r="D665" s="664" t="s">
        <v>2410</v>
      </c>
      <c r="E665" s="663" t="s">
        <v>4892</v>
      </c>
      <c r="F665" s="664" t="s">
        <v>4893</v>
      </c>
      <c r="G665" s="663" t="s">
        <v>4602</v>
      </c>
      <c r="H665" s="663" t="s">
        <v>4603</v>
      </c>
      <c r="I665" s="665">
        <v>2.3966666666666669</v>
      </c>
      <c r="J665" s="665">
        <v>1350</v>
      </c>
      <c r="K665" s="666">
        <v>3236.1899999999996</v>
      </c>
    </row>
    <row r="666" spans="1:11" ht="14.4" customHeight="1" x14ac:dyDescent="0.3">
      <c r="A666" s="661" t="s">
        <v>525</v>
      </c>
      <c r="B666" s="662" t="s">
        <v>2404</v>
      </c>
      <c r="C666" s="663" t="s">
        <v>547</v>
      </c>
      <c r="D666" s="664" t="s">
        <v>2410</v>
      </c>
      <c r="E666" s="663" t="s">
        <v>4892</v>
      </c>
      <c r="F666" s="664" t="s">
        <v>4893</v>
      </c>
      <c r="G666" s="663" t="s">
        <v>4604</v>
      </c>
      <c r="H666" s="663" t="s">
        <v>4605</v>
      </c>
      <c r="I666" s="665">
        <v>12.105</v>
      </c>
      <c r="J666" s="665">
        <v>60</v>
      </c>
      <c r="K666" s="666">
        <v>726.2</v>
      </c>
    </row>
    <row r="667" spans="1:11" ht="14.4" customHeight="1" x14ac:dyDescent="0.3">
      <c r="A667" s="661" t="s">
        <v>525</v>
      </c>
      <c r="B667" s="662" t="s">
        <v>2404</v>
      </c>
      <c r="C667" s="663" t="s">
        <v>547</v>
      </c>
      <c r="D667" s="664" t="s">
        <v>2410</v>
      </c>
      <c r="E667" s="663" t="s">
        <v>4892</v>
      </c>
      <c r="F667" s="664" t="s">
        <v>4893</v>
      </c>
      <c r="G667" s="663" t="s">
        <v>4013</v>
      </c>
      <c r="H667" s="663" t="s">
        <v>4014</v>
      </c>
      <c r="I667" s="665">
        <v>0.47166666666666662</v>
      </c>
      <c r="J667" s="665">
        <v>1500</v>
      </c>
      <c r="K667" s="666">
        <v>708</v>
      </c>
    </row>
    <row r="668" spans="1:11" ht="14.4" customHeight="1" x14ac:dyDescent="0.3">
      <c r="A668" s="661" t="s">
        <v>525</v>
      </c>
      <c r="B668" s="662" t="s">
        <v>2404</v>
      </c>
      <c r="C668" s="663" t="s">
        <v>547</v>
      </c>
      <c r="D668" s="664" t="s">
        <v>2410</v>
      </c>
      <c r="E668" s="663" t="s">
        <v>4892</v>
      </c>
      <c r="F668" s="664" t="s">
        <v>4893</v>
      </c>
      <c r="G668" s="663" t="s">
        <v>4298</v>
      </c>
      <c r="H668" s="663" t="s">
        <v>4299</v>
      </c>
      <c r="I668" s="665">
        <v>4.03</v>
      </c>
      <c r="J668" s="665">
        <v>300</v>
      </c>
      <c r="K668" s="666">
        <v>1209</v>
      </c>
    </row>
    <row r="669" spans="1:11" ht="14.4" customHeight="1" x14ac:dyDescent="0.3">
      <c r="A669" s="661" t="s">
        <v>525</v>
      </c>
      <c r="B669" s="662" t="s">
        <v>2404</v>
      </c>
      <c r="C669" s="663" t="s">
        <v>547</v>
      </c>
      <c r="D669" s="664" t="s">
        <v>2410</v>
      </c>
      <c r="E669" s="663" t="s">
        <v>4892</v>
      </c>
      <c r="F669" s="664" t="s">
        <v>4893</v>
      </c>
      <c r="G669" s="663" t="s">
        <v>4856</v>
      </c>
      <c r="H669" s="663" t="s">
        <v>4857</v>
      </c>
      <c r="I669" s="665">
        <v>2.91</v>
      </c>
      <c r="J669" s="665">
        <v>50</v>
      </c>
      <c r="K669" s="666">
        <v>145.5</v>
      </c>
    </row>
    <row r="670" spans="1:11" ht="14.4" customHeight="1" x14ac:dyDescent="0.3">
      <c r="A670" s="661" t="s">
        <v>525</v>
      </c>
      <c r="B670" s="662" t="s">
        <v>2404</v>
      </c>
      <c r="C670" s="663" t="s">
        <v>547</v>
      </c>
      <c r="D670" s="664" t="s">
        <v>2410</v>
      </c>
      <c r="E670" s="663" t="s">
        <v>4892</v>
      </c>
      <c r="F670" s="664" t="s">
        <v>4893</v>
      </c>
      <c r="G670" s="663" t="s">
        <v>4608</v>
      </c>
      <c r="H670" s="663" t="s">
        <v>4609</v>
      </c>
      <c r="I670" s="665">
        <v>2.9050000000000002</v>
      </c>
      <c r="J670" s="665">
        <v>100</v>
      </c>
      <c r="K670" s="666">
        <v>290.5</v>
      </c>
    </row>
    <row r="671" spans="1:11" ht="14.4" customHeight="1" x14ac:dyDescent="0.3">
      <c r="A671" s="661" t="s">
        <v>525</v>
      </c>
      <c r="B671" s="662" t="s">
        <v>2404</v>
      </c>
      <c r="C671" s="663" t="s">
        <v>547</v>
      </c>
      <c r="D671" s="664" t="s">
        <v>2410</v>
      </c>
      <c r="E671" s="663" t="s">
        <v>4892</v>
      </c>
      <c r="F671" s="664" t="s">
        <v>4893</v>
      </c>
      <c r="G671" s="663" t="s">
        <v>4300</v>
      </c>
      <c r="H671" s="663" t="s">
        <v>4301</v>
      </c>
      <c r="I671" s="665">
        <v>2.9</v>
      </c>
      <c r="J671" s="665">
        <v>50</v>
      </c>
      <c r="K671" s="666">
        <v>145</v>
      </c>
    </row>
    <row r="672" spans="1:11" ht="14.4" customHeight="1" x14ac:dyDescent="0.3">
      <c r="A672" s="661" t="s">
        <v>525</v>
      </c>
      <c r="B672" s="662" t="s">
        <v>2404</v>
      </c>
      <c r="C672" s="663" t="s">
        <v>547</v>
      </c>
      <c r="D672" s="664" t="s">
        <v>2410</v>
      </c>
      <c r="E672" s="663" t="s">
        <v>4892</v>
      </c>
      <c r="F672" s="664" t="s">
        <v>4893</v>
      </c>
      <c r="G672" s="663" t="s">
        <v>4341</v>
      </c>
      <c r="H672" s="663" t="s">
        <v>4342</v>
      </c>
      <c r="I672" s="665">
        <v>21.899999999999995</v>
      </c>
      <c r="J672" s="665">
        <v>200</v>
      </c>
      <c r="K672" s="666">
        <v>4380.1000000000004</v>
      </c>
    </row>
    <row r="673" spans="1:11" ht="14.4" customHeight="1" x14ac:dyDescent="0.3">
      <c r="A673" s="661" t="s">
        <v>525</v>
      </c>
      <c r="B673" s="662" t="s">
        <v>2404</v>
      </c>
      <c r="C673" s="663" t="s">
        <v>547</v>
      </c>
      <c r="D673" s="664" t="s">
        <v>2410</v>
      </c>
      <c r="E673" s="663" t="s">
        <v>4892</v>
      </c>
      <c r="F673" s="664" t="s">
        <v>4893</v>
      </c>
      <c r="G673" s="663" t="s">
        <v>4343</v>
      </c>
      <c r="H673" s="663" t="s">
        <v>4344</v>
      </c>
      <c r="I673" s="665">
        <v>21.9</v>
      </c>
      <c r="J673" s="665">
        <v>100</v>
      </c>
      <c r="K673" s="666">
        <v>2190.1</v>
      </c>
    </row>
    <row r="674" spans="1:11" ht="14.4" customHeight="1" x14ac:dyDescent="0.3">
      <c r="A674" s="661" t="s">
        <v>525</v>
      </c>
      <c r="B674" s="662" t="s">
        <v>2404</v>
      </c>
      <c r="C674" s="663" t="s">
        <v>547</v>
      </c>
      <c r="D674" s="664" t="s">
        <v>2410</v>
      </c>
      <c r="E674" s="663" t="s">
        <v>4892</v>
      </c>
      <c r="F674" s="664" t="s">
        <v>4893</v>
      </c>
      <c r="G674" s="663" t="s">
        <v>4858</v>
      </c>
      <c r="H674" s="663" t="s">
        <v>4859</v>
      </c>
      <c r="I674" s="665">
        <v>72.150000000000006</v>
      </c>
      <c r="J674" s="665">
        <v>25</v>
      </c>
      <c r="K674" s="666">
        <v>1803.81</v>
      </c>
    </row>
    <row r="675" spans="1:11" ht="14.4" customHeight="1" x14ac:dyDescent="0.3">
      <c r="A675" s="661" t="s">
        <v>525</v>
      </c>
      <c r="B675" s="662" t="s">
        <v>2404</v>
      </c>
      <c r="C675" s="663" t="s">
        <v>547</v>
      </c>
      <c r="D675" s="664" t="s">
        <v>2410</v>
      </c>
      <c r="E675" s="663" t="s">
        <v>4892</v>
      </c>
      <c r="F675" s="664" t="s">
        <v>4893</v>
      </c>
      <c r="G675" s="663" t="s">
        <v>4636</v>
      </c>
      <c r="H675" s="663" t="s">
        <v>4637</v>
      </c>
      <c r="I675" s="665">
        <v>77.42</v>
      </c>
      <c r="J675" s="665">
        <v>30</v>
      </c>
      <c r="K675" s="666">
        <v>2322.6</v>
      </c>
    </row>
    <row r="676" spans="1:11" ht="14.4" customHeight="1" x14ac:dyDescent="0.3">
      <c r="A676" s="661" t="s">
        <v>525</v>
      </c>
      <c r="B676" s="662" t="s">
        <v>2404</v>
      </c>
      <c r="C676" s="663" t="s">
        <v>547</v>
      </c>
      <c r="D676" s="664" t="s">
        <v>2410</v>
      </c>
      <c r="E676" s="663" t="s">
        <v>4892</v>
      </c>
      <c r="F676" s="664" t="s">
        <v>4893</v>
      </c>
      <c r="G676" s="663" t="s">
        <v>4642</v>
      </c>
      <c r="H676" s="663" t="s">
        <v>4643</v>
      </c>
      <c r="I676" s="665">
        <v>2.9</v>
      </c>
      <c r="J676" s="665">
        <v>50</v>
      </c>
      <c r="K676" s="666">
        <v>145</v>
      </c>
    </row>
    <row r="677" spans="1:11" ht="14.4" customHeight="1" x14ac:dyDescent="0.3">
      <c r="A677" s="661" t="s">
        <v>525</v>
      </c>
      <c r="B677" s="662" t="s">
        <v>2404</v>
      </c>
      <c r="C677" s="663" t="s">
        <v>547</v>
      </c>
      <c r="D677" s="664" t="s">
        <v>2410</v>
      </c>
      <c r="E677" s="663" t="s">
        <v>4892</v>
      </c>
      <c r="F677" s="664" t="s">
        <v>4893</v>
      </c>
      <c r="G677" s="663" t="s">
        <v>4359</v>
      </c>
      <c r="H677" s="663" t="s">
        <v>4360</v>
      </c>
      <c r="I677" s="665">
        <v>17.907999999999998</v>
      </c>
      <c r="J677" s="665">
        <v>90</v>
      </c>
      <c r="K677" s="666">
        <v>1611.7</v>
      </c>
    </row>
    <row r="678" spans="1:11" ht="14.4" customHeight="1" x14ac:dyDescent="0.3">
      <c r="A678" s="661" t="s">
        <v>525</v>
      </c>
      <c r="B678" s="662" t="s">
        <v>2404</v>
      </c>
      <c r="C678" s="663" t="s">
        <v>547</v>
      </c>
      <c r="D678" s="664" t="s">
        <v>2410</v>
      </c>
      <c r="E678" s="663" t="s">
        <v>4892</v>
      </c>
      <c r="F678" s="664" t="s">
        <v>4893</v>
      </c>
      <c r="G678" s="663" t="s">
        <v>4361</v>
      </c>
      <c r="H678" s="663" t="s">
        <v>4362</v>
      </c>
      <c r="I678" s="665">
        <v>8.4700000000000006</v>
      </c>
      <c r="J678" s="665">
        <v>100</v>
      </c>
      <c r="K678" s="666">
        <v>847</v>
      </c>
    </row>
    <row r="679" spans="1:11" ht="14.4" customHeight="1" x14ac:dyDescent="0.3">
      <c r="A679" s="661" t="s">
        <v>525</v>
      </c>
      <c r="B679" s="662" t="s">
        <v>2404</v>
      </c>
      <c r="C679" s="663" t="s">
        <v>547</v>
      </c>
      <c r="D679" s="664" t="s">
        <v>2410</v>
      </c>
      <c r="E679" s="663" t="s">
        <v>4892</v>
      </c>
      <c r="F679" s="664" t="s">
        <v>4893</v>
      </c>
      <c r="G679" s="663" t="s">
        <v>4860</v>
      </c>
      <c r="H679" s="663" t="s">
        <v>4861</v>
      </c>
      <c r="I679" s="665">
        <v>21.9</v>
      </c>
      <c r="J679" s="665">
        <v>200</v>
      </c>
      <c r="K679" s="666">
        <v>4380.2</v>
      </c>
    </row>
    <row r="680" spans="1:11" ht="14.4" customHeight="1" x14ac:dyDescent="0.3">
      <c r="A680" s="661" t="s">
        <v>525</v>
      </c>
      <c r="B680" s="662" t="s">
        <v>2404</v>
      </c>
      <c r="C680" s="663" t="s">
        <v>547</v>
      </c>
      <c r="D680" s="664" t="s">
        <v>2410</v>
      </c>
      <c r="E680" s="663" t="s">
        <v>4892</v>
      </c>
      <c r="F680" s="664" t="s">
        <v>4893</v>
      </c>
      <c r="G680" s="663" t="s">
        <v>4015</v>
      </c>
      <c r="H680" s="663" t="s">
        <v>4016</v>
      </c>
      <c r="I680" s="665">
        <v>3.4180000000000001</v>
      </c>
      <c r="J680" s="665">
        <v>1120</v>
      </c>
      <c r="K680" s="666">
        <v>3828.7999999999997</v>
      </c>
    </row>
    <row r="681" spans="1:11" ht="14.4" customHeight="1" x14ac:dyDescent="0.3">
      <c r="A681" s="661" t="s">
        <v>525</v>
      </c>
      <c r="B681" s="662" t="s">
        <v>2404</v>
      </c>
      <c r="C681" s="663" t="s">
        <v>547</v>
      </c>
      <c r="D681" s="664" t="s">
        <v>2410</v>
      </c>
      <c r="E681" s="663" t="s">
        <v>4892</v>
      </c>
      <c r="F681" s="664" t="s">
        <v>4893</v>
      </c>
      <c r="G681" s="663" t="s">
        <v>4395</v>
      </c>
      <c r="H681" s="663" t="s">
        <v>4396</v>
      </c>
      <c r="I681" s="665">
        <v>6.05</v>
      </c>
      <c r="J681" s="665">
        <v>40</v>
      </c>
      <c r="K681" s="666">
        <v>242</v>
      </c>
    </row>
    <row r="682" spans="1:11" ht="14.4" customHeight="1" x14ac:dyDescent="0.3">
      <c r="A682" s="661" t="s">
        <v>525</v>
      </c>
      <c r="B682" s="662" t="s">
        <v>2404</v>
      </c>
      <c r="C682" s="663" t="s">
        <v>547</v>
      </c>
      <c r="D682" s="664" t="s">
        <v>2410</v>
      </c>
      <c r="E682" s="663" t="s">
        <v>4892</v>
      </c>
      <c r="F682" s="664" t="s">
        <v>4893</v>
      </c>
      <c r="G682" s="663" t="s">
        <v>4676</v>
      </c>
      <c r="H682" s="663" t="s">
        <v>4677</v>
      </c>
      <c r="I682" s="665">
        <v>77.441249999999997</v>
      </c>
      <c r="J682" s="665">
        <v>130</v>
      </c>
      <c r="K682" s="666">
        <v>10067.359999999999</v>
      </c>
    </row>
    <row r="683" spans="1:11" ht="14.4" customHeight="1" x14ac:dyDescent="0.3">
      <c r="A683" s="661" t="s">
        <v>525</v>
      </c>
      <c r="B683" s="662" t="s">
        <v>2404</v>
      </c>
      <c r="C683" s="663" t="s">
        <v>547</v>
      </c>
      <c r="D683" s="664" t="s">
        <v>2410</v>
      </c>
      <c r="E683" s="663" t="s">
        <v>4892</v>
      </c>
      <c r="F683" s="664" t="s">
        <v>4893</v>
      </c>
      <c r="G683" s="663" t="s">
        <v>4694</v>
      </c>
      <c r="H683" s="663" t="s">
        <v>4695</v>
      </c>
      <c r="I683" s="665">
        <v>45.65</v>
      </c>
      <c r="J683" s="665">
        <v>10</v>
      </c>
      <c r="K683" s="666">
        <v>456.53</v>
      </c>
    </row>
    <row r="684" spans="1:11" ht="14.4" customHeight="1" x14ac:dyDescent="0.3">
      <c r="A684" s="661" t="s">
        <v>525</v>
      </c>
      <c r="B684" s="662" t="s">
        <v>2404</v>
      </c>
      <c r="C684" s="663" t="s">
        <v>547</v>
      </c>
      <c r="D684" s="664" t="s">
        <v>2410</v>
      </c>
      <c r="E684" s="663" t="s">
        <v>4892</v>
      </c>
      <c r="F684" s="664" t="s">
        <v>4893</v>
      </c>
      <c r="G684" s="663" t="s">
        <v>4862</v>
      </c>
      <c r="H684" s="663" t="s">
        <v>4863</v>
      </c>
      <c r="I684" s="665">
        <v>2.9</v>
      </c>
      <c r="J684" s="665">
        <v>50</v>
      </c>
      <c r="K684" s="666">
        <v>145.19999999999999</v>
      </c>
    </row>
    <row r="685" spans="1:11" ht="14.4" customHeight="1" x14ac:dyDescent="0.3">
      <c r="A685" s="661" t="s">
        <v>525</v>
      </c>
      <c r="B685" s="662" t="s">
        <v>2404</v>
      </c>
      <c r="C685" s="663" t="s">
        <v>547</v>
      </c>
      <c r="D685" s="664" t="s">
        <v>2410</v>
      </c>
      <c r="E685" s="663" t="s">
        <v>4892</v>
      </c>
      <c r="F685" s="664" t="s">
        <v>4893</v>
      </c>
      <c r="G685" s="663" t="s">
        <v>4864</v>
      </c>
      <c r="H685" s="663" t="s">
        <v>4865</v>
      </c>
      <c r="I685" s="665">
        <v>53.29</v>
      </c>
      <c r="J685" s="665">
        <v>30</v>
      </c>
      <c r="K685" s="666">
        <v>1598.65</v>
      </c>
    </row>
    <row r="686" spans="1:11" ht="14.4" customHeight="1" x14ac:dyDescent="0.3">
      <c r="A686" s="661" t="s">
        <v>525</v>
      </c>
      <c r="B686" s="662" t="s">
        <v>2404</v>
      </c>
      <c r="C686" s="663" t="s">
        <v>547</v>
      </c>
      <c r="D686" s="664" t="s">
        <v>2410</v>
      </c>
      <c r="E686" s="663" t="s">
        <v>4902</v>
      </c>
      <c r="F686" s="664" t="s">
        <v>4903</v>
      </c>
      <c r="G686" s="663" t="s">
        <v>4454</v>
      </c>
      <c r="H686" s="663" t="s">
        <v>4455</v>
      </c>
      <c r="I686" s="665">
        <v>8.1633333333333322</v>
      </c>
      <c r="J686" s="665">
        <v>200</v>
      </c>
      <c r="K686" s="666">
        <v>1632.5</v>
      </c>
    </row>
    <row r="687" spans="1:11" ht="14.4" customHeight="1" x14ac:dyDescent="0.3">
      <c r="A687" s="661" t="s">
        <v>525</v>
      </c>
      <c r="B687" s="662" t="s">
        <v>2404</v>
      </c>
      <c r="C687" s="663" t="s">
        <v>547</v>
      </c>
      <c r="D687" s="664" t="s">
        <v>2410</v>
      </c>
      <c r="E687" s="663" t="s">
        <v>4902</v>
      </c>
      <c r="F687" s="664" t="s">
        <v>4903</v>
      </c>
      <c r="G687" s="663" t="s">
        <v>4866</v>
      </c>
      <c r="H687" s="663" t="s">
        <v>4867</v>
      </c>
      <c r="I687" s="665">
        <v>362.73</v>
      </c>
      <c r="J687" s="665">
        <v>20</v>
      </c>
      <c r="K687" s="666">
        <v>7254.68</v>
      </c>
    </row>
    <row r="688" spans="1:11" ht="14.4" customHeight="1" x14ac:dyDescent="0.3">
      <c r="A688" s="661" t="s">
        <v>525</v>
      </c>
      <c r="B688" s="662" t="s">
        <v>2404</v>
      </c>
      <c r="C688" s="663" t="s">
        <v>547</v>
      </c>
      <c r="D688" s="664" t="s">
        <v>2410</v>
      </c>
      <c r="E688" s="663" t="s">
        <v>4894</v>
      </c>
      <c r="F688" s="664" t="s">
        <v>4895</v>
      </c>
      <c r="G688" s="663" t="s">
        <v>4019</v>
      </c>
      <c r="H688" s="663" t="s">
        <v>4020</v>
      </c>
      <c r="I688" s="665">
        <v>0.3</v>
      </c>
      <c r="J688" s="665">
        <v>300</v>
      </c>
      <c r="K688" s="666">
        <v>90</v>
      </c>
    </row>
    <row r="689" spans="1:11" ht="14.4" customHeight="1" x14ac:dyDescent="0.3">
      <c r="A689" s="661" t="s">
        <v>525</v>
      </c>
      <c r="B689" s="662" t="s">
        <v>2404</v>
      </c>
      <c r="C689" s="663" t="s">
        <v>547</v>
      </c>
      <c r="D689" s="664" t="s">
        <v>2410</v>
      </c>
      <c r="E689" s="663" t="s">
        <v>4894</v>
      </c>
      <c r="F689" s="664" t="s">
        <v>4895</v>
      </c>
      <c r="G689" s="663" t="s">
        <v>4021</v>
      </c>
      <c r="H689" s="663" t="s">
        <v>4022</v>
      </c>
      <c r="I689" s="665">
        <v>0.31</v>
      </c>
      <c r="J689" s="665">
        <v>500</v>
      </c>
      <c r="K689" s="666">
        <v>155</v>
      </c>
    </row>
    <row r="690" spans="1:11" ht="14.4" customHeight="1" x14ac:dyDescent="0.3">
      <c r="A690" s="661" t="s">
        <v>525</v>
      </c>
      <c r="B690" s="662" t="s">
        <v>2404</v>
      </c>
      <c r="C690" s="663" t="s">
        <v>547</v>
      </c>
      <c r="D690" s="664" t="s">
        <v>2410</v>
      </c>
      <c r="E690" s="663" t="s">
        <v>4894</v>
      </c>
      <c r="F690" s="664" t="s">
        <v>4895</v>
      </c>
      <c r="G690" s="663" t="s">
        <v>4023</v>
      </c>
      <c r="H690" s="663" t="s">
        <v>4024</v>
      </c>
      <c r="I690" s="665">
        <v>0.48</v>
      </c>
      <c r="J690" s="665">
        <v>500</v>
      </c>
      <c r="K690" s="666">
        <v>240</v>
      </c>
    </row>
    <row r="691" spans="1:11" ht="14.4" customHeight="1" x14ac:dyDescent="0.3">
      <c r="A691" s="661" t="s">
        <v>525</v>
      </c>
      <c r="B691" s="662" t="s">
        <v>2404</v>
      </c>
      <c r="C691" s="663" t="s">
        <v>547</v>
      </c>
      <c r="D691" s="664" t="s">
        <v>2410</v>
      </c>
      <c r="E691" s="663" t="s">
        <v>4894</v>
      </c>
      <c r="F691" s="664" t="s">
        <v>4895</v>
      </c>
      <c r="G691" s="663" t="s">
        <v>4027</v>
      </c>
      <c r="H691" s="663" t="s">
        <v>4028</v>
      </c>
      <c r="I691" s="665">
        <v>29.405000000000001</v>
      </c>
      <c r="J691" s="665">
        <v>149</v>
      </c>
      <c r="K691" s="666">
        <v>4381.28</v>
      </c>
    </row>
    <row r="692" spans="1:11" ht="14.4" customHeight="1" x14ac:dyDescent="0.3">
      <c r="A692" s="661" t="s">
        <v>525</v>
      </c>
      <c r="B692" s="662" t="s">
        <v>2404</v>
      </c>
      <c r="C692" s="663" t="s">
        <v>547</v>
      </c>
      <c r="D692" s="664" t="s">
        <v>2410</v>
      </c>
      <c r="E692" s="663" t="s">
        <v>4894</v>
      </c>
      <c r="F692" s="664" t="s">
        <v>4895</v>
      </c>
      <c r="G692" s="663" t="s">
        <v>4033</v>
      </c>
      <c r="H692" s="663" t="s">
        <v>4034</v>
      </c>
      <c r="I692" s="665">
        <v>1.5166666666666668</v>
      </c>
      <c r="J692" s="665">
        <v>500</v>
      </c>
      <c r="K692" s="666">
        <v>758.5</v>
      </c>
    </row>
    <row r="693" spans="1:11" ht="14.4" customHeight="1" x14ac:dyDescent="0.3">
      <c r="A693" s="661" t="s">
        <v>525</v>
      </c>
      <c r="B693" s="662" t="s">
        <v>2404</v>
      </c>
      <c r="C693" s="663" t="s">
        <v>547</v>
      </c>
      <c r="D693" s="664" t="s">
        <v>2410</v>
      </c>
      <c r="E693" s="663" t="s">
        <v>4896</v>
      </c>
      <c r="F693" s="664" t="s">
        <v>4897</v>
      </c>
      <c r="G693" s="663" t="s">
        <v>4734</v>
      </c>
      <c r="H693" s="663" t="s">
        <v>4735</v>
      </c>
      <c r="I693" s="665">
        <v>1.22</v>
      </c>
      <c r="J693" s="665">
        <v>100</v>
      </c>
      <c r="K693" s="666">
        <v>121.9</v>
      </c>
    </row>
    <row r="694" spans="1:11" ht="14.4" customHeight="1" x14ac:dyDescent="0.3">
      <c r="A694" s="661" t="s">
        <v>525</v>
      </c>
      <c r="B694" s="662" t="s">
        <v>2404</v>
      </c>
      <c r="C694" s="663" t="s">
        <v>547</v>
      </c>
      <c r="D694" s="664" t="s">
        <v>2410</v>
      </c>
      <c r="E694" s="663" t="s">
        <v>4896</v>
      </c>
      <c r="F694" s="664" t="s">
        <v>4897</v>
      </c>
      <c r="G694" s="663" t="s">
        <v>4041</v>
      </c>
      <c r="H694" s="663" t="s">
        <v>4042</v>
      </c>
      <c r="I694" s="665">
        <v>0.71</v>
      </c>
      <c r="J694" s="665">
        <v>1200</v>
      </c>
      <c r="K694" s="666">
        <v>852</v>
      </c>
    </row>
    <row r="695" spans="1:11" ht="14.4" customHeight="1" x14ac:dyDescent="0.3">
      <c r="A695" s="661" t="s">
        <v>525</v>
      </c>
      <c r="B695" s="662" t="s">
        <v>2404</v>
      </c>
      <c r="C695" s="663" t="s">
        <v>547</v>
      </c>
      <c r="D695" s="664" t="s">
        <v>2410</v>
      </c>
      <c r="E695" s="663" t="s">
        <v>4896</v>
      </c>
      <c r="F695" s="664" t="s">
        <v>4897</v>
      </c>
      <c r="G695" s="663" t="s">
        <v>4478</v>
      </c>
      <c r="H695" s="663" t="s">
        <v>4479</v>
      </c>
      <c r="I695" s="665">
        <v>0.71</v>
      </c>
      <c r="J695" s="665">
        <v>600</v>
      </c>
      <c r="K695" s="666">
        <v>426</v>
      </c>
    </row>
    <row r="696" spans="1:11" ht="14.4" customHeight="1" x14ac:dyDescent="0.3">
      <c r="A696" s="661" t="s">
        <v>525</v>
      </c>
      <c r="B696" s="662" t="s">
        <v>2404</v>
      </c>
      <c r="C696" s="663" t="s">
        <v>547</v>
      </c>
      <c r="D696" s="664" t="s">
        <v>2410</v>
      </c>
      <c r="E696" s="663" t="s">
        <v>4896</v>
      </c>
      <c r="F696" s="664" t="s">
        <v>4897</v>
      </c>
      <c r="G696" s="663" t="s">
        <v>4043</v>
      </c>
      <c r="H696" s="663" t="s">
        <v>4044</v>
      </c>
      <c r="I696" s="665">
        <v>0.71</v>
      </c>
      <c r="J696" s="665">
        <v>800</v>
      </c>
      <c r="K696" s="666">
        <v>568</v>
      </c>
    </row>
    <row r="697" spans="1:11" ht="14.4" customHeight="1" x14ac:dyDescent="0.3">
      <c r="A697" s="661" t="s">
        <v>525</v>
      </c>
      <c r="B697" s="662" t="s">
        <v>2404</v>
      </c>
      <c r="C697" s="663" t="s">
        <v>547</v>
      </c>
      <c r="D697" s="664" t="s">
        <v>2410</v>
      </c>
      <c r="E697" s="663" t="s">
        <v>4910</v>
      </c>
      <c r="F697" s="664" t="s">
        <v>4911</v>
      </c>
      <c r="G697" s="663" t="s">
        <v>4736</v>
      </c>
      <c r="H697" s="663" t="s">
        <v>4737</v>
      </c>
      <c r="I697" s="665">
        <v>198.9975</v>
      </c>
      <c r="J697" s="665">
        <v>45</v>
      </c>
      <c r="K697" s="666">
        <v>8954.7800000000007</v>
      </c>
    </row>
    <row r="698" spans="1:11" ht="14.4" customHeight="1" x14ac:dyDescent="0.3">
      <c r="A698" s="661" t="s">
        <v>525</v>
      </c>
      <c r="B698" s="662" t="s">
        <v>2404</v>
      </c>
      <c r="C698" s="663" t="s">
        <v>547</v>
      </c>
      <c r="D698" s="664" t="s">
        <v>2410</v>
      </c>
      <c r="E698" s="663" t="s">
        <v>4910</v>
      </c>
      <c r="F698" s="664" t="s">
        <v>4911</v>
      </c>
      <c r="G698" s="663" t="s">
        <v>4744</v>
      </c>
      <c r="H698" s="663" t="s">
        <v>4745</v>
      </c>
      <c r="I698" s="665">
        <v>120.00999999999999</v>
      </c>
      <c r="J698" s="665">
        <v>30</v>
      </c>
      <c r="K698" s="666">
        <v>3600.33</v>
      </c>
    </row>
    <row r="699" spans="1:11" ht="14.4" customHeight="1" x14ac:dyDescent="0.3">
      <c r="A699" s="661" t="s">
        <v>525</v>
      </c>
      <c r="B699" s="662" t="s">
        <v>2404</v>
      </c>
      <c r="C699" s="663" t="s">
        <v>547</v>
      </c>
      <c r="D699" s="664" t="s">
        <v>2410</v>
      </c>
      <c r="E699" s="663" t="s">
        <v>4910</v>
      </c>
      <c r="F699" s="664" t="s">
        <v>4911</v>
      </c>
      <c r="G699" s="663" t="s">
        <v>4868</v>
      </c>
      <c r="H699" s="663" t="s">
        <v>4869</v>
      </c>
      <c r="I699" s="665">
        <v>240.94</v>
      </c>
      <c r="J699" s="665">
        <v>10</v>
      </c>
      <c r="K699" s="666">
        <v>2409.35</v>
      </c>
    </row>
    <row r="700" spans="1:11" ht="14.4" customHeight="1" x14ac:dyDescent="0.3">
      <c r="A700" s="661" t="s">
        <v>525</v>
      </c>
      <c r="B700" s="662" t="s">
        <v>2404</v>
      </c>
      <c r="C700" s="663" t="s">
        <v>547</v>
      </c>
      <c r="D700" s="664" t="s">
        <v>2410</v>
      </c>
      <c r="E700" s="663" t="s">
        <v>4910</v>
      </c>
      <c r="F700" s="664" t="s">
        <v>4911</v>
      </c>
      <c r="G700" s="663" t="s">
        <v>4870</v>
      </c>
      <c r="H700" s="663" t="s">
        <v>4871</v>
      </c>
      <c r="I700" s="665">
        <v>132</v>
      </c>
      <c r="J700" s="665">
        <v>40</v>
      </c>
      <c r="K700" s="666">
        <v>5279.9699999999993</v>
      </c>
    </row>
    <row r="701" spans="1:11" ht="14.4" customHeight="1" x14ac:dyDescent="0.3">
      <c r="A701" s="661" t="s">
        <v>525</v>
      </c>
      <c r="B701" s="662" t="s">
        <v>2404</v>
      </c>
      <c r="C701" s="663" t="s">
        <v>547</v>
      </c>
      <c r="D701" s="664" t="s">
        <v>2410</v>
      </c>
      <c r="E701" s="663" t="s">
        <v>4910</v>
      </c>
      <c r="F701" s="664" t="s">
        <v>4911</v>
      </c>
      <c r="G701" s="663" t="s">
        <v>4872</v>
      </c>
      <c r="H701" s="663" t="s">
        <v>4873</v>
      </c>
      <c r="I701" s="665">
        <v>132</v>
      </c>
      <c r="J701" s="665">
        <v>10</v>
      </c>
      <c r="K701" s="666">
        <v>1320</v>
      </c>
    </row>
    <row r="702" spans="1:11" ht="14.4" customHeight="1" x14ac:dyDescent="0.3">
      <c r="A702" s="661" t="s">
        <v>525</v>
      </c>
      <c r="B702" s="662" t="s">
        <v>2404</v>
      </c>
      <c r="C702" s="663" t="s">
        <v>547</v>
      </c>
      <c r="D702" s="664" t="s">
        <v>2410</v>
      </c>
      <c r="E702" s="663" t="s">
        <v>4910</v>
      </c>
      <c r="F702" s="664" t="s">
        <v>4911</v>
      </c>
      <c r="G702" s="663" t="s">
        <v>4756</v>
      </c>
      <c r="H702" s="663" t="s">
        <v>4757</v>
      </c>
      <c r="I702" s="665">
        <v>209.37</v>
      </c>
      <c r="J702" s="665">
        <v>10</v>
      </c>
      <c r="K702" s="666">
        <v>2093.66</v>
      </c>
    </row>
    <row r="703" spans="1:11" ht="14.4" customHeight="1" x14ac:dyDescent="0.3">
      <c r="A703" s="661" t="s">
        <v>525</v>
      </c>
      <c r="B703" s="662" t="s">
        <v>2404</v>
      </c>
      <c r="C703" s="663" t="s">
        <v>547</v>
      </c>
      <c r="D703" s="664" t="s">
        <v>2410</v>
      </c>
      <c r="E703" s="663" t="s">
        <v>4910</v>
      </c>
      <c r="F703" s="664" t="s">
        <v>4911</v>
      </c>
      <c r="G703" s="663" t="s">
        <v>4760</v>
      </c>
      <c r="H703" s="663" t="s">
        <v>4761</v>
      </c>
      <c r="I703" s="665">
        <v>368.5</v>
      </c>
      <c r="J703" s="665">
        <v>2</v>
      </c>
      <c r="K703" s="666">
        <v>737</v>
      </c>
    </row>
    <row r="704" spans="1:11" ht="14.4" customHeight="1" x14ac:dyDescent="0.3">
      <c r="A704" s="661" t="s">
        <v>525</v>
      </c>
      <c r="B704" s="662" t="s">
        <v>2404</v>
      </c>
      <c r="C704" s="663" t="s">
        <v>547</v>
      </c>
      <c r="D704" s="664" t="s">
        <v>2410</v>
      </c>
      <c r="E704" s="663" t="s">
        <v>4910</v>
      </c>
      <c r="F704" s="664" t="s">
        <v>4911</v>
      </c>
      <c r="G704" s="663" t="s">
        <v>4762</v>
      </c>
      <c r="H704" s="663" t="s">
        <v>4763</v>
      </c>
      <c r="I704" s="665">
        <v>368.5</v>
      </c>
      <c r="J704" s="665">
        <v>2</v>
      </c>
      <c r="K704" s="666">
        <v>737</v>
      </c>
    </row>
    <row r="705" spans="1:11" ht="14.4" customHeight="1" x14ac:dyDescent="0.3">
      <c r="A705" s="661" t="s">
        <v>525</v>
      </c>
      <c r="B705" s="662" t="s">
        <v>2404</v>
      </c>
      <c r="C705" s="663" t="s">
        <v>547</v>
      </c>
      <c r="D705" s="664" t="s">
        <v>2410</v>
      </c>
      <c r="E705" s="663" t="s">
        <v>4910</v>
      </c>
      <c r="F705" s="664" t="s">
        <v>4911</v>
      </c>
      <c r="G705" s="663" t="s">
        <v>4764</v>
      </c>
      <c r="H705" s="663" t="s">
        <v>4765</v>
      </c>
      <c r="I705" s="665">
        <v>240.93666666666664</v>
      </c>
      <c r="J705" s="665">
        <v>40</v>
      </c>
      <c r="K705" s="666">
        <v>9637.3499999999985</v>
      </c>
    </row>
    <row r="706" spans="1:11" ht="14.4" customHeight="1" x14ac:dyDescent="0.3">
      <c r="A706" s="661" t="s">
        <v>525</v>
      </c>
      <c r="B706" s="662" t="s">
        <v>2404</v>
      </c>
      <c r="C706" s="663" t="s">
        <v>547</v>
      </c>
      <c r="D706" s="664" t="s">
        <v>2410</v>
      </c>
      <c r="E706" s="663" t="s">
        <v>4910</v>
      </c>
      <c r="F706" s="664" t="s">
        <v>4911</v>
      </c>
      <c r="G706" s="663" t="s">
        <v>4874</v>
      </c>
      <c r="H706" s="663" t="s">
        <v>4875</v>
      </c>
      <c r="I706" s="665">
        <v>199</v>
      </c>
      <c r="J706" s="665">
        <v>10</v>
      </c>
      <c r="K706" s="666">
        <v>1989.97</v>
      </c>
    </row>
    <row r="707" spans="1:11" ht="14.4" customHeight="1" x14ac:dyDescent="0.3">
      <c r="A707" s="661" t="s">
        <v>525</v>
      </c>
      <c r="B707" s="662" t="s">
        <v>2404</v>
      </c>
      <c r="C707" s="663" t="s">
        <v>547</v>
      </c>
      <c r="D707" s="664" t="s">
        <v>2410</v>
      </c>
      <c r="E707" s="663" t="s">
        <v>4910</v>
      </c>
      <c r="F707" s="664" t="s">
        <v>4911</v>
      </c>
      <c r="G707" s="663" t="s">
        <v>4768</v>
      </c>
      <c r="H707" s="663" t="s">
        <v>4769</v>
      </c>
      <c r="I707" s="665">
        <v>36.83</v>
      </c>
      <c r="J707" s="665">
        <v>30</v>
      </c>
      <c r="K707" s="666">
        <v>1104.96</v>
      </c>
    </row>
    <row r="708" spans="1:11" ht="14.4" customHeight="1" x14ac:dyDescent="0.3">
      <c r="A708" s="661" t="s">
        <v>525</v>
      </c>
      <c r="B708" s="662" t="s">
        <v>2404</v>
      </c>
      <c r="C708" s="663" t="s">
        <v>547</v>
      </c>
      <c r="D708" s="664" t="s">
        <v>2410</v>
      </c>
      <c r="E708" s="663" t="s">
        <v>4910</v>
      </c>
      <c r="F708" s="664" t="s">
        <v>4911</v>
      </c>
      <c r="G708" s="663" t="s">
        <v>4770</v>
      </c>
      <c r="H708" s="663" t="s">
        <v>4771</v>
      </c>
      <c r="I708" s="665">
        <v>368.5</v>
      </c>
      <c r="J708" s="665">
        <v>2</v>
      </c>
      <c r="K708" s="666">
        <v>737</v>
      </c>
    </row>
    <row r="709" spans="1:11" ht="14.4" customHeight="1" x14ac:dyDescent="0.3">
      <c r="A709" s="661" t="s">
        <v>525</v>
      </c>
      <c r="B709" s="662" t="s">
        <v>2404</v>
      </c>
      <c r="C709" s="663" t="s">
        <v>547</v>
      </c>
      <c r="D709" s="664" t="s">
        <v>2410</v>
      </c>
      <c r="E709" s="663" t="s">
        <v>4910</v>
      </c>
      <c r="F709" s="664" t="s">
        <v>4911</v>
      </c>
      <c r="G709" s="663" t="s">
        <v>4876</v>
      </c>
      <c r="H709" s="663" t="s">
        <v>4877</v>
      </c>
      <c r="I709" s="665">
        <v>240.94</v>
      </c>
      <c r="J709" s="665">
        <v>20</v>
      </c>
      <c r="K709" s="666">
        <v>4818.7</v>
      </c>
    </row>
    <row r="710" spans="1:11" ht="14.4" customHeight="1" x14ac:dyDescent="0.3">
      <c r="A710" s="661" t="s">
        <v>525</v>
      </c>
      <c r="B710" s="662" t="s">
        <v>2404</v>
      </c>
      <c r="C710" s="663" t="s">
        <v>547</v>
      </c>
      <c r="D710" s="664" t="s">
        <v>2410</v>
      </c>
      <c r="E710" s="663" t="s">
        <v>4910</v>
      </c>
      <c r="F710" s="664" t="s">
        <v>4911</v>
      </c>
      <c r="G710" s="663" t="s">
        <v>4878</v>
      </c>
      <c r="H710" s="663" t="s">
        <v>4879</v>
      </c>
      <c r="I710" s="665">
        <v>240.94</v>
      </c>
      <c r="J710" s="665">
        <v>10</v>
      </c>
      <c r="K710" s="666">
        <v>2409.35</v>
      </c>
    </row>
    <row r="711" spans="1:11" ht="14.4" customHeight="1" x14ac:dyDescent="0.3">
      <c r="A711" s="661" t="s">
        <v>525</v>
      </c>
      <c r="B711" s="662" t="s">
        <v>2404</v>
      </c>
      <c r="C711" s="663" t="s">
        <v>547</v>
      </c>
      <c r="D711" s="664" t="s">
        <v>2410</v>
      </c>
      <c r="E711" s="663" t="s">
        <v>4910</v>
      </c>
      <c r="F711" s="664" t="s">
        <v>4911</v>
      </c>
      <c r="G711" s="663" t="s">
        <v>4842</v>
      </c>
      <c r="H711" s="663" t="s">
        <v>4843</v>
      </c>
      <c r="I711" s="665">
        <v>36.83</v>
      </c>
      <c r="J711" s="665">
        <v>70</v>
      </c>
      <c r="K711" s="666">
        <v>2578.2600000000002</v>
      </c>
    </row>
    <row r="712" spans="1:11" ht="14.4" customHeight="1" x14ac:dyDescent="0.3">
      <c r="A712" s="661" t="s">
        <v>525</v>
      </c>
      <c r="B712" s="662" t="s">
        <v>2404</v>
      </c>
      <c r="C712" s="663" t="s">
        <v>547</v>
      </c>
      <c r="D712" s="664" t="s">
        <v>2410</v>
      </c>
      <c r="E712" s="663" t="s">
        <v>4910</v>
      </c>
      <c r="F712" s="664" t="s">
        <v>4911</v>
      </c>
      <c r="G712" s="663" t="s">
        <v>4772</v>
      </c>
      <c r="H712" s="663" t="s">
        <v>4773</v>
      </c>
      <c r="I712" s="665">
        <v>36.83</v>
      </c>
      <c r="J712" s="665">
        <v>30</v>
      </c>
      <c r="K712" s="666">
        <v>1104.92</v>
      </c>
    </row>
    <row r="713" spans="1:11" ht="14.4" customHeight="1" x14ac:dyDescent="0.3">
      <c r="A713" s="661" t="s">
        <v>525</v>
      </c>
      <c r="B713" s="662" t="s">
        <v>2404</v>
      </c>
      <c r="C713" s="663" t="s">
        <v>547</v>
      </c>
      <c r="D713" s="664" t="s">
        <v>2410</v>
      </c>
      <c r="E713" s="663" t="s">
        <v>4910</v>
      </c>
      <c r="F713" s="664" t="s">
        <v>4911</v>
      </c>
      <c r="G713" s="663" t="s">
        <v>4774</v>
      </c>
      <c r="H713" s="663" t="s">
        <v>4775</v>
      </c>
      <c r="I713" s="665">
        <v>36.832000000000001</v>
      </c>
      <c r="J713" s="665">
        <v>70</v>
      </c>
      <c r="K713" s="666">
        <v>2578.2799999999997</v>
      </c>
    </row>
    <row r="714" spans="1:11" ht="14.4" customHeight="1" x14ac:dyDescent="0.3">
      <c r="A714" s="661" t="s">
        <v>525</v>
      </c>
      <c r="B714" s="662" t="s">
        <v>2404</v>
      </c>
      <c r="C714" s="663" t="s">
        <v>547</v>
      </c>
      <c r="D714" s="664" t="s">
        <v>2410</v>
      </c>
      <c r="E714" s="663" t="s">
        <v>4910</v>
      </c>
      <c r="F714" s="664" t="s">
        <v>4911</v>
      </c>
      <c r="G714" s="663" t="s">
        <v>4776</v>
      </c>
      <c r="H714" s="663" t="s">
        <v>4777</v>
      </c>
      <c r="I714" s="665">
        <v>121</v>
      </c>
      <c r="J714" s="665">
        <v>10</v>
      </c>
      <c r="K714" s="666">
        <v>1210</v>
      </c>
    </row>
    <row r="715" spans="1:11" ht="14.4" customHeight="1" x14ac:dyDescent="0.3">
      <c r="A715" s="661" t="s">
        <v>525</v>
      </c>
      <c r="B715" s="662" t="s">
        <v>2404</v>
      </c>
      <c r="C715" s="663" t="s">
        <v>547</v>
      </c>
      <c r="D715" s="664" t="s">
        <v>2410</v>
      </c>
      <c r="E715" s="663" t="s">
        <v>4910</v>
      </c>
      <c r="F715" s="664" t="s">
        <v>4911</v>
      </c>
      <c r="G715" s="663" t="s">
        <v>4880</v>
      </c>
      <c r="H715" s="663" t="s">
        <v>4881</v>
      </c>
      <c r="I715" s="665">
        <v>131.99</v>
      </c>
      <c r="J715" s="665">
        <v>10</v>
      </c>
      <c r="K715" s="666">
        <v>1319.9</v>
      </c>
    </row>
    <row r="716" spans="1:11" ht="14.4" customHeight="1" x14ac:dyDescent="0.3">
      <c r="A716" s="661" t="s">
        <v>525</v>
      </c>
      <c r="B716" s="662" t="s">
        <v>2404</v>
      </c>
      <c r="C716" s="663" t="s">
        <v>547</v>
      </c>
      <c r="D716" s="664" t="s">
        <v>2410</v>
      </c>
      <c r="E716" s="663" t="s">
        <v>4910</v>
      </c>
      <c r="F716" s="664" t="s">
        <v>4911</v>
      </c>
      <c r="G716" s="663" t="s">
        <v>4882</v>
      </c>
      <c r="H716" s="663" t="s">
        <v>4883</v>
      </c>
      <c r="I716" s="665">
        <v>199</v>
      </c>
      <c r="J716" s="665">
        <v>10</v>
      </c>
      <c r="K716" s="666">
        <v>1989.97</v>
      </c>
    </row>
    <row r="717" spans="1:11" ht="14.4" customHeight="1" x14ac:dyDescent="0.3">
      <c r="A717" s="661" t="s">
        <v>525</v>
      </c>
      <c r="B717" s="662" t="s">
        <v>2404</v>
      </c>
      <c r="C717" s="663" t="s">
        <v>547</v>
      </c>
      <c r="D717" s="664" t="s">
        <v>2410</v>
      </c>
      <c r="E717" s="663" t="s">
        <v>4910</v>
      </c>
      <c r="F717" s="664" t="s">
        <v>4911</v>
      </c>
      <c r="G717" s="663" t="s">
        <v>4884</v>
      </c>
      <c r="H717" s="663" t="s">
        <v>4885</v>
      </c>
      <c r="I717" s="665">
        <v>78.650000000000006</v>
      </c>
      <c r="J717" s="665">
        <v>25</v>
      </c>
      <c r="K717" s="666">
        <v>1966.25</v>
      </c>
    </row>
    <row r="718" spans="1:11" ht="14.4" customHeight="1" x14ac:dyDescent="0.3">
      <c r="A718" s="661" t="s">
        <v>525</v>
      </c>
      <c r="B718" s="662" t="s">
        <v>2404</v>
      </c>
      <c r="C718" s="663" t="s">
        <v>547</v>
      </c>
      <c r="D718" s="664" t="s">
        <v>2410</v>
      </c>
      <c r="E718" s="663" t="s">
        <v>4910</v>
      </c>
      <c r="F718" s="664" t="s">
        <v>4911</v>
      </c>
      <c r="G718" s="663" t="s">
        <v>4886</v>
      </c>
      <c r="H718" s="663" t="s">
        <v>4887</v>
      </c>
      <c r="I718" s="665">
        <v>199</v>
      </c>
      <c r="J718" s="665">
        <v>20</v>
      </c>
      <c r="K718" s="666">
        <v>3979.94</v>
      </c>
    </row>
    <row r="719" spans="1:11" ht="14.4" customHeight="1" thickBot="1" x14ac:dyDescent="0.35">
      <c r="A719" s="667" t="s">
        <v>525</v>
      </c>
      <c r="B719" s="668" t="s">
        <v>2404</v>
      </c>
      <c r="C719" s="669" t="s">
        <v>547</v>
      </c>
      <c r="D719" s="670" t="s">
        <v>2410</v>
      </c>
      <c r="E719" s="669" t="s">
        <v>4910</v>
      </c>
      <c r="F719" s="670" t="s">
        <v>4911</v>
      </c>
      <c r="G719" s="669" t="s">
        <v>4888</v>
      </c>
      <c r="H719" s="669" t="s">
        <v>4889</v>
      </c>
      <c r="I719" s="671">
        <v>199</v>
      </c>
      <c r="J719" s="671">
        <v>20</v>
      </c>
      <c r="K719" s="672">
        <v>3979.94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275</v>
      </c>
      <c r="F4" s="405" t="s">
        <v>276</v>
      </c>
      <c r="G4" s="405" t="s">
        <v>277</v>
      </c>
      <c r="H4" s="405" t="s">
        <v>278</v>
      </c>
      <c r="I4" s="405" t="s">
        <v>279</v>
      </c>
      <c r="J4" s="405" t="s">
        <v>280</v>
      </c>
      <c r="K4" s="387" t="s">
        <v>254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152.30000000000001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2</v>
      </c>
      <c r="E6" s="429">
        <f xml:space="preserve">
TRUNC(IF($A$4&lt;=12,SUMIFS('ON Data'!J:J,'ON Data'!$D:$D,$A$4,'ON Data'!$E:$E,1),SUMIFS('ON Data'!J:J,'ON Data'!$E:$E,1)/'ON Data'!$D$3),1)</f>
        <v>5.8</v>
      </c>
      <c r="F6" s="429">
        <f xml:space="preserve">
TRUNC(IF($A$4&lt;=12,SUMIFS('ON Data'!K:K,'ON Data'!$D:$D,$A$4,'ON Data'!$E:$E,1),SUMIFS('ON Data'!K:K,'ON Data'!$E:$E,1)/'ON Data'!$D$3),1)</f>
        <v>41</v>
      </c>
      <c r="G6" s="429">
        <f xml:space="preserve">
TRUNC(IF($A$4&lt;=12,SUMIFS('ON Data'!O:O,'ON Data'!$D:$D,$A$4,'ON Data'!$E:$E,1),SUMIFS('ON Data'!O:O,'ON Data'!$E:$E,1)/'ON Data'!$D$3),1)</f>
        <v>0.5</v>
      </c>
      <c r="H6" s="429">
        <f xml:space="preserve">
TRUNC(IF($A$4&lt;=12,SUMIFS('ON Data'!P:P,'ON Data'!$D:$D,$A$4,'ON Data'!$E:$E,1),SUMIFS('ON Data'!P:P,'ON Data'!$E:$E,1)/'ON Data'!$D$3),1)</f>
        <v>23.6</v>
      </c>
      <c r="I6" s="429">
        <f xml:space="preserve">
TRUNC(IF($A$4&lt;=12,SUMIFS('ON Data'!Q:Q,'ON Data'!$D:$D,$A$4,'ON Data'!$E:$E,1),SUMIFS('ON Data'!Q:Q,'ON Data'!$E:$E,1)/'ON Data'!$D$3),1)</f>
        <v>52.4</v>
      </c>
      <c r="J6" s="429">
        <f xml:space="preserve">
TRUNC(IF($A$4&lt;=12,SUMIFS('ON Data'!R:R,'ON Data'!$D:$D,$A$4,'ON Data'!$E:$E,1),SUMIFS('ON Data'!R:R,'ON Data'!$E:$E,1)/'ON Data'!$D$3),1)</f>
        <v>13.8</v>
      </c>
      <c r="K6" s="429">
        <f xml:space="preserve">
TRUNC(IF($A$4&lt;=12,SUMIFS('ON Data'!AR:AR,'ON Data'!$D:$D,$A$4,'ON Data'!$E:$E,1),SUMIFS('ON Data'!AR:AR,'ON Data'!$E:$E,1)/'ON Data'!$D$3),1)</f>
        <v>11</v>
      </c>
      <c r="L6" s="773">
        <f xml:space="preserve">
TRUNC(IF($A$4&lt;=12,SUMIFS('ON Data'!AW:AW,'ON Data'!$D:$D,$A$4,'ON Data'!$E:$E,1),SUMIFS('ON Data'!AW:AW,'ON Data'!$E:$E,1)/'ON Data'!$D$3),1)</f>
        <v>2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134753.82999999999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1990.4</v>
      </c>
      <c r="E11" s="411">
        <f xml:space="preserve">
IF($A$4&lt;=12,SUMIFS('ON Data'!J:J,'ON Data'!$D:$D,$A$4,'ON Data'!$E:$E,2),SUMIFS('ON Data'!J:J,'ON Data'!$E:$E,2))</f>
        <v>5628</v>
      </c>
      <c r="F11" s="411">
        <f xml:space="preserve">
IF($A$4&lt;=12,SUMIFS('ON Data'!K:K,'ON Data'!$D:$D,$A$4,'ON Data'!$E:$E,2),SUMIFS('ON Data'!K:K,'ON Data'!$E:$E,2))</f>
        <v>37058</v>
      </c>
      <c r="G11" s="411">
        <f xml:space="preserve">
IF($A$4&lt;=12,SUMIFS('ON Data'!O:O,'ON Data'!$D:$D,$A$4,'ON Data'!$E:$E,2),SUMIFS('ON Data'!O:O,'ON Data'!$E:$E,2))</f>
        <v>527.25</v>
      </c>
      <c r="H11" s="411">
        <f xml:space="preserve">
IF($A$4&lt;=12,SUMIFS('ON Data'!P:P,'ON Data'!$D:$D,$A$4,'ON Data'!$E:$E,2),SUMIFS('ON Data'!P:P,'ON Data'!$E:$E,2))</f>
        <v>19194.5</v>
      </c>
      <c r="I11" s="411">
        <f xml:space="preserve">
IF($A$4&lt;=12,SUMIFS('ON Data'!Q:Q,'ON Data'!$D:$D,$A$4,'ON Data'!$E:$E,2),SUMIFS('ON Data'!Q:Q,'ON Data'!$E:$E,2))</f>
        <v>46455.369999999995</v>
      </c>
      <c r="J11" s="411">
        <f xml:space="preserve">
IF($A$4&lt;=12,SUMIFS('ON Data'!R:R,'ON Data'!$D:$D,$A$4,'ON Data'!$E:$E,2),SUMIFS('ON Data'!R:R,'ON Data'!$E:$E,2))</f>
        <v>12542.810000000001</v>
      </c>
      <c r="K11" s="411">
        <f xml:space="preserve">
IF($A$4&lt;=12,SUMIFS('ON Data'!AR:AR,'ON Data'!$D:$D,$A$4,'ON Data'!$E:$E,2),SUMIFS('ON Data'!AR:AR,'ON Data'!$E:$E,2))</f>
        <v>9357.5</v>
      </c>
      <c r="L11" s="776">
        <f xml:space="preserve">
IF($A$4&lt;=12,SUMIFS('ON Data'!AW:AW,'ON Data'!$D:$D,$A$4,'ON Data'!$E:$E,2),SUMIFS('ON Data'!AW:AW,'ON Data'!$E:$E,2))</f>
        <v>2000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1970.48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64.5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411.9</v>
      </c>
      <c r="G12" s="411">
        <f xml:space="preserve">
IF($A$4&lt;=12,SUMIFS('ON Data'!O:O,'ON Data'!$D:$D,$A$4,'ON Data'!$E:$E,3),SUMIFS('ON Data'!O:O,'ON Data'!$E:$E,3))</f>
        <v>56.25</v>
      </c>
      <c r="H12" s="411">
        <f xml:space="preserve">
IF($A$4&lt;=12,SUMIFS('ON Data'!P:P,'ON Data'!$D:$D,$A$4,'ON Data'!$E:$E,3),SUMIFS('ON Data'!P:P,'ON Data'!$E:$E,3))</f>
        <v>138.25</v>
      </c>
      <c r="I12" s="411">
        <f xml:space="preserve">
IF($A$4&lt;=12,SUMIFS('ON Data'!Q:Q,'ON Data'!$D:$D,$A$4,'ON Data'!$E:$E,3),SUMIFS('ON Data'!Q:Q,'ON Data'!$E:$E,3))</f>
        <v>1120.0600000000002</v>
      </c>
      <c r="J12" s="411">
        <f xml:space="preserve">
IF($A$4&lt;=12,SUMIFS('ON Data'!R:R,'ON Data'!$D:$D,$A$4,'ON Data'!$E:$E,3),SUMIFS('ON Data'!R:R,'ON Data'!$E:$E,3))</f>
        <v>179.52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10768.6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</v>
      </c>
      <c r="E13" s="411">
        <f xml:space="preserve">
IF($A$4&lt;=12,SUMIFS('ON Data'!J:J,'ON Data'!$D:$D,$A$4,'ON Data'!$E:$E,4),SUMIFS('ON Data'!J:J,'ON Data'!$E:$E,4))</f>
        <v>1079</v>
      </c>
      <c r="F13" s="411">
        <f xml:space="preserve">
IF($A$4&lt;=12,SUMIFS('ON Data'!K:K,'ON Data'!$D:$D,$A$4,'ON Data'!$E:$E,4),SUMIFS('ON Data'!K:K,'ON Data'!$E:$E,4))</f>
        <v>6645.0999999999995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688.5</v>
      </c>
      <c r="I13" s="411">
        <f xml:space="preserve">
IF($A$4&lt;=12,SUMIFS('ON Data'!Q:Q,'ON Data'!$D:$D,$A$4,'ON Data'!$E:$E,4),SUMIFS('ON Data'!Q:Q,'ON Data'!$E:$E,4))</f>
        <v>1713</v>
      </c>
      <c r="J13" s="411">
        <f xml:space="preserve">
IF($A$4&lt;=12,SUMIFS('ON Data'!R:R,'ON Data'!$D:$D,$A$4,'ON Data'!$E:$E,4),SUMIFS('ON Data'!R:R,'ON Data'!$E:$E,4))</f>
        <v>299.5</v>
      </c>
      <c r="K13" s="411">
        <f xml:space="preserve">
IF($A$4&lt;=12,SUMIFS('ON Data'!AR:AR,'ON Data'!$D:$D,$A$4,'ON Data'!$E:$E,4),SUMIFS('ON Data'!AR:AR,'ON Data'!$E:$E,4))</f>
        <v>342.5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896</v>
      </c>
      <c r="C14" s="413">
        <f xml:space="preserve">
IF($A$4&lt;=12,SUMIFS('ON Data'!G:G,'ON Data'!$D:$D,$A$4,'ON Data'!$E:$E,5),SUMIFS('ON Data'!G:G,'ON Data'!$E:$E,5))</f>
        <v>872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24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2446574</v>
      </c>
      <c r="C18" s="410">
        <f t="shared" ref="C18:F18" si="0" xml:space="preserve">
C19-C16-C17</f>
        <v>0</v>
      </c>
      <c r="D18" s="411">
        <f t="shared" si="0"/>
        <v>3920</v>
      </c>
      <c r="E18" s="411">
        <f t="shared" si="0"/>
        <v>139240</v>
      </c>
      <c r="F18" s="411">
        <f t="shared" si="0"/>
        <v>2164281</v>
      </c>
      <c r="G18" s="411">
        <f t="shared" ref="G18:J18" si="1" xml:space="preserve">
G19-G16-G17</f>
        <v>0</v>
      </c>
      <c r="H18" s="411">
        <f t="shared" si="1"/>
        <v>25300</v>
      </c>
      <c r="I18" s="411">
        <f t="shared" si="1"/>
        <v>61426</v>
      </c>
      <c r="J18" s="411">
        <f t="shared" si="1"/>
        <v>52407</v>
      </c>
      <c r="K18" s="411">
        <f t="shared" ref="K18:L18" si="2" xml:space="preserve">
K19-K16-K17</f>
        <v>0</v>
      </c>
      <c r="L18" s="776">
        <f t="shared" si="2"/>
        <v>0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2446574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3920</v>
      </c>
      <c r="E19" s="420">
        <f xml:space="preserve">
IF($A$4&lt;=12,SUMIFS('ON Data'!J:J,'ON Data'!$D:$D,$A$4,'ON Data'!$E:$E,9),SUMIFS('ON Data'!J:J,'ON Data'!$E:$E,9))</f>
        <v>139240</v>
      </c>
      <c r="F19" s="420">
        <f xml:space="preserve">
IF($A$4&lt;=12,SUMIFS('ON Data'!K:K,'ON Data'!$D:$D,$A$4,'ON Data'!$E:$E,9),SUMIFS('ON Data'!K:K,'ON Data'!$E:$E,9))</f>
        <v>2164281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25300</v>
      </c>
      <c r="I19" s="420">
        <f xml:space="preserve">
IF($A$4&lt;=12,SUMIFS('ON Data'!Q:Q,'ON Data'!$D:$D,$A$4,'ON Data'!$E:$E,9),SUMIFS('ON Data'!Q:Q,'ON Data'!$E:$E,9))</f>
        <v>61426</v>
      </c>
      <c r="J19" s="420">
        <f xml:space="preserve">
IF($A$4&lt;=12,SUMIFS('ON Data'!R:R,'ON Data'!$D:$D,$A$4,'ON Data'!$E:$E,9),SUMIFS('ON Data'!R:R,'ON Data'!$E:$E,9))</f>
        <v>52407</v>
      </c>
      <c r="K19" s="420">
        <f xml:space="preserve">
IF($A$4&lt;=12,SUMIFS('ON Data'!AR:AR,'ON Data'!$D:$D,$A$4,'ON Data'!$E:$E,9),SUMIFS('ON Data'!AR:AR,'ON Data'!$E:$E,9))</f>
        <v>0</v>
      </c>
      <c r="L19" s="779">
        <f xml:space="preserve">
IF($A$4&lt;=12,SUMIFS('ON Data'!AW:AW,'ON Data'!$D:$D,$A$4,'ON Data'!$E:$E,9),SUMIFS('ON Data'!AW:AW,'ON Data'!$E:$E,9))</f>
        <v>0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44871171</v>
      </c>
      <c r="C20" s="422">
        <f xml:space="preserve">
IF($A$4&lt;=12,SUMIFS('ON Data'!G:G,'ON Data'!$D:$D,$A$4,'ON Data'!$E:$E,6),SUMIFS('ON Data'!G:G,'ON Data'!$E:$E,6))</f>
        <v>300450</v>
      </c>
      <c r="D20" s="423">
        <f xml:space="preserve">
IF($A$4&lt;=12,SUMIFS('ON Data'!I:I,'ON Data'!$D:$D,$A$4,'ON Data'!$E:$E,6),SUMIFS('ON Data'!I:I,'ON Data'!$E:$E,6))</f>
        <v>389787</v>
      </c>
      <c r="E20" s="423">
        <f xml:space="preserve">
IF($A$4&lt;=12,SUMIFS('ON Data'!J:J,'ON Data'!$D:$D,$A$4,'ON Data'!$E:$E,6),SUMIFS('ON Data'!J:J,'ON Data'!$E:$E,6))</f>
        <v>1845776</v>
      </c>
      <c r="F20" s="423">
        <f xml:space="preserve">
IF($A$4&lt;=12,SUMIFS('ON Data'!K:K,'ON Data'!$D:$D,$A$4,'ON Data'!$E:$E,6),SUMIFS('ON Data'!K:K,'ON Data'!$E:$E,6))</f>
        <v>23085621</v>
      </c>
      <c r="G20" s="423">
        <f xml:space="preserve">
IF($A$4&lt;=12,SUMIFS('ON Data'!O:O,'ON Data'!$D:$D,$A$4,'ON Data'!$E:$E,6),SUMIFS('ON Data'!O:O,'ON Data'!$E:$E,6))</f>
        <v>94961</v>
      </c>
      <c r="H20" s="423">
        <f xml:space="preserve">
IF($A$4&lt;=12,SUMIFS('ON Data'!P:P,'ON Data'!$D:$D,$A$4,'ON Data'!$E:$E,6),SUMIFS('ON Data'!P:P,'ON Data'!$E:$E,6))</f>
        <v>3660813</v>
      </c>
      <c r="I20" s="423">
        <f xml:space="preserve">
IF($A$4&lt;=12,SUMIFS('ON Data'!Q:Q,'ON Data'!$D:$D,$A$4,'ON Data'!$E:$E,6),SUMIFS('ON Data'!Q:Q,'ON Data'!$E:$E,6))</f>
        <v>10947228</v>
      </c>
      <c r="J20" s="423">
        <f xml:space="preserve">
IF($A$4&lt;=12,SUMIFS('ON Data'!R:R,'ON Data'!$D:$D,$A$4,'ON Data'!$E:$E,6),SUMIFS('ON Data'!R:R,'ON Data'!$E:$E,6))</f>
        <v>2856801</v>
      </c>
      <c r="K20" s="423">
        <f xml:space="preserve">
IF($A$4&lt;=12,SUMIFS('ON Data'!AR:AR,'ON Data'!$D:$D,$A$4,'ON Data'!$E:$E,6),SUMIFS('ON Data'!AR:AR,'ON Data'!$E:$E,6))</f>
        <v>1414146</v>
      </c>
      <c r="L20" s="780">
        <f xml:space="preserve">
IF($A$4&lt;=12,SUMIFS('ON Data'!AW:AW,'ON Data'!$D:$D,$A$4,'ON Data'!$E:$E,6),SUMIFS('ON Data'!AW:AW,'ON Data'!$E:$E,6))</f>
        <v>275588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J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44871171</v>
      </c>
      <c r="C23" s="413">
        <f t="shared" ref="C23:F23" si="5" xml:space="preserve">
IF(C21="","",C20-C21)</f>
        <v>300450</v>
      </c>
      <c r="D23" s="414">
        <f t="shared" si="5"/>
        <v>389787</v>
      </c>
      <c r="E23" s="414">
        <f t="shared" si="5"/>
        <v>1845776</v>
      </c>
      <c r="F23" s="414">
        <f t="shared" si="5"/>
        <v>23085621</v>
      </c>
      <c r="G23" s="414">
        <f t="shared" ref="G23:J23" si="6" xml:space="preserve">
IF(G21="","",G20-G21)</f>
        <v>94961</v>
      </c>
      <c r="H23" s="414">
        <f t="shared" si="6"/>
        <v>3660813</v>
      </c>
      <c r="I23" s="414">
        <f t="shared" si="6"/>
        <v>10947228</v>
      </c>
      <c r="J23" s="414">
        <f t="shared" si="6"/>
        <v>2856801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71249</v>
      </c>
      <c r="C25" s="787">
        <f xml:space="preserve">
IF($A$4&lt;=12,SUMIFS('ON Data'!J:J,'ON Data'!$D:$D,$A$4,'ON Data'!$E:$E,10),SUMIFS('ON Data'!J:J,'ON Data'!$E:$E,10))</f>
        <v>25670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45579</v>
      </c>
      <c r="H25" s="762"/>
      <c r="I25" s="762"/>
      <c r="J25" s="762"/>
      <c r="K25" s="762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97671.755725190858</v>
      </c>
      <c r="C26" s="787">
        <f xml:space="preserve">
IF($A$4&lt;=12,SUMIFS('ON Data'!J:J,'ON Data'!$D:$D,$A$4,'ON Data'!$E:$E,11),SUMIFS('ON Data'!J:J,'ON Data'!$E:$E,11))</f>
        <v>52671.755725190851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45000</v>
      </c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0.72947393513091041</v>
      </c>
      <c r="C27" s="788">
        <f xml:space="preserve">
IF(C26=0,0,C25/C26)</f>
        <v>0.48735797101449263</v>
      </c>
      <c r="D27" s="765"/>
      <c r="E27" s="766"/>
      <c r="F27" s="762"/>
      <c r="G27" s="766">
        <f xml:space="preserve">
IF(G26=0,0,G25/G26)</f>
        <v>1.0128666666666666</v>
      </c>
      <c r="H27" s="762"/>
      <c r="I27" s="762"/>
      <c r="J27" s="762"/>
      <c r="K27" s="762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26422.755725190851</v>
      </c>
      <c r="C28" s="789">
        <f xml:space="preserve">
C26-C25</f>
        <v>27001.755725190851</v>
      </c>
      <c r="D28" s="767"/>
      <c r="E28" s="768"/>
      <c r="F28" s="769"/>
      <c r="G28" s="768">
        <f xml:space="preserve">
G26-G25</f>
        <v>-579</v>
      </c>
      <c r="H28" s="769"/>
      <c r="I28" s="769"/>
      <c r="J28" s="769"/>
      <c r="K28" s="769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4913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6</v>
      </c>
      <c r="F3" s="379">
        <f>SUMIF($E5:$E1048576,"&lt;10",F5:F1048576)</f>
        <v>47467048.260000005</v>
      </c>
      <c r="G3" s="379">
        <f t="shared" ref="G3:AW3" si="0">SUMIF($E5:$E1048576,"&lt;10",G5:G1048576)</f>
        <v>301322</v>
      </c>
      <c r="H3" s="379">
        <f t="shared" si="0"/>
        <v>0</v>
      </c>
      <c r="I3" s="379">
        <f t="shared" si="0"/>
        <v>395775.30000000005</v>
      </c>
      <c r="J3" s="379">
        <f t="shared" si="0"/>
        <v>1991757.8</v>
      </c>
      <c r="K3" s="379">
        <f t="shared" si="0"/>
        <v>25294286.999999996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95548</v>
      </c>
      <c r="P3" s="379">
        <f t="shared" si="0"/>
        <v>3706275.95</v>
      </c>
      <c r="Q3" s="379">
        <f t="shared" si="0"/>
        <v>11058257.380000003</v>
      </c>
      <c r="R3" s="379">
        <f t="shared" si="0"/>
        <v>2922312.83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1423912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277600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7</v>
      </c>
      <c r="D5" s="378">
        <v>1</v>
      </c>
      <c r="E5" s="378">
        <v>1</v>
      </c>
      <c r="F5" s="378">
        <v>152.6</v>
      </c>
      <c r="G5" s="378">
        <v>0</v>
      </c>
      <c r="H5" s="378">
        <v>0</v>
      </c>
      <c r="I5" s="378">
        <v>0.8</v>
      </c>
      <c r="J5" s="378">
        <v>4</v>
      </c>
      <c r="K5" s="378">
        <v>42.9</v>
      </c>
      <c r="L5" s="378">
        <v>0</v>
      </c>
      <c r="M5" s="378">
        <v>0</v>
      </c>
      <c r="N5" s="378">
        <v>0</v>
      </c>
      <c r="O5" s="378">
        <v>0.5</v>
      </c>
      <c r="P5" s="378">
        <v>26.2</v>
      </c>
      <c r="Q5" s="378">
        <v>51.95</v>
      </c>
      <c r="R5" s="378">
        <v>13.25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7</v>
      </c>
      <c r="D6" s="378">
        <v>1</v>
      </c>
      <c r="E6" s="378">
        <v>2</v>
      </c>
      <c r="F6" s="378">
        <v>21667.75</v>
      </c>
      <c r="G6" s="378">
        <v>0</v>
      </c>
      <c r="H6" s="378">
        <v>0</v>
      </c>
      <c r="I6" s="378">
        <v>126.4</v>
      </c>
      <c r="J6" s="378">
        <v>608</v>
      </c>
      <c r="K6" s="378">
        <v>6391.2</v>
      </c>
      <c r="L6" s="378">
        <v>0</v>
      </c>
      <c r="M6" s="378">
        <v>0</v>
      </c>
      <c r="N6" s="378">
        <v>0</v>
      </c>
      <c r="O6" s="378">
        <v>54.75</v>
      </c>
      <c r="P6" s="378">
        <v>3234.75</v>
      </c>
      <c r="Q6" s="378">
        <v>7531.25</v>
      </c>
      <c r="R6" s="378">
        <v>1933.9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1467.5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3">
        <v>4</v>
      </c>
      <c r="C7" s="378">
        <v>7</v>
      </c>
      <c r="D7" s="378">
        <v>1</v>
      </c>
      <c r="E7" s="378">
        <v>3</v>
      </c>
      <c r="F7" s="378">
        <v>472.1</v>
      </c>
      <c r="G7" s="378">
        <v>0</v>
      </c>
      <c r="H7" s="378">
        <v>0</v>
      </c>
      <c r="I7" s="378">
        <v>64</v>
      </c>
      <c r="J7" s="378">
        <v>0</v>
      </c>
      <c r="K7" s="378">
        <v>74.099999999999994</v>
      </c>
      <c r="L7" s="378">
        <v>0</v>
      </c>
      <c r="M7" s="378">
        <v>0</v>
      </c>
      <c r="N7" s="378">
        <v>0</v>
      </c>
      <c r="O7" s="378">
        <v>29.25</v>
      </c>
      <c r="P7" s="378">
        <v>29.25</v>
      </c>
      <c r="Q7" s="378">
        <v>256.5</v>
      </c>
      <c r="R7" s="378">
        <v>19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7</v>
      </c>
      <c r="D8" s="378">
        <v>1</v>
      </c>
      <c r="E8" s="378">
        <v>4</v>
      </c>
      <c r="F8" s="378">
        <v>1714.8</v>
      </c>
      <c r="G8" s="378">
        <v>0</v>
      </c>
      <c r="H8" s="378">
        <v>0</v>
      </c>
      <c r="I8" s="378">
        <v>0</v>
      </c>
      <c r="J8" s="378">
        <v>134</v>
      </c>
      <c r="K8" s="378">
        <v>1162.8</v>
      </c>
      <c r="L8" s="378">
        <v>0</v>
      </c>
      <c r="M8" s="378">
        <v>0</v>
      </c>
      <c r="N8" s="378">
        <v>0</v>
      </c>
      <c r="O8" s="378">
        <v>0</v>
      </c>
      <c r="P8" s="378">
        <v>79</v>
      </c>
      <c r="Q8" s="378">
        <v>200.5</v>
      </c>
      <c r="R8" s="378">
        <v>46.5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92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7</v>
      </c>
      <c r="D9" s="378">
        <v>1</v>
      </c>
      <c r="E9" s="378">
        <v>5</v>
      </c>
      <c r="F9" s="378">
        <v>75</v>
      </c>
      <c r="G9" s="378">
        <v>75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7</v>
      </c>
      <c r="D10" s="378">
        <v>1</v>
      </c>
      <c r="E10" s="378">
        <v>6</v>
      </c>
      <c r="F10" s="378">
        <v>7841479</v>
      </c>
      <c r="G10" s="378">
        <v>27800</v>
      </c>
      <c r="H10" s="378">
        <v>0</v>
      </c>
      <c r="I10" s="378">
        <v>31866</v>
      </c>
      <c r="J10" s="378">
        <v>262984</v>
      </c>
      <c r="K10" s="378">
        <v>4332369</v>
      </c>
      <c r="L10" s="378">
        <v>0</v>
      </c>
      <c r="M10" s="378">
        <v>0</v>
      </c>
      <c r="N10" s="378">
        <v>0</v>
      </c>
      <c r="O10" s="378">
        <v>20525</v>
      </c>
      <c r="P10" s="378">
        <v>679798</v>
      </c>
      <c r="Q10" s="378">
        <v>1769542</v>
      </c>
      <c r="R10" s="378">
        <v>421438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249363</v>
      </c>
      <c r="AS10" s="378">
        <v>0</v>
      </c>
      <c r="AT10" s="378">
        <v>0</v>
      </c>
      <c r="AU10" s="378">
        <v>0</v>
      </c>
      <c r="AV10" s="378">
        <v>0</v>
      </c>
      <c r="AW10" s="378">
        <v>45794</v>
      </c>
    </row>
    <row r="11" spans="1:49" x14ac:dyDescent="0.3">
      <c r="A11" s="378" t="s">
        <v>222</v>
      </c>
      <c r="B11" s="403">
        <v>8</v>
      </c>
      <c r="C11" s="378">
        <v>7</v>
      </c>
      <c r="D11" s="378">
        <v>1</v>
      </c>
      <c r="E11" s="378">
        <v>9</v>
      </c>
      <c r="F11" s="378">
        <v>827112</v>
      </c>
      <c r="G11" s="378">
        <v>0</v>
      </c>
      <c r="H11" s="378">
        <v>0</v>
      </c>
      <c r="I11" s="378">
        <v>0</v>
      </c>
      <c r="J11" s="378">
        <v>43203</v>
      </c>
      <c r="K11" s="378">
        <v>748400</v>
      </c>
      <c r="L11" s="378">
        <v>0</v>
      </c>
      <c r="M11" s="378">
        <v>0</v>
      </c>
      <c r="N11" s="378">
        <v>0</v>
      </c>
      <c r="O11" s="378">
        <v>0</v>
      </c>
      <c r="P11" s="378">
        <v>13300</v>
      </c>
      <c r="Q11" s="378">
        <v>16409</v>
      </c>
      <c r="R11" s="378">
        <v>5800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7</v>
      </c>
      <c r="D12" s="378">
        <v>1</v>
      </c>
      <c r="E12" s="378">
        <v>10</v>
      </c>
      <c r="F12" s="378">
        <v>8308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8308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7</v>
      </c>
      <c r="D13" s="378">
        <v>1</v>
      </c>
      <c r="E13" s="378">
        <v>11</v>
      </c>
      <c r="F13" s="378">
        <v>16278.625954198475</v>
      </c>
      <c r="G13" s="378">
        <v>0</v>
      </c>
      <c r="H13" s="378">
        <v>0</v>
      </c>
      <c r="I13" s="378">
        <v>0</v>
      </c>
      <c r="J13" s="378">
        <v>8778.6259541984746</v>
      </c>
      <c r="K13" s="378">
        <v>0</v>
      </c>
      <c r="L13" s="378">
        <v>0</v>
      </c>
      <c r="M13" s="378">
        <v>0</v>
      </c>
      <c r="N13" s="378">
        <v>0</v>
      </c>
      <c r="O13" s="378">
        <v>7500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7</v>
      </c>
      <c r="D14" s="378">
        <v>2</v>
      </c>
      <c r="E14" s="378">
        <v>1</v>
      </c>
      <c r="F14" s="378">
        <v>153.85</v>
      </c>
      <c r="G14" s="378">
        <v>0</v>
      </c>
      <c r="H14" s="378">
        <v>0</v>
      </c>
      <c r="I14" s="378">
        <v>0.8</v>
      </c>
      <c r="J14" s="378">
        <v>4</v>
      </c>
      <c r="K14" s="378">
        <v>43.9</v>
      </c>
      <c r="L14" s="378">
        <v>0</v>
      </c>
      <c r="M14" s="378">
        <v>0</v>
      </c>
      <c r="N14" s="378">
        <v>0</v>
      </c>
      <c r="O14" s="378">
        <v>0.5</v>
      </c>
      <c r="P14" s="378">
        <v>26.7</v>
      </c>
      <c r="Q14" s="378">
        <v>48.95</v>
      </c>
      <c r="R14" s="378">
        <v>16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7</v>
      </c>
      <c r="D15" s="378">
        <v>2</v>
      </c>
      <c r="E15" s="378">
        <v>2</v>
      </c>
      <c r="F15" s="378">
        <v>20399.95</v>
      </c>
      <c r="G15" s="378">
        <v>0</v>
      </c>
      <c r="H15" s="378">
        <v>0</v>
      </c>
      <c r="I15" s="378">
        <v>112</v>
      </c>
      <c r="J15" s="378">
        <v>656</v>
      </c>
      <c r="K15" s="378">
        <v>5833.2</v>
      </c>
      <c r="L15" s="378">
        <v>0</v>
      </c>
      <c r="M15" s="378">
        <v>0</v>
      </c>
      <c r="N15" s="378">
        <v>0</v>
      </c>
      <c r="O15" s="378">
        <v>42.75</v>
      </c>
      <c r="P15" s="378">
        <v>3107.75</v>
      </c>
      <c r="Q15" s="378">
        <v>6523.6</v>
      </c>
      <c r="R15" s="378">
        <v>2346.15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1466.5</v>
      </c>
      <c r="AS15" s="378">
        <v>0</v>
      </c>
      <c r="AT15" s="378">
        <v>0</v>
      </c>
      <c r="AU15" s="378">
        <v>0</v>
      </c>
      <c r="AV15" s="378">
        <v>0</v>
      </c>
      <c r="AW15" s="378">
        <v>312</v>
      </c>
    </row>
    <row r="16" spans="1:49" x14ac:dyDescent="0.3">
      <c r="A16" s="378" t="s">
        <v>214</v>
      </c>
      <c r="B16" s="403">
        <v>2016</v>
      </c>
      <c r="C16" s="378">
        <v>7</v>
      </c>
      <c r="D16" s="378">
        <v>2</v>
      </c>
      <c r="E16" s="378">
        <v>3</v>
      </c>
      <c r="F16" s="378">
        <v>302.14999999999998</v>
      </c>
      <c r="G16" s="378">
        <v>0</v>
      </c>
      <c r="H16" s="378">
        <v>0</v>
      </c>
      <c r="I16" s="378">
        <v>0</v>
      </c>
      <c r="J16" s="378">
        <v>0</v>
      </c>
      <c r="K16" s="378">
        <v>56.8</v>
      </c>
      <c r="L16" s="378">
        <v>0</v>
      </c>
      <c r="M16" s="378">
        <v>0</v>
      </c>
      <c r="N16" s="378">
        <v>0</v>
      </c>
      <c r="O16" s="378">
        <v>17.25</v>
      </c>
      <c r="P16" s="378">
        <v>26.25</v>
      </c>
      <c r="Q16" s="378">
        <v>182.35</v>
      </c>
      <c r="R16" s="378">
        <v>19.5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7</v>
      </c>
      <c r="D17" s="378">
        <v>2</v>
      </c>
      <c r="E17" s="378">
        <v>4</v>
      </c>
      <c r="F17" s="378">
        <v>1670.05</v>
      </c>
      <c r="G17" s="378">
        <v>0</v>
      </c>
      <c r="H17" s="378">
        <v>0</v>
      </c>
      <c r="I17" s="378">
        <v>0</v>
      </c>
      <c r="J17" s="378">
        <v>145</v>
      </c>
      <c r="K17" s="378">
        <v>1084.8</v>
      </c>
      <c r="L17" s="378">
        <v>0</v>
      </c>
      <c r="M17" s="378">
        <v>0</v>
      </c>
      <c r="N17" s="378">
        <v>0</v>
      </c>
      <c r="O17" s="378">
        <v>0</v>
      </c>
      <c r="P17" s="378">
        <v>101</v>
      </c>
      <c r="Q17" s="378">
        <v>223.75</v>
      </c>
      <c r="R17" s="378">
        <v>61.5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54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7</v>
      </c>
      <c r="D18" s="378">
        <v>2</v>
      </c>
      <c r="E18" s="378">
        <v>5</v>
      </c>
      <c r="F18" s="378">
        <v>62</v>
      </c>
      <c r="G18" s="378">
        <v>62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7</v>
      </c>
      <c r="D19" s="378">
        <v>2</v>
      </c>
      <c r="E19" s="378">
        <v>6</v>
      </c>
      <c r="F19" s="378">
        <v>7284702</v>
      </c>
      <c r="G19" s="378">
        <v>22050</v>
      </c>
      <c r="H19" s="378">
        <v>0</v>
      </c>
      <c r="I19" s="378">
        <v>20361</v>
      </c>
      <c r="J19" s="378">
        <v>237188</v>
      </c>
      <c r="K19" s="378">
        <v>3876818</v>
      </c>
      <c r="L19" s="378">
        <v>0</v>
      </c>
      <c r="M19" s="378">
        <v>0</v>
      </c>
      <c r="N19" s="378">
        <v>0</v>
      </c>
      <c r="O19" s="378">
        <v>16165</v>
      </c>
      <c r="P19" s="378">
        <v>669284</v>
      </c>
      <c r="Q19" s="378">
        <v>1655018</v>
      </c>
      <c r="R19" s="378">
        <v>521147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220819</v>
      </c>
      <c r="AS19" s="378">
        <v>0</v>
      </c>
      <c r="AT19" s="378">
        <v>0</v>
      </c>
      <c r="AU19" s="378">
        <v>0</v>
      </c>
      <c r="AV19" s="378">
        <v>0</v>
      </c>
      <c r="AW19" s="378">
        <v>45852</v>
      </c>
    </row>
    <row r="20" spans="3:49" x14ac:dyDescent="0.3">
      <c r="C20" s="378">
        <v>7</v>
      </c>
      <c r="D20" s="378">
        <v>2</v>
      </c>
      <c r="E20" s="378">
        <v>9</v>
      </c>
      <c r="F20" s="378">
        <v>343143</v>
      </c>
      <c r="G20" s="378">
        <v>0</v>
      </c>
      <c r="H20" s="378">
        <v>0</v>
      </c>
      <c r="I20" s="378">
        <v>0</v>
      </c>
      <c r="J20" s="378">
        <v>19295</v>
      </c>
      <c r="K20" s="378">
        <v>292986</v>
      </c>
      <c r="L20" s="378">
        <v>0</v>
      </c>
      <c r="M20" s="378">
        <v>0</v>
      </c>
      <c r="N20" s="378">
        <v>0</v>
      </c>
      <c r="O20" s="378">
        <v>0</v>
      </c>
      <c r="P20" s="378">
        <v>8000</v>
      </c>
      <c r="Q20" s="378">
        <v>13237</v>
      </c>
      <c r="R20" s="378">
        <v>9625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7</v>
      </c>
      <c r="D21" s="378">
        <v>2</v>
      </c>
      <c r="E21" s="378">
        <v>11</v>
      </c>
      <c r="F21" s="378">
        <v>16278.625954198475</v>
      </c>
      <c r="G21" s="378">
        <v>0</v>
      </c>
      <c r="H21" s="378">
        <v>0</v>
      </c>
      <c r="I21" s="378">
        <v>0</v>
      </c>
      <c r="J21" s="378">
        <v>8778.6259541984746</v>
      </c>
      <c r="K21" s="378">
        <v>0</v>
      </c>
      <c r="L21" s="378">
        <v>0</v>
      </c>
      <c r="M21" s="378">
        <v>0</v>
      </c>
      <c r="N21" s="378">
        <v>0</v>
      </c>
      <c r="O21" s="378">
        <v>7500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7</v>
      </c>
      <c r="D22" s="378">
        <v>3</v>
      </c>
      <c r="E22" s="378">
        <v>1</v>
      </c>
      <c r="F22" s="378">
        <v>152.25</v>
      </c>
      <c r="G22" s="378">
        <v>0</v>
      </c>
      <c r="H22" s="378">
        <v>0</v>
      </c>
      <c r="I22" s="378">
        <v>0.8</v>
      </c>
      <c r="J22" s="378">
        <v>5</v>
      </c>
      <c r="K22" s="378">
        <v>43.3</v>
      </c>
      <c r="L22" s="378">
        <v>0</v>
      </c>
      <c r="M22" s="378">
        <v>0</v>
      </c>
      <c r="N22" s="378">
        <v>0</v>
      </c>
      <c r="O22" s="378">
        <v>2.5</v>
      </c>
      <c r="P22" s="378">
        <v>23.7</v>
      </c>
      <c r="Q22" s="378">
        <v>47.95</v>
      </c>
      <c r="R22" s="378">
        <v>16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11</v>
      </c>
      <c r="AS22" s="378">
        <v>0</v>
      </c>
      <c r="AT22" s="378">
        <v>0</v>
      </c>
      <c r="AU22" s="378">
        <v>0</v>
      </c>
      <c r="AV22" s="378">
        <v>0</v>
      </c>
      <c r="AW22" s="378">
        <v>2</v>
      </c>
    </row>
    <row r="23" spans="3:49" x14ac:dyDescent="0.3">
      <c r="C23" s="378">
        <v>7</v>
      </c>
      <c r="D23" s="378">
        <v>3</v>
      </c>
      <c r="E23" s="378">
        <v>2</v>
      </c>
      <c r="F23" s="378">
        <v>24456.7</v>
      </c>
      <c r="G23" s="378">
        <v>0</v>
      </c>
      <c r="H23" s="378">
        <v>0</v>
      </c>
      <c r="I23" s="378">
        <v>136</v>
      </c>
      <c r="J23" s="378">
        <v>916</v>
      </c>
      <c r="K23" s="378">
        <v>7105.6</v>
      </c>
      <c r="L23" s="378">
        <v>0</v>
      </c>
      <c r="M23" s="378">
        <v>0</v>
      </c>
      <c r="N23" s="378">
        <v>0</v>
      </c>
      <c r="O23" s="378">
        <v>429.75</v>
      </c>
      <c r="P23" s="378">
        <v>3620.75</v>
      </c>
      <c r="Q23" s="378">
        <v>7854.95</v>
      </c>
      <c r="R23" s="378">
        <v>2507.15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1526.5</v>
      </c>
      <c r="AS23" s="378">
        <v>0</v>
      </c>
      <c r="AT23" s="378">
        <v>0</v>
      </c>
      <c r="AU23" s="378">
        <v>0</v>
      </c>
      <c r="AV23" s="378">
        <v>0</v>
      </c>
      <c r="AW23" s="378">
        <v>360</v>
      </c>
    </row>
    <row r="24" spans="3:49" x14ac:dyDescent="0.3">
      <c r="C24" s="378">
        <v>7</v>
      </c>
      <c r="D24" s="378">
        <v>3</v>
      </c>
      <c r="E24" s="378">
        <v>3</v>
      </c>
      <c r="F24" s="378">
        <v>200.05</v>
      </c>
      <c r="G24" s="378">
        <v>0</v>
      </c>
      <c r="H24" s="378">
        <v>0</v>
      </c>
      <c r="I24" s="378">
        <v>0</v>
      </c>
      <c r="J24" s="378">
        <v>0</v>
      </c>
      <c r="K24" s="378">
        <v>45</v>
      </c>
      <c r="L24" s="378">
        <v>0</v>
      </c>
      <c r="M24" s="378">
        <v>0</v>
      </c>
      <c r="N24" s="378">
        <v>0</v>
      </c>
      <c r="O24" s="378">
        <v>9.75</v>
      </c>
      <c r="P24" s="378">
        <v>0</v>
      </c>
      <c r="Q24" s="378">
        <v>132.30000000000001</v>
      </c>
      <c r="R24" s="378">
        <v>13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7</v>
      </c>
      <c r="D25" s="378">
        <v>3</v>
      </c>
      <c r="E25" s="378">
        <v>4</v>
      </c>
      <c r="F25" s="378">
        <v>1606.85</v>
      </c>
      <c r="G25" s="378">
        <v>0</v>
      </c>
      <c r="H25" s="378">
        <v>0</v>
      </c>
      <c r="I25" s="378">
        <v>0</v>
      </c>
      <c r="J25" s="378">
        <v>159</v>
      </c>
      <c r="K25" s="378">
        <v>1095.0999999999999</v>
      </c>
      <c r="L25" s="378">
        <v>0</v>
      </c>
      <c r="M25" s="378">
        <v>0</v>
      </c>
      <c r="N25" s="378">
        <v>0</v>
      </c>
      <c r="O25" s="378">
        <v>0</v>
      </c>
      <c r="P25" s="378">
        <v>97</v>
      </c>
      <c r="Q25" s="378">
        <v>189.75</v>
      </c>
      <c r="R25" s="378">
        <v>43.5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22.5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7</v>
      </c>
      <c r="D26" s="378">
        <v>3</v>
      </c>
      <c r="E26" s="378">
        <v>5</v>
      </c>
      <c r="F26" s="378">
        <v>95</v>
      </c>
      <c r="G26" s="378">
        <v>71</v>
      </c>
      <c r="H26" s="378">
        <v>0</v>
      </c>
      <c r="I26" s="378">
        <v>0</v>
      </c>
      <c r="J26" s="378">
        <v>0</v>
      </c>
      <c r="K26" s="378">
        <v>24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7</v>
      </c>
      <c r="D27" s="378">
        <v>3</v>
      </c>
      <c r="E27" s="378">
        <v>6</v>
      </c>
      <c r="F27" s="378">
        <v>7664867</v>
      </c>
      <c r="G27" s="378">
        <v>26050</v>
      </c>
      <c r="H27" s="378">
        <v>0</v>
      </c>
      <c r="I27" s="378">
        <v>22315</v>
      </c>
      <c r="J27" s="378">
        <v>256366</v>
      </c>
      <c r="K27" s="378">
        <v>4148276</v>
      </c>
      <c r="L27" s="378">
        <v>0</v>
      </c>
      <c r="M27" s="378">
        <v>0</v>
      </c>
      <c r="N27" s="378">
        <v>0</v>
      </c>
      <c r="O27" s="378">
        <v>58271</v>
      </c>
      <c r="P27" s="378">
        <v>665553</v>
      </c>
      <c r="Q27" s="378">
        <v>1711506</v>
      </c>
      <c r="R27" s="378">
        <v>509536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221156</v>
      </c>
      <c r="AS27" s="378">
        <v>0</v>
      </c>
      <c r="AT27" s="378">
        <v>0</v>
      </c>
      <c r="AU27" s="378">
        <v>0</v>
      </c>
      <c r="AV27" s="378">
        <v>0</v>
      </c>
      <c r="AW27" s="378">
        <v>45838</v>
      </c>
    </row>
    <row r="28" spans="3:49" x14ac:dyDescent="0.3">
      <c r="C28" s="378">
        <v>7</v>
      </c>
      <c r="D28" s="378">
        <v>3</v>
      </c>
      <c r="E28" s="378">
        <v>9</v>
      </c>
      <c r="F28" s="378">
        <v>567737</v>
      </c>
      <c r="G28" s="378">
        <v>0</v>
      </c>
      <c r="H28" s="378">
        <v>0</v>
      </c>
      <c r="I28" s="378">
        <v>2000</v>
      </c>
      <c r="J28" s="378">
        <v>12674</v>
      </c>
      <c r="K28" s="378">
        <v>539089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5000</v>
      </c>
      <c r="R28" s="378">
        <v>8974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7</v>
      </c>
      <c r="D29" s="378">
        <v>3</v>
      </c>
      <c r="E29" s="378">
        <v>10</v>
      </c>
      <c r="F29" s="378">
        <v>19853</v>
      </c>
      <c r="G29" s="378">
        <v>0</v>
      </c>
      <c r="H29" s="378">
        <v>0</v>
      </c>
      <c r="I29" s="378">
        <v>0</v>
      </c>
      <c r="J29" s="378">
        <v>220</v>
      </c>
      <c r="K29" s="378">
        <v>0</v>
      </c>
      <c r="L29" s="378">
        <v>0</v>
      </c>
      <c r="M29" s="378">
        <v>0</v>
      </c>
      <c r="N29" s="378">
        <v>0</v>
      </c>
      <c r="O29" s="378">
        <v>19633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7</v>
      </c>
      <c r="D30" s="378">
        <v>3</v>
      </c>
      <c r="E30" s="378">
        <v>11</v>
      </c>
      <c r="F30" s="378">
        <v>16278.625954198475</v>
      </c>
      <c r="G30" s="378">
        <v>0</v>
      </c>
      <c r="H30" s="378">
        <v>0</v>
      </c>
      <c r="I30" s="378">
        <v>0</v>
      </c>
      <c r="J30" s="378">
        <v>8778.6259541984746</v>
      </c>
      <c r="K30" s="378">
        <v>0</v>
      </c>
      <c r="L30" s="378">
        <v>0</v>
      </c>
      <c r="M30" s="378">
        <v>0</v>
      </c>
      <c r="N30" s="378">
        <v>0</v>
      </c>
      <c r="O30" s="378">
        <v>7500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7</v>
      </c>
      <c r="D31" s="378">
        <v>4</v>
      </c>
      <c r="E31" s="378">
        <v>1</v>
      </c>
      <c r="F31" s="378">
        <v>151.25</v>
      </c>
      <c r="G31" s="378">
        <v>0</v>
      </c>
      <c r="H31" s="378">
        <v>0</v>
      </c>
      <c r="I31" s="378">
        <v>1.8</v>
      </c>
      <c r="J31" s="378">
        <v>7.8</v>
      </c>
      <c r="K31" s="378">
        <v>39.5</v>
      </c>
      <c r="L31" s="378">
        <v>0</v>
      </c>
      <c r="M31" s="378">
        <v>0</v>
      </c>
      <c r="N31" s="378">
        <v>0</v>
      </c>
      <c r="O31" s="378">
        <v>0</v>
      </c>
      <c r="P31" s="378">
        <v>21.7</v>
      </c>
      <c r="Q31" s="378">
        <v>54.7</v>
      </c>
      <c r="R31" s="378">
        <v>12.75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11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7</v>
      </c>
      <c r="D32" s="378">
        <v>4</v>
      </c>
      <c r="E32" s="378">
        <v>2</v>
      </c>
      <c r="F32" s="378">
        <v>22539.4</v>
      </c>
      <c r="G32" s="378">
        <v>0</v>
      </c>
      <c r="H32" s="378">
        <v>0</v>
      </c>
      <c r="I32" s="378">
        <v>256</v>
      </c>
      <c r="J32" s="378">
        <v>1240</v>
      </c>
      <c r="K32" s="378">
        <v>6118.4</v>
      </c>
      <c r="L32" s="378">
        <v>0</v>
      </c>
      <c r="M32" s="378">
        <v>0</v>
      </c>
      <c r="N32" s="378">
        <v>0</v>
      </c>
      <c r="O32" s="378">
        <v>0</v>
      </c>
      <c r="P32" s="378">
        <v>3025.25</v>
      </c>
      <c r="Q32" s="378">
        <v>8109.95</v>
      </c>
      <c r="R32" s="378">
        <v>1867.8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1586</v>
      </c>
      <c r="AS32" s="378">
        <v>0</v>
      </c>
      <c r="AT32" s="378">
        <v>0</v>
      </c>
      <c r="AU32" s="378">
        <v>0</v>
      </c>
      <c r="AV32" s="378">
        <v>0</v>
      </c>
      <c r="AW32" s="378">
        <v>336</v>
      </c>
    </row>
    <row r="33" spans="3:49" x14ac:dyDescent="0.3">
      <c r="C33" s="378">
        <v>7</v>
      </c>
      <c r="D33" s="378">
        <v>4</v>
      </c>
      <c r="E33" s="378">
        <v>3</v>
      </c>
      <c r="F33" s="378">
        <v>341.85</v>
      </c>
      <c r="G33" s="378">
        <v>0</v>
      </c>
      <c r="H33" s="378">
        <v>0</v>
      </c>
      <c r="I33" s="378">
        <v>0</v>
      </c>
      <c r="J33" s="378">
        <v>0</v>
      </c>
      <c r="K33" s="378">
        <v>32</v>
      </c>
      <c r="L33" s="378">
        <v>0</v>
      </c>
      <c r="M33" s="378">
        <v>0</v>
      </c>
      <c r="N33" s="378">
        <v>0</v>
      </c>
      <c r="O33" s="378">
        <v>0</v>
      </c>
      <c r="P33" s="378">
        <v>24.75</v>
      </c>
      <c r="Q33" s="378">
        <v>221.4</v>
      </c>
      <c r="R33" s="378">
        <v>63.7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7</v>
      </c>
      <c r="D34" s="378">
        <v>4</v>
      </c>
      <c r="E34" s="378">
        <v>4</v>
      </c>
      <c r="F34" s="378">
        <v>2089.75</v>
      </c>
      <c r="G34" s="378">
        <v>0</v>
      </c>
      <c r="H34" s="378">
        <v>0</v>
      </c>
      <c r="I34" s="378">
        <v>0</v>
      </c>
      <c r="J34" s="378">
        <v>158.5</v>
      </c>
      <c r="K34" s="378">
        <v>1076.5</v>
      </c>
      <c r="L34" s="378">
        <v>0</v>
      </c>
      <c r="M34" s="378">
        <v>0</v>
      </c>
      <c r="N34" s="378">
        <v>0</v>
      </c>
      <c r="O34" s="378">
        <v>0</v>
      </c>
      <c r="P34" s="378">
        <v>210.25</v>
      </c>
      <c r="Q34" s="378">
        <v>529.5</v>
      </c>
      <c r="R34" s="378">
        <v>46.5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68.5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7</v>
      </c>
      <c r="D35" s="378">
        <v>4</v>
      </c>
      <c r="E35" s="378">
        <v>5</v>
      </c>
      <c r="F35" s="378">
        <v>259</v>
      </c>
      <c r="G35" s="378">
        <v>259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7</v>
      </c>
      <c r="D36" s="378">
        <v>4</v>
      </c>
      <c r="E36" s="378">
        <v>6</v>
      </c>
      <c r="F36" s="378">
        <v>7524387</v>
      </c>
      <c r="G36" s="378">
        <v>96050</v>
      </c>
      <c r="H36" s="378">
        <v>0</v>
      </c>
      <c r="I36" s="378">
        <v>53020</v>
      </c>
      <c r="J36" s="378">
        <v>386801</v>
      </c>
      <c r="K36" s="378">
        <v>3702817</v>
      </c>
      <c r="L36" s="378">
        <v>0</v>
      </c>
      <c r="M36" s="378">
        <v>0</v>
      </c>
      <c r="N36" s="378">
        <v>0</v>
      </c>
      <c r="O36" s="378">
        <v>0</v>
      </c>
      <c r="P36" s="378">
        <v>564603</v>
      </c>
      <c r="Q36" s="378">
        <v>1988771</v>
      </c>
      <c r="R36" s="378">
        <v>438584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248041</v>
      </c>
      <c r="AS36" s="378">
        <v>0</v>
      </c>
      <c r="AT36" s="378">
        <v>0</v>
      </c>
      <c r="AU36" s="378">
        <v>0</v>
      </c>
      <c r="AV36" s="378">
        <v>0</v>
      </c>
      <c r="AW36" s="378">
        <v>45700</v>
      </c>
    </row>
    <row r="37" spans="3:49" x14ac:dyDescent="0.3">
      <c r="C37" s="378">
        <v>7</v>
      </c>
      <c r="D37" s="378">
        <v>4</v>
      </c>
      <c r="E37" s="378">
        <v>9</v>
      </c>
      <c r="F37" s="378">
        <v>457375</v>
      </c>
      <c r="G37" s="378">
        <v>0</v>
      </c>
      <c r="H37" s="378">
        <v>0</v>
      </c>
      <c r="I37" s="378">
        <v>1920</v>
      </c>
      <c r="J37" s="378">
        <v>45535</v>
      </c>
      <c r="K37" s="378">
        <v>388541</v>
      </c>
      <c r="L37" s="378">
        <v>0</v>
      </c>
      <c r="M37" s="378">
        <v>0</v>
      </c>
      <c r="N37" s="378">
        <v>0</v>
      </c>
      <c r="O37" s="378">
        <v>0</v>
      </c>
      <c r="P37" s="378">
        <v>2000</v>
      </c>
      <c r="Q37" s="378">
        <v>10500</v>
      </c>
      <c r="R37" s="378">
        <v>8879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7</v>
      </c>
      <c r="D38" s="378">
        <v>4</v>
      </c>
      <c r="E38" s="378">
        <v>10</v>
      </c>
      <c r="F38" s="378">
        <v>17302</v>
      </c>
      <c r="G38" s="378">
        <v>0</v>
      </c>
      <c r="H38" s="378">
        <v>0</v>
      </c>
      <c r="I38" s="378">
        <v>0</v>
      </c>
      <c r="J38" s="378">
        <v>9250</v>
      </c>
      <c r="K38" s="378">
        <v>0</v>
      </c>
      <c r="L38" s="378">
        <v>0</v>
      </c>
      <c r="M38" s="378">
        <v>0</v>
      </c>
      <c r="N38" s="378">
        <v>0</v>
      </c>
      <c r="O38" s="378">
        <v>8052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7</v>
      </c>
      <c r="D39" s="378">
        <v>4</v>
      </c>
      <c r="E39" s="378">
        <v>11</v>
      </c>
      <c r="F39" s="378">
        <v>16278.625954198475</v>
      </c>
      <c r="G39" s="378">
        <v>0</v>
      </c>
      <c r="H39" s="378">
        <v>0</v>
      </c>
      <c r="I39" s="378">
        <v>0</v>
      </c>
      <c r="J39" s="378">
        <v>8778.6259541984746</v>
      </c>
      <c r="K39" s="378">
        <v>0</v>
      </c>
      <c r="L39" s="378">
        <v>0</v>
      </c>
      <c r="M39" s="378">
        <v>0</v>
      </c>
      <c r="N39" s="378">
        <v>0</v>
      </c>
      <c r="O39" s="378">
        <v>7500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7</v>
      </c>
      <c r="D40" s="378">
        <v>5</v>
      </c>
      <c r="E40" s="378">
        <v>1</v>
      </c>
      <c r="F40" s="378">
        <v>151.44999999999999</v>
      </c>
      <c r="G40" s="378">
        <v>0</v>
      </c>
      <c r="H40" s="378">
        <v>0</v>
      </c>
      <c r="I40" s="378">
        <v>3.6</v>
      </c>
      <c r="J40" s="378">
        <v>7</v>
      </c>
      <c r="K40" s="378">
        <v>38.700000000000003</v>
      </c>
      <c r="L40" s="378">
        <v>0</v>
      </c>
      <c r="M40" s="378">
        <v>0</v>
      </c>
      <c r="N40" s="378">
        <v>0</v>
      </c>
      <c r="O40" s="378">
        <v>0</v>
      </c>
      <c r="P40" s="378">
        <v>21.7</v>
      </c>
      <c r="Q40" s="378">
        <v>55.2</v>
      </c>
      <c r="R40" s="378">
        <v>12.25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11</v>
      </c>
      <c r="AS40" s="378">
        <v>0</v>
      </c>
      <c r="AT40" s="378">
        <v>0</v>
      </c>
      <c r="AU40" s="378">
        <v>0</v>
      </c>
      <c r="AV40" s="378">
        <v>0</v>
      </c>
      <c r="AW40" s="378">
        <v>2</v>
      </c>
    </row>
    <row r="41" spans="3:49" x14ac:dyDescent="0.3">
      <c r="C41" s="378">
        <v>7</v>
      </c>
      <c r="D41" s="378">
        <v>5</v>
      </c>
      <c r="E41" s="378">
        <v>2</v>
      </c>
      <c r="F41" s="378">
        <v>22840.23</v>
      </c>
      <c r="G41" s="378">
        <v>0</v>
      </c>
      <c r="H41" s="378">
        <v>0</v>
      </c>
      <c r="I41" s="378">
        <v>576</v>
      </c>
      <c r="J41" s="378">
        <v>1040</v>
      </c>
      <c r="K41" s="378">
        <v>5846.4</v>
      </c>
      <c r="L41" s="378">
        <v>0</v>
      </c>
      <c r="M41" s="378">
        <v>0</v>
      </c>
      <c r="N41" s="378">
        <v>0</v>
      </c>
      <c r="O41" s="378">
        <v>0</v>
      </c>
      <c r="P41" s="378">
        <v>3162</v>
      </c>
      <c r="Q41" s="378">
        <v>8382.56</v>
      </c>
      <c r="R41" s="378">
        <v>1839.77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1649.5</v>
      </c>
      <c r="AS41" s="378">
        <v>0</v>
      </c>
      <c r="AT41" s="378">
        <v>0</v>
      </c>
      <c r="AU41" s="378">
        <v>0</v>
      </c>
      <c r="AV41" s="378">
        <v>0</v>
      </c>
      <c r="AW41" s="378">
        <v>344</v>
      </c>
    </row>
    <row r="42" spans="3:49" x14ac:dyDescent="0.3">
      <c r="C42" s="378">
        <v>7</v>
      </c>
      <c r="D42" s="378">
        <v>5</v>
      </c>
      <c r="E42" s="378">
        <v>3</v>
      </c>
      <c r="F42" s="378">
        <v>361.74</v>
      </c>
      <c r="G42" s="378">
        <v>0</v>
      </c>
      <c r="H42" s="378">
        <v>0</v>
      </c>
      <c r="I42" s="378">
        <v>0.5</v>
      </c>
      <c r="J42" s="378">
        <v>0</v>
      </c>
      <c r="K42" s="378">
        <v>126</v>
      </c>
      <c r="L42" s="378">
        <v>0</v>
      </c>
      <c r="M42" s="378">
        <v>0</v>
      </c>
      <c r="N42" s="378">
        <v>0</v>
      </c>
      <c r="O42" s="378">
        <v>0</v>
      </c>
      <c r="P42" s="378">
        <v>26</v>
      </c>
      <c r="Q42" s="378">
        <v>177.61</v>
      </c>
      <c r="R42" s="378">
        <v>31.63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7</v>
      </c>
      <c r="D43" s="378">
        <v>5</v>
      </c>
      <c r="E43" s="378">
        <v>4</v>
      </c>
      <c r="F43" s="378">
        <v>1773.2</v>
      </c>
      <c r="G43" s="378">
        <v>0</v>
      </c>
      <c r="H43" s="378">
        <v>0</v>
      </c>
      <c r="I43" s="378">
        <v>0</v>
      </c>
      <c r="J43" s="378">
        <v>226</v>
      </c>
      <c r="K43" s="378">
        <v>1063.2</v>
      </c>
      <c r="L43" s="378">
        <v>0</v>
      </c>
      <c r="M43" s="378">
        <v>0</v>
      </c>
      <c r="N43" s="378">
        <v>0</v>
      </c>
      <c r="O43" s="378">
        <v>0</v>
      </c>
      <c r="P43" s="378">
        <v>112</v>
      </c>
      <c r="Q43" s="378">
        <v>236.5</v>
      </c>
      <c r="R43" s="378">
        <v>65.5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70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7</v>
      </c>
      <c r="D44" s="378">
        <v>5</v>
      </c>
      <c r="E44" s="378">
        <v>5</v>
      </c>
      <c r="F44" s="378">
        <v>237</v>
      </c>
      <c r="G44" s="378">
        <v>237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7</v>
      </c>
      <c r="D45" s="378">
        <v>5</v>
      </c>
      <c r="E45" s="378">
        <v>6</v>
      </c>
      <c r="F45" s="378">
        <v>7432614</v>
      </c>
      <c r="G45" s="378">
        <v>73750</v>
      </c>
      <c r="H45" s="378">
        <v>0</v>
      </c>
      <c r="I45" s="378">
        <v>115501</v>
      </c>
      <c r="J45" s="378">
        <v>340122</v>
      </c>
      <c r="K45" s="378">
        <v>3626339</v>
      </c>
      <c r="L45" s="378">
        <v>0</v>
      </c>
      <c r="M45" s="378">
        <v>0</v>
      </c>
      <c r="N45" s="378">
        <v>0</v>
      </c>
      <c r="O45" s="378">
        <v>0</v>
      </c>
      <c r="P45" s="378">
        <v>555202</v>
      </c>
      <c r="Q45" s="378">
        <v>1945909</v>
      </c>
      <c r="R45" s="378">
        <v>486689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243320</v>
      </c>
      <c r="AS45" s="378">
        <v>0</v>
      </c>
      <c r="AT45" s="378">
        <v>0</v>
      </c>
      <c r="AU45" s="378">
        <v>0</v>
      </c>
      <c r="AV45" s="378">
        <v>0</v>
      </c>
      <c r="AW45" s="378">
        <v>45782</v>
      </c>
    </row>
    <row r="46" spans="3:49" x14ac:dyDescent="0.3">
      <c r="C46" s="378">
        <v>7</v>
      </c>
      <c r="D46" s="378">
        <v>5</v>
      </c>
      <c r="E46" s="378">
        <v>9</v>
      </c>
      <c r="F46" s="378">
        <v>217142</v>
      </c>
      <c r="G46" s="378">
        <v>0</v>
      </c>
      <c r="H46" s="378">
        <v>0</v>
      </c>
      <c r="I46" s="378">
        <v>0</v>
      </c>
      <c r="J46" s="378">
        <v>3873</v>
      </c>
      <c r="K46" s="378">
        <v>192265</v>
      </c>
      <c r="L46" s="378">
        <v>0</v>
      </c>
      <c r="M46" s="378">
        <v>0</v>
      </c>
      <c r="N46" s="378">
        <v>0</v>
      </c>
      <c r="O46" s="378">
        <v>0</v>
      </c>
      <c r="P46" s="378">
        <v>2000</v>
      </c>
      <c r="Q46" s="378">
        <v>9000</v>
      </c>
      <c r="R46" s="378">
        <v>10004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7</v>
      </c>
      <c r="D47" s="378">
        <v>5</v>
      </c>
      <c r="E47" s="378">
        <v>10</v>
      </c>
      <c r="F47" s="378">
        <v>24586</v>
      </c>
      <c r="G47" s="378">
        <v>0</v>
      </c>
      <c r="H47" s="378">
        <v>0</v>
      </c>
      <c r="I47" s="378">
        <v>0</v>
      </c>
      <c r="J47" s="378">
        <v>15400</v>
      </c>
      <c r="K47" s="378">
        <v>0</v>
      </c>
      <c r="L47" s="378">
        <v>0</v>
      </c>
      <c r="M47" s="378">
        <v>0</v>
      </c>
      <c r="N47" s="378">
        <v>0</v>
      </c>
      <c r="O47" s="378">
        <v>9186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7</v>
      </c>
      <c r="D48" s="378">
        <v>5</v>
      </c>
      <c r="E48" s="378">
        <v>11</v>
      </c>
      <c r="F48" s="378">
        <v>16278.625954198475</v>
      </c>
      <c r="G48" s="378">
        <v>0</v>
      </c>
      <c r="H48" s="378">
        <v>0</v>
      </c>
      <c r="I48" s="378">
        <v>0</v>
      </c>
      <c r="J48" s="378">
        <v>8778.6259541984746</v>
      </c>
      <c r="K48" s="378">
        <v>0</v>
      </c>
      <c r="L48" s="378">
        <v>0</v>
      </c>
      <c r="M48" s="378">
        <v>0</v>
      </c>
      <c r="N48" s="378">
        <v>0</v>
      </c>
      <c r="O48" s="378">
        <v>7500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7</v>
      </c>
      <c r="D49" s="378">
        <v>6</v>
      </c>
      <c r="E49" s="378">
        <v>1</v>
      </c>
      <c r="F49" s="378">
        <v>152.94999999999999</v>
      </c>
      <c r="G49" s="378">
        <v>0</v>
      </c>
      <c r="H49" s="378">
        <v>0</v>
      </c>
      <c r="I49" s="378">
        <v>4.5999999999999996</v>
      </c>
      <c r="J49" s="378">
        <v>7</v>
      </c>
      <c r="K49" s="378">
        <v>37.700000000000003</v>
      </c>
      <c r="L49" s="378">
        <v>0</v>
      </c>
      <c r="M49" s="378">
        <v>0</v>
      </c>
      <c r="N49" s="378">
        <v>0</v>
      </c>
      <c r="O49" s="378">
        <v>0</v>
      </c>
      <c r="P49" s="378">
        <v>21.7</v>
      </c>
      <c r="Q49" s="378">
        <v>56.2</v>
      </c>
      <c r="R49" s="378">
        <v>12.75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11</v>
      </c>
      <c r="AS49" s="378">
        <v>0</v>
      </c>
      <c r="AT49" s="378">
        <v>0</v>
      </c>
      <c r="AU49" s="378">
        <v>0</v>
      </c>
      <c r="AV49" s="378">
        <v>0</v>
      </c>
      <c r="AW49" s="378">
        <v>2</v>
      </c>
    </row>
    <row r="50" spans="3:49" x14ac:dyDescent="0.3">
      <c r="C50" s="378">
        <v>7</v>
      </c>
      <c r="D50" s="378">
        <v>6</v>
      </c>
      <c r="E50" s="378">
        <v>2</v>
      </c>
      <c r="F50" s="378">
        <v>22849.8</v>
      </c>
      <c r="G50" s="378">
        <v>0</v>
      </c>
      <c r="H50" s="378">
        <v>0</v>
      </c>
      <c r="I50" s="378">
        <v>784</v>
      </c>
      <c r="J50" s="378">
        <v>1168</v>
      </c>
      <c r="K50" s="378">
        <v>5763.2</v>
      </c>
      <c r="L50" s="378">
        <v>0</v>
      </c>
      <c r="M50" s="378">
        <v>0</v>
      </c>
      <c r="N50" s="378">
        <v>0</v>
      </c>
      <c r="O50" s="378">
        <v>0</v>
      </c>
      <c r="P50" s="378">
        <v>3044</v>
      </c>
      <c r="Q50" s="378">
        <v>8053.06</v>
      </c>
      <c r="R50" s="378">
        <v>2048.04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1661.5</v>
      </c>
      <c r="AS50" s="378">
        <v>0</v>
      </c>
      <c r="AT50" s="378">
        <v>0</v>
      </c>
      <c r="AU50" s="378">
        <v>0</v>
      </c>
      <c r="AV50" s="378">
        <v>0</v>
      </c>
      <c r="AW50" s="378">
        <v>328</v>
      </c>
    </row>
    <row r="51" spans="3:49" x14ac:dyDescent="0.3">
      <c r="C51" s="378">
        <v>7</v>
      </c>
      <c r="D51" s="378">
        <v>6</v>
      </c>
      <c r="E51" s="378">
        <v>3</v>
      </c>
      <c r="F51" s="378">
        <v>292.58999999999997</v>
      </c>
      <c r="G51" s="378">
        <v>0</v>
      </c>
      <c r="H51" s="378">
        <v>0</v>
      </c>
      <c r="I51" s="378">
        <v>0</v>
      </c>
      <c r="J51" s="378">
        <v>0</v>
      </c>
      <c r="K51" s="378">
        <v>78</v>
      </c>
      <c r="L51" s="378">
        <v>0</v>
      </c>
      <c r="M51" s="378">
        <v>0</v>
      </c>
      <c r="N51" s="378">
        <v>0</v>
      </c>
      <c r="O51" s="378">
        <v>0</v>
      </c>
      <c r="P51" s="378">
        <v>32</v>
      </c>
      <c r="Q51" s="378">
        <v>149.9</v>
      </c>
      <c r="R51" s="378">
        <v>32.69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7</v>
      </c>
      <c r="D52" s="378">
        <v>6</v>
      </c>
      <c r="E52" s="378">
        <v>4</v>
      </c>
      <c r="F52" s="378">
        <v>1913.95</v>
      </c>
      <c r="G52" s="378">
        <v>0</v>
      </c>
      <c r="H52" s="378">
        <v>0</v>
      </c>
      <c r="I52" s="378">
        <v>1</v>
      </c>
      <c r="J52" s="378">
        <v>256.5</v>
      </c>
      <c r="K52" s="378">
        <v>1162.7</v>
      </c>
      <c r="L52" s="378">
        <v>0</v>
      </c>
      <c r="M52" s="378">
        <v>0</v>
      </c>
      <c r="N52" s="378">
        <v>0</v>
      </c>
      <c r="O52" s="378">
        <v>0</v>
      </c>
      <c r="P52" s="378">
        <v>89.25</v>
      </c>
      <c r="Q52" s="378">
        <v>333</v>
      </c>
      <c r="R52" s="378">
        <v>36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35.5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7</v>
      </c>
      <c r="D53" s="378">
        <v>6</v>
      </c>
      <c r="E53" s="378">
        <v>5</v>
      </c>
      <c r="F53" s="378">
        <v>168</v>
      </c>
      <c r="G53" s="378">
        <v>168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7</v>
      </c>
      <c r="D54" s="378">
        <v>6</v>
      </c>
      <c r="E54" s="378">
        <v>6</v>
      </c>
      <c r="F54" s="378">
        <v>7123122</v>
      </c>
      <c r="G54" s="378">
        <v>54750</v>
      </c>
      <c r="H54" s="378">
        <v>0</v>
      </c>
      <c r="I54" s="378">
        <v>146724</v>
      </c>
      <c r="J54" s="378">
        <v>362315</v>
      </c>
      <c r="K54" s="378">
        <v>3399002</v>
      </c>
      <c r="L54" s="378">
        <v>0</v>
      </c>
      <c r="M54" s="378">
        <v>0</v>
      </c>
      <c r="N54" s="378">
        <v>0</v>
      </c>
      <c r="O54" s="378">
        <v>0</v>
      </c>
      <c r="P54" s="378">
        <v>526373</v>
      </c>
      <c r="Q54" s="378">
        <v>1876482</v>
      </c>
      <c r="R54" s="378">
        <v>479407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231447</v>
      </c>
      <c r="AS54" s="378">
        <v>0</v>
      </c>
      <c r="AT54" s="378">
        <v>0</v>
      </c>
      <c r="AU54" s="378">
        <v>0</v>
      </c>
      <c r="AV54" s="378">
        <v>0</v>
      </c>
      <c r="AW54" s="378">
        <v>46622</v>
      </c>
    </row>
    <row r="55" spans="3:49" x14ac:dyDescent="0.3">
      <c r="C55" s="378">
        <v>7</v>
      </c>
      <c r="D55" s="378">
        <v>6</v>
      </c>
      <c r="E55" s="378">
        <v>9</v>
      </c>
      <c r="F55" s="378">
        <v>34065</v>
      </c>
      <c r="G55" s="378">
        <v>0</v>
      </c>
      <c r="H55" s="378">
        <v>0</v>
      </c>
      <c r="I55" s="378">
        <v>0</v>
      </c>
      <c r="J55" s="378">
        <v>14660</v>
      </c>
      <c r="K55" s="378">
        <v>3000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7280</v>
      </c>
      <c r="R55" s="378">
        <v>9125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7</v>
      </c>
      <c r="D56" s="378">
        <v>6</v>
      </c>
      <c r="E56" s="378">
        <v>10</v>
      </c>
      <c r="F56" s="378">
        <v>1200</v>
      </c>
      <c r="G56" s="378">
        <v>0</v>
      </c>
      <c r="H56" s="378">
        <v>0</v>
      </c>
      <c r="I56" s="378">
        <v>0</v>
      </c>
      <c r="J56" s="378">
        <v>800</v>
      </c>
      <c r="K56" s="378">
        <v>0</v>
      </c>
      <c r="L56" s="378">
        <v>0</v>
      </c>
      <c r="M56" s="378">
        <v>0</v>
      </c>
      <c r="N56" s="378">
        <v>0</v>
      </c>
      <c r="O56" s="378">
        <v>400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7</v>
      </c>
      <c r="D57" s="378">
        <v>6</v>
      </c>
      <c r="E57" s="378">
        <v>11</v>
      </c>
      <c r="F57" s="378">
        <v>16278.625954198475</v>
      </c>
      <c r="G57" s="378">
        <v>0</v>
      </c>
      <c r="H57" s="378">
        <v>0</v>
      </c>
      <c r="I57" s="378">
        <v>0</v>
      </c>
      <c r="J57" s="378">
        <v>8778.6259541984746</v>
      </c>
      <c r="K57" s="378">
        <v>0</v>
      </c>
      <c r="L57" s="378">
        <v>0</v>
      </c>
      <c r="M57" s="378">
        <v>0</v>
      </c>
      <c r="N57" s="378">
        <v>0</v>
      </c>
      <c r="O57" s="378">
        <v>7500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4916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2007366</v>
      </c>
      <c r="C3" s="351">
        <f t="shared" ref="C3:R3" si="0">SUBTOTAL(9,C6:C1048576)</f>
        <v>4</v>
      </c>
      <c r="D3" s="351">
        <f>SUBTOTAL(9,D6:D1048576)/2</f>
        <v>2128989.6799999997</v>
      </c>
      <c r="E3" s="351">
        <f t="shared" si="0"/>
        <v>4.3753669595992051</v>
      </c>
      <c r="F3" s="351">
        <f>SUBTOTAL(9,F6:F1048576)/2</f>
        <v>2516679.0099999998</v>
      </c>
      <c r="G3" s="352">
        <f>IF(B3&lt;&gt;0,F3/B3,"")</f>
        <v>1.2537220467019965</v>
      </c>
      <c r="H3" s="353">
        <f t="shared" si="0"/>
        <v>38991.30999999999</v>
      </c>
      <c r="I3" s="351">
        <f t="shared" si="0"/>
        <v>1</v>
      </c>
      <c r="J3" s="351">
        <f t="shared" si="0"/>
        <v>81011.53</v>
      </c>
      <c r="K3" s="351">
        <f t="shared" si="0"/>
        <v>2.0776816680434695</v>
      </c>
      <c r="L3" s="351">
        <f t="shared" si="0"/>
        <v>101315.72999999997</v>
      </c>
      <c r="M3" s="354">
        <f>IF(H3&lt;&gt;0,L3/H3,"")</f>
        <v>2.5984182116476719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273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4914</v>
      </c>
      <c r="B6" s="794">
        <v>2007366</v>
      </c>
      <c r="C6" s="737">
        <v>1</v>
      </c>
      <c r="D6" s="794">
        <v>2128989.6799999997</v>
      </c>
      <c r="E6" s="737">
        <v>1.0605886918479239</v>
      </c>
      <c r="F6" s="794">
        <v>2516679.0099999998</v>
      </c>
      <c r="G6" s="742">
        <v>1.2537220467019965</v>
      </c>
      <c r="H6" s="794">
        <v>38991.30999999999</v>
      </c>
      <c r="I6" s="737">
        <v>1</v>
      </c>
      <c r="J6" s="794">
        <v>81011.53</v>
      </c>
      <c r="K6" s="737">
        <v>2.0776816680434695</v>
      </c>
      <c r="L6" s="794">
        <v>101315.72999999997</v>
      </c>
      <c r="M6" s="742">
        <v>2.5984182116476719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4915</v>
      </c>
      <c r="B7" s="795"/>
      <c r="C7" s="668"/>
      <c r="D7" s="795"/>
      <c r="E7" s="668"/>
      <c r="F7" s="795">
        <v>0</v>
      </c>
      <c r="G7" s="679"/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x14ac:dyDescent="0.3">
      <c r="A9" s="751" t="s">
        <v>530</v>
      </c>
      <c r="B9" s="794">
        <v>1324965</v>
      </c>
      <c r="C9" s="737">
        <v>1</v>
      </c>
      <c r="D9" s="794">
        <v>1424912.6799999997</v>
      </c>
      <c r="E9" s="737">
        <v>1.0754342039223674</v>
      </c>
      <c r="F9" s="794">
        <v>1700032.0100000002</v>
      </c>
      <c r="G9" s="742">
        <v>1.2830769190129552</v>
      </c>
      <c r="H9" s="794"/>
      <c r="I9" s="737"/>
      <c r="J9" s="794"/>
      <c r="K9" s="737"/>
      <c r="L9" s="794"/>
      <c r="M9" s="742"/>
      <c r="N9" s="794"/>
      <c r="O9" s="737"/>
      <c r="P9" s="794"/>
      <c r="Q9" s="737"/>
      <c r="R9" s="794"/>
      <c r="S9" s="235"/>
    </row>
    <row r="10" spans="1:19" ht="14.4" customHeight="1" x14ac:dyDescent="0.3">
      <c r="A10" s="688" t="s">
        <v>535</v>
      </c>
      <c r="B10" s="797"/>
      <c r="C10" s="662"/>
      <c r="D10" s="797"/>
      <c r="E10" s="662"/>
      <c r="F10" s="797">
        <v>0</v>
      </c>
      <c r="G10" s="678"/>
      <c r="H10" s="797"/>
      <c r="I10" s="662"/>
      <c r="J10" s="797"/>
      <c r="K10" s="662"/>
      <c r="L10" s="797"/>
      <c r="M10" s="678"/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538</v>
      </c>
      <c r="B11" s="797">
        <v>544335</v>
      </c>
      <c r="C11" s="662">
        <v>1</v>
      </c>
      <c r="D11" s="797">
        <v>529102</v>
      </c>
      <c r="E11" s="662">
        <v>0.97201539493143008</v>
      </c>
      <c r="F11" s="797">
        <v>646561</v>
      </c>
      <c r="G11" s="678">
        <v>1.1877997924072492</v>
      </c>
      <c r="H11" s="797"/>
      <c r="I11" s="662"/>
      <c r="J11" s="797"/>
      <c r="K11" s="662"/>
      <c r="L11" s="797"/>
      <c r="M11" s="678"/>
      <c r="N11" s="797"/>
      <c r="O11" s="662"/>
      <c r="P11" s="797"/>
      <c r="Q11" s="662"/>
      <c r="R11" s="797"/>
      <c r="S11" s="701"/>
    </row>
    <row r="12" spans="1:19" ht="14.4" customHeight="1" thickBot="1" x14ac:dyDescent="0.35">
      <c r="A12" s="796" t="s">
        <v>541</v>
      </c>
      <c r="B12" s="795">
        <v>138066</v>
      </c>
      <c r="C12" s="668">
        <v>1</v>
      </c>
      <c r="D12" s="795">
        <v>174975</v>
      </c>
      <c r="E12" s="668">
        <v>1.2673286688974839</v>
      </c>
      <c r="F12" s="795">
        <v>170086</v>
      </c>
      <c r="G12" s="679">
        <v>1.2319180681702953</v>
      </c>
      <c r="H12" s="795"/>
      <c r="I12" s="668"/>
      <c r="J12" s="795"/>
      <c r="K12" s="668"/>
      <c r="L12" s="795"/>
      <c r="M12" s="679"/>
      <c r="N12" s="795"/>
      <c r="O12" s="668"/>
      <c r="P12" s="795"/>
      <c r="Q12" s="668"/>
      <c r="R12" s="795"/>
      <c r="S12" s="702"/>
    </row>
    <row r="13" spans="1:19" ht="14.4" customHeight="1" x14ac:dyDescent="0.3">
      <c r="A13" s="716" t="s">
        <v>2672</v>
      </c>
    </row>
    <row r="14" spans="1:19" ht="14.4" customHeight="1" x14ac:dyDescent="0.3">
      <c r="A14" s="717" t="s">
        <v>2673</v>
      </c>
    </row>
    <row r="15" spans="1:19" ht="14.4" customHeight="1" x14ac:dyDescent="0.3">
      <c r="A15" s="716" t="s">
        <v>4917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4943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12567</v>
      </c>
      <c r="C3" s="468">
        <f t="shared" si="0"/>
        <v>11097</v>
      </c>
      <c r="D3" s="468">
        <f t="shared" si="0"/>
        <v>12480</v>
      </c>
      <c r="E3" s="353">
        <f t="shared" si="0"/>
        <v>2007366</v>
      </c>
      <c r="F3" s="351">
        <f t="shared" si="0"/>
        <v>2128989.6800000002</v>
      </c>
      <c r="G3" s="469">
        <f t="shared" si="0"/>
        <v>2516679.0100000002</v>
      </c>
    </row>
    <row r="4" spans="1:7" ht="14.4" customHeight="1" x14ac:dyDescent="0.3">
      <c r="A4" s="552" t="s">
        <v>167</v>
      </c>
      <c r="B4" s="553" t="s">
        <v>270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4918</v>
      </c>
      <c r="B6" s="229">
        <v>6</v>
      </c>
      <c r="C6" s="229">
        <v>7</v>
      </c>
      <c r="D6" s="229">
        <v>8</v>
      </c>
      <c r="E6" s="794">
        <v>992</v>
      </c>
      <c r="F6" s="794">
        <v>2251</v>
      </c>
      <c r="G6" s="798">
        <v>2587</v>
      </c>
    </row>
    <row r="7" spans="1:7" ht="14.4" customHeight="1" x14ac:dyDescent="0.3">
      <c r="A7" s="688" t="s">
        <v>2700</v>
      </c>
      <c r="B7" s="665">
        <v>231</v>
      </c>
      <c r="C7" s="665">
        <v>162</v>
      </c>
      <c r="D7" s="665">
        <v>298</v>
      </c>
      <c r="E7" s="797">
        <v>38749</v>
      </c>
      <c r="F7" s="797">
        <v>36539</v>
      </c>
      <c r="G7" s="799">
        <v>65660</v>
      </c>
    </row>
    <row r="8" spans="1:7" ht="14.4" customHeight="1" x14ac:dyDescent="0.3">
      <c r="A8" s="688" t="s">
        <v>2675</v>
      </c>
      <c r="B8" s="665">
        <v>89</v>
      </c>
      <c r="C8" s="665">
        <v>39</v>
      </c>
      <c r="D8" s="665">
        <v>22</v>
      </c>
      <c r="E8" s="797">
        <v>12714</v>
      </c>
      <c r="F8" s="797">
        <v>8479</v>
      </c>
      <c r="G8" s="799">
        <v>4151</v>
      </c>
    </row>
    <row r="9" spans="1:7" ht="14.4" customHeight="1" x14ac:dyDescent="0.3">
      <c r="A9" s="688" t="s">
        <v>4919</v>
      </c>
      <c r="B9" s="665">
        <v>3</v>
      </c>
      <c r="C9" s="665"/>
      <c r="D9" s="665"/>
      <c r="E9" s="797">
        <v>824</v>
      </c>
      <c r="F9" s="797"/>
      <c r="G9" s="799"/>
    </row>
    <row r="10" spans="1:7" ht="14.4" customHeight="1" x14ac:dyDescent="0.3">
      <c r="A10" s="688" t="s">
        <v>2702</v>
      </c>
      <c r="B10" s="665">
        <v>94</v>
      </c>
      <c r="C10" s="665">
        <v>449</v>
      </c>
      <c r="D10" s="665">
        <v>1595</v>
      </c>
      <c r="E10" s="797">
        <v>25653</v>
      </c>
      <c r="F10" s="797">
        <v>78575</v>
      </c>
      <c r="G10" s="799">
        <v>227237.33000000002</v>
      </c>
    </row>
    <row r="11" spans="1:7" ht="14.4" customHeight="1" x14ac:dyDescent="0.3">
      <c r="A11" s="688" t="s">
        <v>4920</v>
      </c>
      <c r="B11" s="665">
        <v>1141</v>
      </c>
      <c r="C11" s="665">
        <v>1271</v>
      </c>
      <c r="D11" s="665">
        <v>1430</v>
      </c>
      <c r="E11" s="797">
        <v>25894</v>
      </c>
      <c r="F11" s="797">
        <v>86912.34</v>
      </c>
      <c r="G11" s="799">
        <v>295056.34000000003</v>
      </c>
    </row>
    <row r="12" spans="1:7" ht="14.4" customHeight="1" x14ac:dyDescent="0.3">
      <c r="A12" s="688" t="s">
        <v>2676</v>
      </c>
      <c r="B12" s="665">
        <v>99</v>
      </c>
      <c r="C12" s="665">
        <v>7</v>
      </c>
      <c r="D12" s="665">
        <v>8</v>
      </c>
      <c r="E12" s="797">
        <v>14676</v>
      </c>
      <c r="F12" s="797">
        <v>1720</v>
      </c>
      <c r="G12" s="799">
        <v>1971</v>
      </c>
    </row>
    <row r="13" spans="1:7" ht="14.4" customHeight="1" x14ac:dyDescent="0.3">
      <c r="A13" s="688" t="s">
        <v>4921</v>
      </c>
      <c r="B13" s="665">
        <v>34</v>
      </c>
      <c r="C13" s="665"/>
      <c r="D13" s="665"/>
      <c r="E13" s="797">
        <v>4588</v>
      </c>
      <c r="F13" s="797"/>
      <c r="G13" s="799"/>
    </row>
    <row r="14" spans="1:7" ht="14.4" customHeight="1" x14ac:dyDescent="0.3">
      <c r="A14" s="688" t="s">
        <v>4922</v>
      </c>
      <c r="B14" s="665">
        <v>388</v>
      </c>
      <c r="C14" s="665">
        <v>37</v>
      </c>
      <c r="D14" s="665"/>
      <c r="E14" s="797">
        <v>64064</v>
      </c>
      <c r="F14" s="797">
        <v>10621</v>
      </c>
      <c r="G14" s="799"/>
    </row>
    <row r="15" spans="1:7" ht="14.4" customHeight="1" x14ac:dyDescent="0.3">
      <c r="A15" s="688" t="s">
        <v>2677</v>
      </c>
      <c r="B15" s="665">
        <v>144</v>
      </c>
      <c r="C15" s="665">
        <v>40</v>
      </c>
      <c r="D15" s="665">
        <v>31</v>
      </c>
      <c r="E15" s="797">
        <v>21579</v>
      </c>
      <c r="F15" s="797">
        <v>8682</v>
      </c>
      <c r="G15" s="799">
        <v>7510</v>
      </c>
    </row>
    <row r="16" spans="1:7" ht="14.4" customHeight="1" x14ac:dyDescent="0.3">
      <c r="A16" s="688" t="s">
        <v>2678</v>
      </c>
      <c r="B16" s="665">
        <v>130</v>
      </c>
      <c r="C16" s="665">
        <v>36</v>
      </c>
      <c r="D16" s="665">
        <v>26</v>
      </c>
      <c r="E16" s="797">
        <v>18149</v>
      </c>
      <c r="F16" s="797">
        <v>6594</v>
      </c>
      <c r="G16" s="799">
        <v>5394</v>
      </c>
    </row>
    <row r="17" spans="1:7" ht="14.4" customHeight="1" x14ac:dyDescent="0.3">
      <c r="A17" s="688" t="s">
        <v>2699</v>
      </c>
      <c r="B17" s="665">
        <v>168</v>
      </c>
      <c r="C17" s="665">
        <v>190</v>
      </c>
      <c r="D17" s="665">
        <v>38</v>
      </c>
      <c r="E17" s="797">
        <v>26323</v>
      </c>
      <c r="F17" s="797">
        <v>43739</v>
      </c>
      <c r="G17" s="799">
        <v>8591</v>
      </c>
    </row>
    <row r="18" spans="1:7" ht="14.4" customHeight="1" x14ac:dyDescent="0.3">
      <c r="A18" s="688" t="s">
        <v>2704</v>
      </c>
      <c r="B18" s="665">
        <v>197</v>
      </c>
      <c r="C18" s="665">
        <v>136</v>
      </c>
      <c r="D18" s="665">
        <v>122</v>
      </c>
      <c r="E18" s="797">
        <v>33248</v>
      </c>
      <c r="F18" s="797">
        <v>30140</v>
      </c>
      <c r="G18" s="799">
        <v>30243</v>
      </c>
    </row>
    <row r="19" spans="1:7" ht="14.4" customHeight="1" x14ac:dyDescent="0.3">
      <c r="A19" s="688" t="s">
        <v>4923</v>
      </c>
      <c r="B19" s="665">
        <v>14</v>
      </c>
      <c r="C19" s="665">
        <v>30</v>
      </c>
      <c r="D19" s="665">
        <v>12</v>
      </c>
      <c r="E19" s="797">
        <v>3296</v>
      </c>
      <c r="F19" s="797">
        <v>7395</v>
      </c>
      <c r="G19" s="799">
        <v>3012</v>
      </c>
    </row>
    <row r="20" spans="1:7" ht="14.4" customHeight="1" x14ac:dyDescent="0.3">
      <c r="A20" s="688" t="s">
        <v>2679</v>
      </c>
      <c r="B20" s="665">
        <v>54</v>
      </c>
      <c r="C20" s="665">
        <v>60</v>
      </c>
      <c r="D20" s="665">
        <v>62</v>
      </c>
      <c r="E20" s="797">
        <v>10180</v>
      </c>
      <c r="F20" s="797">
        <v>13290</v>
      </c>
      <c r="G20" s="799">
        <v>13738</v>
      </c>
    </row>
    <row r="21" spans="1:7" ht="14.4" customHeight="1" x14ac:dyDescent="0.3">
      <c r="A21" s="688" t="s">
        <v>2701</v>
      </c>
      <c r="B21" s="665">
        <v>237</v>
      </c>
      <c r="C21" s="665">
        <v>176</v>
      </c>
      <c r="D21" s="665">
        <v>717</v>
      </c>
      <c r="E21" s="797">
        <v>37713</v>
      </c>
      <c r="F21" s="797">
        <v>41490</v>
      </c>
      <c r="G21" s="799">
        <v>179898</v>
      </c>
    </row>
    <row r="22" spans="1:7" ht="14.4" customHeight="1" x14ac:dyDescent="0.3">
      <c r="A22" s="688" t="s">
        <v>2680</v>
      </c>
      <c r="B22" s="665">
        <v>377</v>
      </c>
      <c r="C22" s="665">
        <v>148</v>
      </c>
      <c r="D22" s="665">
        <v>71</v>
      </c>
      <c r="E22" s="797">
        <v>72456</v>
      </c>
      <c r="F22" s="797">
        <v>27358.329999999998</v>
      </c>
      <c r="G22" s="799">
        <v>13448.67</v>
      </c>
    </row>
    <row r="23" spans="1:7" ht="14.4" customHeight="1" x14ac:dyDescent="0.3">
      <c r="A23" s="688" t="s">
        <v>4924</v>
      </c>
      <c r="B23" s="665">
        <v>107</v>
      </c>
      <c r="C23" s="665">
        <v>102</v>
      </c>
      <c r="D23" s="665">
        <v>123</v>
      </c>
      <c r="E23" s="797">
        <v>17858</v>
      </c>
      <c r="F23" s="797">
        <v>24618</v>
      </c>
      <c r="G23" s="799">
        <v>31194</v>
      </c>
    </row>
    <row r="24" spans="1:7" ht="14.4" customHeight="1" x14ac:dyDescent="0.3">
      <c r="A24" s="688" t="s">
        <v>2681</v>
      </c>
      <c r="B24" s="665">
        <v>169</v>
      </c>
      <c r="C24" s="665">
        <v>56</v>
      </c>
      <c r="D24" s="665">
        <v>37</v>
      </c>
      <c r="E24" s="797">
        <v>31175</v>
      </c>
      <c r="F24" s="797">
        <v>17345</v>
      </c>
      <c r="G24" s="799">
        <v>13185</v>
      </c>
    </row>
    <row r="25" spans="1:7" ht="14.4" customHeight="1" x14ac:dyDescent="0.3">
      <c r="A25" s="688" t="s">
        <v>4925</v>
      </c>
      <c r="B25" s="665">
        <v>153</v>
      </c>
      <c r="C25" s="665">
        <v>121</v>
      </c>
      <c r="D25" s="665"/>
      <c r="E25" s="797">
        <v>28305</v>
      </c>
      <c r="F25" s="797">
        <v>38736</v>
      </c>
      <c r="G25" s="799"/>
    </row>
    <row r="26" spans="1:7" ht="14.4" customHeight="1" x14ac:dyDescent="0.3">
      <c r="A26" s="688" t="s">
        <v>2683</v>
      </c>
      <c r="B26" s="665">
        <v>946</v>
      </c>
      <c r="C26" s="665">
        <v>1005</v>
      </c>
      <c r="D26" s="665">
        <v>210</v>
      </c>
      <c r="E26" s="797">
        <v>147887</v>
      </c>
      <c r="F26" s="797">
        <v>197774.01000000004</v>
      </c>
      <c r="G26" s="799">
        <v>39497.009999999995</v>
      </c>
    </row>
    <row r="27" spans="1:7" ht="14.4" customHeight="1" x14ac:dyDescent="0.3">
      <c r="A27" s="688" t="s">
        <v>2684</v>
      </c>
      <c r="B27" s="665">
        <v>470</v>
      </c>
      <c r="C27" s="665">
        <v>186</v>
      </c>
      <c r="D27" s="665">
        <v>285</v>
      </c>
      <c r="E27" s="797">
        <v>87005</v>
      </c>
      <c r="F27" s="797">
        <v>43232</v>
      </c>
      <c r="G27" s="799">
        <v>82606</v>
      </c>
    </row>
    <row r="28" spans="1:7" ht="14.4" customHeight="1" x14ac:dyDescent="0.3">
      <c r="A28" s="688" t="s">
        <v>2698</v>
      </c>
      <c r="B28" s="665">
        <v>11</v>
      </c>
      <c r="C28" s="665"/>
      <c r="D28" s="665">
        <v>3</v>
      </c>
      <c r="E28" s="797">
        <v>3942</v>
      </c>
      <c r="F28" s="797"/>
      <c r="G28" s="799">
        <v>1387</v>
      </c>
    </row>
    <row r="29" spans="1:7" ht="14.4" customHeight="1" x14ac:dyDescent="0.3">
      <c r="A29" s="688" t="s">
        <v>4926</v>
      </c>
      <c r="B29" s="665">
        <v>346</v>
      </c>
      <c r="C29" s="665">
        <v>256</v>
      </c>
      <c r="D29" s="665">
        <v>291</v>
      </c>
      <c r="E29" s="797">
        <v>69516</v>
      </c>
      <c r="F29" s="797">
        <v>66972</v>
      </c>
      <c r="G29" s="799">
        <v>78472</v>
      </c>
    </row>
    <row r="30" spans="1:7" ht="14.4" customHeight="1" x14ac:dyDescent="0.3">
      <c r="A30" s="688" t="s">
        <v>2685</v>
      </c>
      <c r="B30" s="665">
        <v>787</v>
      </c>
      <c r="C30" s="665">
        <v>1375</v>
      </c>
      <c r="D30" s="665">
        <v>825</v>
      </c>
      <c r="E30" s="797">
        <v>135956</v>
      </c>
      <c r="F30" s="797">
        <v>228487.34</v>
      </c>
      <c r="G30" s="799">
        <v>104580.33</v>
      </c>
    </row>
    <row r="31" spans="1:7" ht="14.4" customHeight="1" x14ac:dyDescent="0.3">
      <c r="A31" s="688" t="s">
        <v>4927</v>
      </c>
      <c r="B31" s="665">
        <v>61</v>
      </c>
      <c r="C31" s="665">
        <v>20</v>
      </c>
      <c r="D31" s="665">
        <v>21</v>
      </c>
      <c r="E31" s="797">
        <v>12896</v>
      </c>
      <c r="F31" s="797">
        <v>4828</v>
      </c>
      <c r="G31" s="799">
        <v>6019</v>
      </c>
    </row>
    <row r="32" spans="1:7" ht="14.4" customHeight="1" x14ac:dyDescent="0.3">
      <c r="A32" s="688" t="s">
        <v>4928</v>
      </c>
      <c r="B32" s="665">
        <v>15</v>
      </c>
      <c r="C32" s="665">
        <v>83</v>
      </c>
      <c r="D32" s="665">
        <v>75</v>
      </c>
      <c r="E32" s="797">
        <v>3926</v>
      </c>
      <c r="F32" s="797">
        <v>19868</v>
      </c>
      <c r="G32" s="799">
        <v>20726</v>
      </c>
    </row>
    <row r="33" spans="1:7" ht="14.4" customHeight="1" x14ac:dyDescent="0.3">
      <c r="A33" s="688" t="s">
        <v>2686</v>
      </c>
      <c r="B33" s="665">
        <v>21</v>
      </c>
      <c r="C33" s="665">
        <v>26</v>
      </c>
      <c r="D33" s="665">
        <v>17</v>
      </c>
      <c r="E33" s="797">
        <v>4799</v>
      </c>
      <c r="F33" s="797">
        <v>7060</v>
      </c>
      <c r="G33" s="799">
        <v>3988</v>
      </c>
    </row>
    <row r="34" spans="1:7" ht="14.4" customHeight="1" x14ac:dyDescent="0.3">
      <c r="A34" s="688" t="s">
        <v>2687</v>
      </c>
      <c r="B34" s="665">
        <v>610</v>
      </c>
      <c r="C34" s="665">
        <v>293</v>
      </c>
      <c r="D34" s="665">
        <v>269</v>
      </c>
      <c r="E34" s="797">
        <v>172377</v>
      </c>
      <c r="F34" s="797">
        <v>85826</v>
      </c>
      <c r="G34" s="799">
        <v>82360</v>
      </c>
    </row>
    <row r="35" spans="1:7" ht="14.4" customHeight="1" x14ac:dyDescent="0.3">
      <c r="A35" s="688" t="s">
        <v>4929</v>
      </c>
      <c r="B35" s="665">
        <v>184</v>
      </c>
      <c r="C35" s="665">
        <v>112</v>
      </c>
      <c r="D35" s="665">
        <v>73</v>
      </c>
      <c r="E35" s="797">
        <v>28502</v>
      </c>
      <c r="F35" s="797">
        <v>27224</v>
      </c>
      <c r="G35" s="799">
        <v>19035</v>
      </c>
    </row>
    <row r="36" spans="1:7" ht="14.4" customHeight="1" x14ac:dyDescent="0.3">
      <c r="A36" s="688" t="s">
        <v>2688</v>
      </c>
      <c r="B36" s="665">
        <v>312</v>
      </c>
      <c r="C36" s="665">
        <v>551</v>
      </c>
      <c r="D36" s="665">
        <v>1128</v>
      </c>
      <c r="E36" s="797">
        <v>54395</v>
      </c>
      <c r="F36" s="797">
        <v>95929.33</v>
      </c>
      <c r="G36" s="799">
        <v>163250.34</v>
      </c>
    </row>
    <row r="37" spans="1:7" ht="14.4" customHeight="1" x14ac:dyDescent="0.3">
      <c r="A37" s="688" t="s">
        <v>4930</v>
      </c>
      <c r="B37" s="665">
        <v>235</v>
      </c>
      <c r="C37" s="665">
        <v>167</v>
      </c>
      <c r="D37" s="665"/>
      <c r="E37" s="797">
        <v>38895</v>
      </c>
      <c r="F37" s="797">
        <v>32109</v>
      </c>
      <c r="G37" s="799"/>
    </row>
    <row r="38" spans="1:7" ht="14.4" customHeight="1" x14ac:dyDescent="0.3">
      <c r="A38" s="688" t="s">
        <v>2689</v>
      </c>
      <c r="B38" s="665">
        <v>173</v>
      </c>
      <c r="C38" s="665">
        <v>87</v>
      </c>
      <c r="D38" s="665">
        <v>80</v>
      </c>
      <c r="E38" s="797">
        <v>24810</v>
      </c>
      <c r="F38" s="797">
        <v>19757</v>
      </c>
      <c r="G38" s="799">
        <v>20457</v>
      </c>
    </row>
    <row r="39" spans="1:7" ht="14.4" customHeight="1" x14ac:dyDescent="0.3">
      <c r="A39" s="688" t="s">
        <v>2690</v>
      </c>
      <c r="B39" s="665">
        <v>747</v>
      </c>
      <c r="C39" s="665">
        <v>530</v>
      </c>
      <c r="D39" s="665">
        <v>743</v>
      </c>
      <c r="E39" s="797">
        <v>107391</v>
      </c>
      <c r="F39" s="797">
        <v>122860</v>
      </c>
      <c r="G39" s="799">
        <v>181413</v>
      </c>
    </row>
    <row r="40" spans="1:7" ht="14.4" customHeight="1" x14ac:dyDescent="0.3">
      <c r="A40" s="688" t="s">
        <v>2691</v>
      </c>
      <c r="B40" s="665">
        <v>619</v>
      </c>
      <c r="C40" s="665">
        <v>392</v>
      </c>
      <c r="D40" s="665">
        <v>482</v>
      </c>
      <c r="E40" s="797">
        <v>90256</v>
      </c>
      <c r="F40" s="797">
        <v>89136</v>
      </c>
      <c r="G40" s="799">
        <v>119386</v>
      </c>
    </row>
    <row r="41" spans="1:7" ht="14.4" customHeight="1" x14ac:dyDescent="0.3">
      <c r="A41" s="688" t="s">
        <v>2692</v>
      </c>
      <c r="B41" s="665">
        <v>1290</v>
      </c>
      <c r="C41" s="665">
        <v>1390</v>
      </c>
      <c r="D41" s="665">
        <v>1924</v>
      </c>
      <c r="E41" s="797">
        <v>200703</v>
      </c>
      <c r="F41" s="797">
        <v>227084.33000000002</v>
      </c>
      <c r="G41" s="799">
        <v>296002.99</v>
      </c>
    </row>
    <row r="42" spans="1:7" ht="14.4" customHeight="1" x14ac:dyDescent="0.3">
      <c r="A42" s="688" t="s">
        <v>4931</v>
      </c>
      <c r="B42" s="665">
        <v>169</v>
      </c>
      <c r="C42" s="665">
        <v>167</v>
      </c>
      <c r="D42" s="665">
        <v>73</v>
      </c>
      <c r="E42" s="797">
        <v>35774</v>
      </c>
      <c r="F42" s="797">
        <v>47564</v>
      </c>
      <c r="G42" s="799">
        <v>23403</v>
      </c>
    </row>
    <row r="43" spans="1:7" ht="14.4" customHeight="1" x14ac:dyDescent="0.3">
      <c r="A43" s="688" t="s">
        <v>4932</v>
      </c>
      <c r="B43" s="665">
        <v>23</v>
      </c>
      <c r="C43" s="665">
        <v>8</v>
      </c>
      <c r="D43" s="665"/>
      <c r="E43" s="797">
        <v>4966</v>
      </c>
      <c r="F43" s="797">
        <v>3338</v>
      </c>
      <c r="G43" s="799"/>
    </row>
    <row r="44" spans="1:7" ht="14.4" customHeight="1" x14ac:dyDescent="0.3">
      <c r="A44" s="688" t="s">
        <v>4933</v>
      </c>
      <c r="B44" s="665">
        <v>7</v>
      </c>
      <c r="C44" s="665"/>
      <c r="D44" s="665">
        <v>1</v>
      </c>
      <c r="E44" s="797">
        <v>1924</v>
      </c>
      <c r="F44" s="797"/>
      <c r="G44" s="799">
        <v>251</v>
      </c>
    </row>
    <row r="45" spans="1:7" ht="14.4" customHeight="1" x14ac:dyDescent="0.3">
      <c r="A45" s="688" t="s">
        <v>4934</v>
      </c>
      <c r="B45" s="665">
        <v>38</v>
      </c>
      <c r="C45" s="665">
        <v>12</v>
      </c>
      <c r="D45" s="665"/>
      <c r="E45" s="797">
        <v>5138</v>
      </c>
      <c r="F45" s="797">
        <v>2708</v>
      </c>
      <c r="G45" s="799"/>
    </row>
    <row r="46" spans="1:7" ht="14.4" customHeight="1" x14ac:dyDescent="0.3">
      <c r="A46" s="688" t="s">
        <v>4935</v>
      </c>
      <c r="B46" s="665"/>
      <c r="C46" s="665">
        <v>21</v>
      </c>
      <c r="D46" s="665">
        <v>30</v>
      </c>
      <c r="E46" s="797"/>
      <c r="F46" s="797">
        <v>5275</v>
      </c>
      <c r="G46" s="799">
        <v>9544</v>
      </c>
    </row>
    <row r="47" spans="1:7" ht="14.4" customHeight="1" x14ac:dyDescent="0.3">
      <c r="A47" s="688" t="s">
        <v>4936</v>
      </c>
      <c r="B47" s="665">
        <v>417</v>
      </c>
      <c r="C47" s="665">
        <v>126</v>
      </c>
      <c r="D47" s="665"/>
      <c r="E47" s="797">
        <v>70202</v>
      </c>
      <c r="F47" s="797">
        <v>29180</v>
      </c>
      <c r="G47" s="799"/>
    </row>
    <row r="48" spans="1:7" ht="14.4" customHeight="1" x14ac:dyDescent="0.3">
      <c r="A48" s="688" t="s">
        <v>2693</v>
      </c>
      <c r="B48" s="665">
        <v>546</v>
      </c>
      <c r="C48" s="665">
        <v>527</v>
      </c>
      <c r="D48" s="665">
        <v>122</v>
      </c>
      <c r="E48" s="797">
        <v>83915</v>
      </c>
      <c r="F48" s="797">
        <v>116517</v>
      </c>
      <c r="G48" s="799">
        <v>30935</v>
      </c>
    </row>
    <row r="49" spans="1:7" ht="14.4" customHeight="1" x14ac:dyDescent="0.3">
      <c r="A49" s="688" t="s">
        <v>2694</v>
      </c>
      <c r="B49" s="665">
        <v>13</v>
      </c>
      <c r="C49" s="665">
        <v>19</v>
      </c>
      <c r="D49" s="665">
        <v>8</v>
      </c>
      <c r="E49" s="797">
        <v>2887</v>
      </c>
      <c r="F49" s="797">
        <v>3928</v>
      </c>
      <c r="G49" s="799">
        <v>1970</v>
      </c>
    </row>
    <row r="50" spans="1:7" ht="14.4" customHeight="1" x14ac:dyDescent="0.3">
      <c r="A50" s="688" t="s">
        <v>2703</v>
      </c>
      <c r="B50" s="665">
        <v>146</v>
      </c>
      <c r="C50" s="665">
        <v>134</v>
      </c>
      <c r="D50" s="665">
        <v>132</v>
      </c>
      <c r="E50" s="797">
        <v>23698</v>
      </c>
      <c r="F50" s="797">
        <v>31927</v>
      </c>
      <c r="G50" s="799">
        <v>35204</v>
      </c>
    </row>
    <row r="51" spans="1:7" ht="14.4" customHeight="1" x14ac:dyDescent="0.3">
      <c r="A51" s="688" t="s">
        <v>4937</v>
      </c>
      <c r="B51" s="665">
        <v>88</v>
      </c>
      <c r="C51" s="665">
        <v>1</v>
      </c>
      <c r="D51" s="665">
        <v>15</v>
      </c>
      <c r="E51" s="797">
        <v>14944</v>
      </c>
      <c r="F51" s="797">
        <v>35</v>
      </c>
      <c r="G51" s="799">
        <v>3507</v>
      </c>
    </row>
    <row r="52" spans="1:7" ht="14.4" customHeight="1" x14ac:dyDescent="0.3">
      <c r="A52" s="688" t="s">
        <v>4938</v>
      </c>
      <c r="B52" s="665">
        <v>95</v>
      </c>
      <c r="C52" s="665">
        <v>42</v>
      </c>
      <c r="D52" s="665">
        <v>273</v>
      </c>
      <c r="E52" s="797">
        <v>20348</v>
      </c>
      <c r="F52" s="797">
        <v>8856</v>
      </c>
      <c r="G52" s="799">
        <v>66182</v>
      </c>
    </row>
    <row r="53" spans="1:7" ht="14.4" customHeight="1" x14ac:dyDescent="0.3">
      <c r="A53" s="688" t="s">
        <v>2695</v>
      </c>
      <c r="B53" s="665">
        <v>42</v>
      </c>
      <c r="C53" s="665">
        <v>47</v>
      </c>
      <c r="D53" s="665">
        <v>13</v>
      </c>
      <c r="E53" s="797">
        <v>10716</v>
      </c>
      <c r="F53" s="797">
        <v>14453</v>
      </c>
      <c r="G53" s="799">
        <v>3221</v>
      </c>
    </row>
    <row r="54" spans="1:7" ht="14.4" customHeight="1" x14ac:dyDescent="0.3">
      <c r="A54" s="688" t="s">
        <v>4939</v>
      </c>
      <c r="B54" s="665">
        <v>16</v>
      </c>
      <c r="C54" s="665">
        <v>28</v>
      </c>
      <c r="D54" s="665">
        <v>5</v>
      </c>
      <c r="E54" s="797">
        <v>4307</v>
      </c>
      <c r="F54" s="797">
        <v>8809</v>
      </c>
      <c r="G54" s="799">
        <v>1388</v>
      </c>
    </row>
    <row r="55" spans="1:7" ht="14.4" customHeight="1" x14ac:dyDescent="0.3">
      <c r="A55" s="688" t="s">
        <v>4940</v>
      </c>
      <c r="B55" s="665">
        <v>43</v>
      </c>
      <c r="C55" s="665">
        <v>29</v>
      </c>
      <c r="D55" s="665">
        <v>86</v>
      </c>
      <c r="E55" s="797">
        <v>14024</v>
      </c>
      <c r="F55" s="797">
        <v>7995</v>
      </c>
      <c r="G55" s="799">
        <v>24301</v>
      </c>
    </row>
    <row r="56" spans="1:7" ht="14.4" customHeight="1" x14ac:dyDescent="0.3">
      <c r="A56" s="688" t="s">
        <v>4941</v>
      </c>
      <c r="B56" s="665"/>
      <c r="C56" s="665">
        <v>16</v>
      </c>
      <c r="D56" s="665">
        <v>41</v>
      </c>
      <c r="E56" s="797"/>
      <c r="F56" s="797">
        <v>5435</v>
      </c>
      <c r="G56" s="799">
        <v>11443</v>
      </c>
    </row>
    <row r="57" spans="1:7" ht="14.4" customHeight="1" x14ac:dyDescent="0.3">
      <c r="A57" s="688" t="s">
        <v>2705</v>
      </c>
      <c r="B57" s="665"/>
      <c r="C57" s="665">
        <v>3</v>
      </c>
      <c r="D57" s="665">
        <v>1</v>
      </c>
      <c r="E57" s="797"/>
      <c r="F57" s="797">
        <v>105</v>
      </c>
      <c r="G57" s="799">
        <v>37</v>
      </c>
    </row>
    <row r="58" spans="1:7" ht="14.4" customHeight="1" x14ac:dyDescent="0.3">
      <c r="A58" s="688" t="s">
        <v>2696</v>
      </c>
      <c r="B58" s="665">
        <v>21</v>
      </c>
      <c r="C58" s="665">
        <v>47</v>
      </c>
      <c r="D58" s="665">
        <v>10</v>
      </c>
      <c r="E58" s="797">
        <v>3787</v>
      </c>
      <c r="F58" s="797">
        <v>10318</v>
      </c>
      <c r="G58" s="799">
        <v>2904</v>
      </c>
    </row>
    <row r="59" spans="1:7" ht="14.4" customHeight="1" x14ac:dyDescent="0.3">
      <c r="A59" s="688" t="s">
        <v>4942</v>
      </c>
      <c r="B59" s="665">
        <v>33</v>
      </c>
      <c r="C59" s="665">
        <v>84</v>
      </c>
      <c r="D59" s="665">
        <v>46</v>
      </c>
      <c r="E59" s="797">
        <v>5973</v>
      </c>
      <c r="F59" s="797">
        <v>18638</v>
      </c>
      <c r="G59" s="799">
        <v>11087</v>
      </c>
    </row>
    <row r="60" spans="1:7" ht="14.4" customHeight="1" thickBot="1" x14ac:dyDescent="0.35">
      <c r="A60" s="796" t="s">
        <v>2697</v>
      </c>
      <c r="B60" s="671">
        <v>208</v>
      </c>
      <c r="C60" s="671">
        <v>246</v>
      </c>
      <c r="D60" s="671">
        <v>598</v>
      </c>
      <c r="E60" s="795">
        <v>33071</v>
      </c>
      <c r="F60" s="795">
        <v>61277</v>
      </c>
      <c r="G60" s="800">
        <v>169246</v>
      </c>
    </row>
    <row r="61" spans="1:7" ht="14.4" customHeight="1" x14ac:dyDescent="0.3">
      <c r="A61" s="716" t="s">
        <v>2672</v>
      </c>
    </row>
    <row r="62" spans="1:7" ht="14.4" customHeight="1" x14ac:dyDescent="0.3">
      <c r="A62" s="717" t="s">
        <v>2673</v>
      </c>
    </row>
    <row r="63" spans="1:7" ht="14.4" customHeight="1" x14ac:dyDescent="0.3">
      <c r="A63" s="716" t="s">
        <v>4917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5062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12695.720000000001</v>
      </c>
      <c r="G3" s="212">
        <f t="shared" si="0"/>
        <v>2046357.31</v>
      </c>
      <c r="H3" s="78"/>
      <c r="I3" s="78"/>
      <c r="J3" s="212">
        <f t="shared" si="0"/>
        <v>11353.75</v>
      </c>
      <c r="K3" s="212">
        <f t="shared" si="0"/>
        <v>2210001.21</v>
      </c>
      <c r="L3" s="78"/>
      <c r="M3" s="78"/>
      <c r="N3" s="212">
        <f t="shared" si="0"/>
        <v>12819.56</v>
      </c>
      <c r="O3" s="212">
        <f t="shared" si="0"/>
        <v>2617994.7400000002</v>
      </c>
      <c r="P3" s="79">
        <f>IF(G3=0,0,O3/G3)</f>
        <v>1.2793438991355817</v>
      </c>
      <c r="Q3" s="213">
        <f>IF(N3=0,0,O3/N3)</f>
        <v>204.21876725878269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4944</v>
      </c>
      <c r="B6" s="737" t="s">
        <v>530</v>
      </c>
      <c r="C6" s="737" t="s">
        <v>4945</v>
      </c>
      <c r="D6" s="737" t="s">
        <v>4946</v>
      </c>
      <c r="E6" s="737" t="s">
        <v>4947</v>
      </c>
      <c r="F6" s="229">
        <v>1.9999999999999998</v>
      </c>
      <c r="G6" s="229">
        <v>113.10000000000001</v>
      </c>
      <c r="H6" s="737">
        <v>1</v>
      </c>
      <c r="I6" s="737">
        <v>56.550000000000011</v>
      </c>
      <c r="J6" s="229">
        <v>0.4</v>
      </c>
      <c r="K6" s="229">
        <v>21.64</v>
      </c>
      <c r="L6" s="737">
        <v>0.19133510167992926</v>
      </c>
      <c r="M6" s="737">
        <v>54.1</v>
      </c>
      <c r="N6" s="229">
        <v>13</v>
      </c>
      <c r="O6" s="229">
        <v>703.66</v>
      </c>
      <c r="P6" s="742">
        <v>6.2215738284703797</v>
      </c>
      <c r="Q6" s="750">
        <v>54.127692307692307</v>
      </c>
    </row>
    <row r="7" spans="1:17" ht="14.4" customHeight="1" x14ac:dyDescent="0.3">
      <c r="A7" s="661" t="s">
        <v>4944</v>
      </c>
      <c r="B7" s="662" t="s">
        <v>530</v>
      </c>
      <c r="C7" s="662" t="s">
        <v>4945</v>
      </c>
      <c r="D7" s="662" t="s">
        <v>4948</v>
      </c>
      <c r="E7" s="662" t="s">
        <v>4949</v>
      </c>
      <c r="F7" s="665">
        <v>4.5000000000000009</v>
      </c>
      <c r="G7" s="665">
        <v>710.61</v>
      </c>
      <c r="H7" s="662">
        <v>1</v>
      </c>
      <c r="I7" s="662">
        <v>157.9133333333333</v>
      </c>
      <c r="J7" s="665">
        <v>5.1000000000000005</v>
      </c>
      <c r="K7" s="665">
        <v>770.09999999999991</v>
      </c>
      <c r="L7" s="662">
        <v>1.0837168066872123</v>
      </c>
      <c r="M7" s="662">
        <v>150.99999999999997</v>
      </c>
      <c r="N7" s="665">
        <v>4.6999999999999993</v>
      </c>
      <c r="O7" s="665">
        <v>709.69999999999993</v>
      </c>
      <c r="P7" s="678">
        <v>0.99871941008429366</v>
      </c>
      <c r="Q7" s="666">
        <v>151</v>
      </c>
    </row>
    <row r="8" spans="1:17" ht="14.4" customHeight="1" x14ac:dyDescent="0.3">
      <c r="A8" s="661" t="s">
        <v>4944</v>
      </c>
      <c r="B8" s="662" t="s">
        <v>530</v>
      </c>
      <c r="C8" s="662" t="s">
        <v>4945</v>
      </c>
      <c r="D8" s="662" t="s">
        <v>4950</v>
      </c>
      <c r="E8" s="662" t="s">
        <v>4951</v>
      </c>
      <c r="F8" s="665"/>
      <c r="G8" s="665"/>
      <c r="H8" s="662"/>
      <c r="I8" s="662"/>
      <c r="J8" s="665">
        <v>0.30000000000000004</v>
      </c>
      <c r="K8" s="665">
        <v>39.18</v>
      </c>
      <c r="L8" s="662"/>
      <c r="M8" s="662">
        <v>130.59999999999997</v>
      </c>
      <c r="N8" s="665"/>
      <c r="O8" s="665"/>
      <c r="P8" s="678"/>
      <c r="Q8" s="666"/>
    </row>
    <row r="9" spans="1:17" ht="14.4" customHeight="1" x14ac:dyDescent="0.3">
      <c r="A9" s="661" t="s">
        <v>4944</v>
      </c>
      <c r="B9" s="662" t="s">
        <v>530</v>
      </c>
      <c r="C9" s="662" t="s">
        <v>4945</v>
      </c>
      <c r="D9" s="662" t="s">
        <v>4952</v>
      </c>
      <c r="E9" s="662" t="s">
        <v>4953</v>
      </c>
      <c r="F9" s="665">
        <v>22.399999999999991</v>
      </c>
      <c r="G9" s="665">
        <v>5938.2400000000016</v>
      </c>
      <c r="H9" s="662">
        <v>1</v>
      </c>
      <c r="I9" s="662">
        <v>265.10000000000019</v>
      </c>
      <c r="J9" s="665">
        <v>28</v>
      </c>
      <c r="K9" s="665">
        <v>7099.4100000000008</v>
      </c>
      <c r="L9" s="662">
        <v>1.1955411030877834</v>
      </c>
      <c r="M9" s="662">
        <v>253.55035714285717</v>
      </c>
      <c r="N9" s="665">
        <v>42.599999999999994</v>
      </c>
      <c r="O9" s="665">
        <v>10801.35</v>
      </c>
      <c r="P9" s="678">
        <v>1.8189480384760464</v>
      </c>
      <c r="Q9" s="666">
        <v>253.55281690140851</v>
      </c>
    </row>
    <row r="10" spans="1:17" ht="14.4" customHeight="1" x14ac:dyDescent="0.3">
      <c r="A10" s="661" t="s">
        <v>4944</v>
      </c>
      <c r="B10" s="662" t="s">
        <v>530</v>
      </c>
      <c r="C10" s="662" t="s">
        <v>4945</v>
      </c>
      <c r="D10" s="662" t="s">
        <v>4954</v>
      </c>
      <c r="E10" s="662" t="s">
        <v>4955</v>
      </c>
      <c r="F10" s="665">
        <v>0.1</v>
      </c>
      <c r="G10" s="665">
        <v>10.54</v>
      </c>
      <c r="H10" s="662">
        <v>1</v>
      </c>
      <c r="I10" s="662">
        <v>105.39999999999999</v>
      </c>
      <c r="J10" s="665">
        <v>2.1</v>
      </c>
      <c r="K10" s="665">
        <v>136.82</v>
      </c>
      <c r="L10" s="662">
        <v>12.98102466793169</v>
      </c>
      <c r="M10" s="662">
        <v>65.152380952380952</v>
      </c>
      <c r="N10" s="665">
        <v>1.2</v>
      </c>
      <c r="O10" s="665">
        <v>73.679999999999993</v>
      </c>
      <c r="P10" s="678">
        <v>6.9905123339658441</v>
      </c>
      <c r="Q10" s="666">
        <v>61.4</v>
      </c>
    </row>
    <row r="11" spans="1:17" ht="14.4" customHeight="1" x14ac:dyDescent="0.3">
      <c r="A11" s="661" t="s">
        <v>4944</v>
      </c>
      <c r="B11" s="662" t="s">
        <v>530</v>
      </c>
      <c r="C11" s="662" t="s">
        <v>4945</v>
      </c>
      <c r="D11" s="662" t="s">
        <v>4956</v>
      </c>
      <c r="E11" s="662" t="s">
        <v>2488</v>
      </c>
      <c r="F11" s="665">
        <v>12</v>
      </c>
      <c r="G11" s="665">
        <v>164.03999999999996</v>
      </c>
      <c r="H11" s="662">
        <v>1</v>
      </c>
      <c r="I11" s="662">
        <v>13.669999999999996</v>
      </c>
      <c r="J11" s="665">
        <v>38</v>
      </c>
      <c r="K11" s="665">
        <v>522.12</v>
      </c>
      <c r="L11" s="662">
        <v>3.1828822238478427</v>
      </c>
      <c r="M11" s="662">
        <v>13.74</v>
      </c>
      <c r="N11" s="665">
        <v>43</v>
      </c>
      <c r="O11" s="665">
        <v>590.82000000000005</v>
      </c>
      <c r="P11" s="678">
        <v>3.6016825164594013</v>
      </c>
      <c r="Q11" s="666">
        <v>13.740000000000002</v>
      </c>
    </row>
    <row r="12" spans="1:17" ht="14.4" customHeight="1" x14ac:dyDescent="0.3">
      <c r="A12" s="661" t="s">
        <v>4944</v>
      </c>
      <c r="B12" s="662" t="s">
        <v>530</v>
      </c>
      <c r="C12" s="662" t="s">
        <v>4945</v>
      </c>
      <c r="D12" s="662" t="s">
        <v>4957</v>
      </c>
      <c r="E12" s="662" t="s">
        <v>4958</v>
      </c>
      <c r="F12" s="665"/>
      <c r="G12" s="665"/>
      <c r="H12" s="662"/>
      <c r="I12" s="662"/>
      <c r="J12" s="665">
        <v>0.08</v>
      </c>
      <c r="K12" s="665">
        <v>6.12</v>
      </c>
      <c r="L12" s="662"/>
      <c r="M12" s="662">
        <v>76.5</v>
      </c>
      <c r="N12" s="665"/>
      <c r="O12" s="665"/>
      <c r="P12" s="678"/>
      <c r="Q12" s="666"/>
    </row>
    <row r="13" spans="1:17" ht="14.4" customHeight="1" x14ac:dyDescent="0.3">
      <c r="A13" s="661" t="s">
        <v>4944</v>
      </c>
      <c r="B13" s="662" t="s">
        <v>530</v>
      </c>
      <c r="C13" s="662" t="s">
        <v>4945</v>
      </c>
      <c r="D13" s="662" t="s">
        <v>4959</v>
      </c>
      <c r="E13" s="662" t="s">
        <v>4960</v>
      </c>
      <c r="F13" s="665"/>
      <c r="G13" s="665"/>
      <c r="H13" s="662"/>
      <c r="I13" s="662"/>
      <c r="J13" s="665">
        <v>2</v>
      </c>
      <c r="K13" s="665">
        <v>97.48</v>
      </c>
      <c r="L13" s="662"/>
      <c r="M13" s="662">
        <v>48.74</v>
      </c>
      <c r="N13" s="665"/>
      <c r="O13" s="665"/>
      <c r="P13" s="678"/>
      <c r="Q13" s="666"/>
    </row>
    <row r="14" spans="1:17" ht="14.4" customHeight="1" x14ac:dyDescent="0.3">
      <c r="A14" s="661" t="s">
        <v>4944</v>
      </c>
      <c r="B14" s="662" t="s">
        <v>530</v>
      </c>
      <c r="C14" s="662" t="s">
        <v>4945</v>
      </c>
      <c r="D14" s="662" t="s">
        <v>4961</v>
      </c>
      <c r="E14" s="662" t="s">
        <v>4962</v>
      </c>
      <c r="F14" s="665">
        <v>0.5</v>
      </c>
      <c r="G14" s="665">
        <v>55.3</v>
      </c>
      <c r="H14" s="662">
        <v>1</v>
      </c>
      <c r="I14" s="662">
        <v>110.6</v>
      </c>
      <c r="J14" s="665">
        <v>1.5</v>
      </c>
      <c r="K14" s="665">
        <v>238.94</v>
      </c>
      <c r="L14" s="662">
        <v>4.3207956600361666</v>
      </c>
      <c r="M14" s="662">
        <v>159.29333333333332</v>
      </c>
      <c r="N14" s="665">
        <v>0.70000000000000007</v>
      </c>
      <c r="O14" s="665">
        <v>123.89999999999999</v>
      </c>
      <c r="P14" s="678">
        <v>2.240506329113924</v>
      </c>
      <c r="Q14" s="666">
        <v>176.99999999999997</v>
      </c>
    </row>
    <row r="15" spans="1:17" ht="14.4" customHeight="1" x14ac:dyDescent="0.3">
      <c r="A15" s="661" t="s">
        <v>4944</v>
      </c>
      <c r="B15" s="662" t="s">
        <v>530</v>
      </c>
      <c r="C15" s="662" t="s">
        <v>4945</v>
      </c>
      <c r="D15" s="662" t="s">
        <v>4963</v>
      </c>
      <c r="E15" s="662" t="s">
        <v>587</v>
      </c>
      <c r="F15" s="665">
        <v>0.6</v>
      </c>
      <c r="G15" s="665">
        <v>48.56</v>
      </c>
      <c r="H15" s="662">
        <v>1</v>
      </c>
      <c r="I15" s="662">
        <v>80.933333333333337</v>
      </c>
      <c r="J15" s="665">
        <v>0.5</v>
      </c>
      <c r="K15" s="665">
        <v>39</v>
      </c>
      <c r="L15" s="662">
        <v>0.80313014827018114</v>
      </c>
      <c r="M15" s="662">
        <v>78</v>
      </c>
      <c r="N15" s="665">
        <v>0.6</v>
      </c>
      <c r="O15" s="665">
        <v>46.8</v>
      </c>
      <c r="P15" s="678">
        <v>0.96375617792421731</v>
      </c>
      <c r="Q15" s="666">
        <v>78</v>
      </c>
    </row>
    <row r="16" spans="1:17" ht="14.4" customHeight="1" x14ac:dyDescent="0.3">
      <c r="A16" s="661" t="s">
        <v>4944</v>
      </c>
      <c r="B16" s="662" t="s">
        <v>530</v>
      </c>
      <c r="C16" s="662" t="s">
        <v>4945</v>
      </c>
      <c r="D16" s="662" t="s">
        <v>4964</v>
      </c>
      <c r="E16" s="662" t="s">
        <v>572</v>
      </c>
      <c r="F16" s="665"/>
      <c r="G16" s="665"/>
      <c r="H16" s="662"/>
      <c r="I16" s="662"/>
      <c r="J16" s="665">
        <v>0.1</v>
      </c>
      <c r="K16" s="665">
        <v>7.07</v>
      </c>
      <c r="L16" s="662"/>
      <c r="M16" s="662">
        <v>70.7</v>
      </c>
      <c r="N16" s="665">
        <v>1.1000000000000001</v>
      </c>
      <c r="O16" s="665">
        <v>77.77000000000001</v>
      </c>
      <c r="P16" s="678"/>
      <c r="Q16" s="666">
        <v>70.7</v>
      </c>
    </row>
    <row r="17" spans="1:17" ht="14.4" customHeight="1" x14ac:dyDescent="0.3">
      <c r="A17" s="661" t="s">
        <v>4944</v>
      </c>
      <c r="B17" s="662" t="s">
        <v>530</v>
      </c>
      <c r="C17" s="662" t="s">
        <v>4945</v>
      </c>
      <c r="D17" s="662" t="s">
        <v>4965</v>
      </c>
      <c r="E17" s="662" t="s">
        <v>1465</v>
      </c>
      <c r="F17" s="665">
        <v>1.5999999999999999</v>
      </c>
      <c r="G17" s="665">
        <v>986.16</v>
      </c>
      <c r="H17" s="662">
        <v>1</v>
      </c>
      <c r="I17" s="662">
        <v>616.35</v>
      </c>
      <c r="J17" s="665">
        <v>4.2</v>
      </c>
      <c r="K17" s="665">
        <v>2476.11</v>
      </c>
      <c r="L17" s="662">
        <v>2.5108603066439525</v>
      </c>
      <c r="M17" s="662">
        <v>589.54999999999995</v>
      </c>
      <c r="N17" s="665">
        <v>8.6000000000000014</v>
      </c>
      <c r="O17" s="665">
        <v>5590</v>
      </c>
      <c r="P17" s="678">
        <v>5.6684513669181475</v>
      </c>
      <c r="Q17" s="666">
        <v>649.99999999999989</v>
      </c>
    </row>
    <row r="18" spans="1:17" ht="14.4" customHeight="1" x14ac:dyDescent="0.3">
      <c r="A18" s="661" t="s">
        <v>4944</v>
      </c>
      <c r="B18" s="662" t="s">
        <v>530</v>
      </c>
      <c r="C18" s="662" t="s">
        <v>4945</v>
      </c>
      <c r="D18" s="662" t="s">
        <v>4966</v>
      </c>
      <c r="E18" s="662" t="s">
        <v>2486</v>
      </c>
      <c r="F18" s="665">
        <v>7</v>
      </c>
      <c r="G18" s="665">
        <v>127.93</v>
      </c>
      <c r="H18" s="662">
        <v>1</v>
      </c>
      <c r="I18" s="662">
        <v>18.275714285714287</v>
      </c>
      <c r="J18" s="665">
        <v>17</v>
      </c>
      <c r="K18" s="665">
        <v>359.21000000000004</v>
      </c>
      <c r="L18" s="662">
        <v>2.8078636754475106</v>
      </c>
      <c r="M18" s="662">
        <v>21.130000000000003</v>
      </c>
      <c r="N18" s="665">
        <v>11</v>
      </c>
      <c r="O18" s="665">
        <v>232.43</v>
      </c>
      <c r="P18" s="678">
        <v>1.816852966466036</v>
      </c>
      <c r="Q18" s="666">
        <v>21.13</v>
      </c>
    </row>
    <row r="19" spans="1:17" ht="14.4" customHeight="1" x14ac:dyDescent="0.3">
      <c r="A19" s="661" t="s">
        <v>4944</v>
      </c>
      <c r="B19" s="662" t="s">
        <v>530</v>
      </c>
      <c r="C19" s="662" t="s">
        <v>4945</v>
      </c>
      <c r="D19" s="662" t="s">
        <v>4967</v>
      </c>
      <c r="E19" s="662" t="s">
        <v>4968</v>
      </c>
      <c r="F19" s="665"/>
      <c r="G19" s="665"/>
      <c r="H19" s="662"/>
      <c r="I19" s="662"/>
      <c r="J19" s="665">
        <v>0.60000000000000009</v>
      </c>
      <c r="K19" s="665">
        <v>30.839999999999996</v>
      </c>
      <c r="L19" s="662"/>
      <c r="M19" s="662">
        <v>51.399999999999984</v>
      </c>
      <c r="N19" s="665">
        <v>0.2</v>
      </c>
      <c r="O19" s="665">
        <v>10.28</v>
      </c>
      <c r="P19" s="678"/>
      <c r="Q19" s="666">
        <v>51.399999999999991</v>
      </c>
    </row>
    <row r="20" spans="1:17" ht="14.4" customHeight="1" x14ac:dyDescent="0.3">
      <c r="A20" s="661" t="s">
        <v>4944</v>
      </c>
      <c r="B20" s="662" t="s">
        <v>530</v>
      </c>
      <c r="C20" s="662" t="s">
        <v>4945</v>
      </c>
      <c r="D20" s="662" t="s">
        <v>4969</v>
      </c>
      <c r="E20" s="662" t="s">
        <v>580</v>
      </c>
      <c r="F20" s="665"/>
      <c r="G20" s="665"/>
      <c r="H20" s="662"/>
      <c r="I20" s="662"/>
      <c r="J20" s="665">
        <v>0.16</v>
      </c>
      <c r="K20" s="665">
        <v>28.88</v>
      </c>
      <c r="L20" s="662"/>
      <c r="M20" s="662">
        <v>180.5</v>
      </c>
      <c r="N20" s="665">
        <v>0.16</v>
      </c>
      <c r="O20" s="665">
        <v>19.440000000000001</v>
      </c>
      <c r="P20" s="678"/>
      <c r="Q20" s="666">
        <v>121.5</v>
      </c>
    </row>
    <row r="21" spans="1:17" ht="14.4" customHeight="1" x14ac:dyDescent="0.3">
      <c r="A21" s="661" t="s">
        <v>4944</v>
      </c>
      <c r="B21" s="662" t="s">
        <v>530</v>
      </c>
      <c r="C21" s="662" t="s">
        <v>4945</v>
      </c>
      <c r="D21" s="662" t="s">
        <v>4970</v>
      </c>
      <c r="E21" s="662" t="s">
        <v>580</v>
      </c>
      <c r="F21" s="665">
        <v>0.27</v>
      </c>
      <c r="G21" s="665">
        <v>84.149999999999991</v>
      </c>
      <c r="H21" s="662">
        <v>1</v>
      </c>
      <c r="I21" s="662">
        <v>311.66666666666663</v>
      </c>
      <c r="J21" s="665">
        <v>0.66000000000000014</v>
      </c>
      <c r="K21" s="665">
        <v>196.89999999999998</v>
      </c>
      <c r="L21" s="662">
        <v>2.3398692810457518</v>
      </c>
      <c r="M21" s="662">
        <v>298.33333333333326</v>
      </c>
      <c r="N21" s="665">
        <v>0.3</v>
      </c>
      <c r="O21" s="665">
        <v>60.2</v>
      </c>
      <c r="P21" s="678">
        <v>0.7153891859774214</v>
      </c>
      <c r="Q21" s="666">
        <v>200.66666666666669</v>
      </c>
    </row>
    <row r="22" spans="1:17" ht="14.4" customHeight="1" x14ac:dyDescent="0.3">
      <c r="A22" s="661" t="s">
        <v>4944</v>
      </c>
      <c r="B22" s="662" t="s">
        <v>530</v>
      </c>
      <c r="C22" s="662" t="s">
        <v>4945</v>
      </c>
      <c r="D22" s="662" t="s">
        <v>4971</v>
      </c>
      <c r="E22" s="662" t="s">
        <v>580</v>
      </c>
      <c r="F22" s="665">
        <v>6</v>
      </c>
      <c r="G22" s="665">
        <v>2268.1400000000003</v>
      </c>
      <c r="H22" s="662">
        <v>1</v>
      </c>
      <c r="I22" s="662">
        <v>378.02333333333337</v>
      </c>
      <c r="J22" s="665">
        <v>7.15</v>
      </c>
      <c r="K22" s="665">
        <v>2585.44</v>
      </c>
      <c r="L22" s="662">
        <v>1.1398943627818388</v>
      </c>
      <c r="M22" s="662">
        <v>361.59999999999997</v>
      </c>
      <c r="N22" s="665">
        <v>11.2</v>
      </c>
      <c r="O22" s="665">
        <v>2726.2099999999996</v>
      </c>
      <c r="P22" s="678">
        <v>1.2019584329009669</v>
      </c>
      <c r="Q22" s="666">
        <v>243.41160714285712</v>
      </c>
    </row>
    <row r="23" spans="1:17" ht="14.4" customHeight="1" x14ac:dyDescent="0.3">
      <c r="A23" s="661" t="s">
        <v>4944</v>
      </c>
      <c r="B23" s="662" t="s">
        <v>530</v>
      </c>
      <c r="C23" s="662" t="s">
        <v>4945</v>
      </c>
      <c r="D23" s="662" t="s">
        <v>4972</v>
      </c>
      <c r="E23" s="662" t="s">
        <v>2650</v>
      </c>
      <c r="F23" s="665">
        <v>1.2</v>
      </c>
      <c r="G23" s="665">
        <v>47.040000000000006</v>
      </c>
      <c r="H23" s="662">
        <v>1</v>
      </c>
      <c r="I23" s="662">
        <v>39.20000000000001</v>
      </c>
      <c r="J23" s="665">
        <v>2.5</v>
      </c>
      <c r="K23" s="665">
        <v>93.75</v>
      </c>
      <c r="L23" s="662">
        <v>1.9929846938775508</v>
      </c>
      <c r="M23" s="662">
        <v>37.5</v>
      </c>
      <c r="N23" s="665">
        <v>4.7</v>
      </c>
      <c r="O23" s="665">
        <v>176.25</v>
      </c>
      <c r="P23" s="678">
        <v>3.7468112244897953</v>
      </c>
      <c r="Q23" s="666">
        <v>37.5</v>
      </c>
    </row>
    <row r="24" spans="1:17" ht="14.4" customHeight="1" x14ac:dyDescent="0.3">
      <c r="A24" s="661" t="s">
        <v>4944</v>
      </c>
      <c r="B24" s="662" t="s">
        <v>530</v>
      </c>
      <c r="C24" s="662" t="s">
        <v>4945</v>
      </c>
      <c r="D24" s="662" t="s">
        <v>4973</v>
      </c>
      <c r="E24" s="662" t="s">
        <v>1461</v>
      </c>
      <c r="F24" s="665">
        <v>0.5</v>
      </c>
      <c r="G24" s="665">
        <v>296.10000000000002</v>
      </c>
      <c r="H24" s="662">
        <v>1</v>
      </c>
      <c r="I24" s="662">
        <v>592.20000000000005</v>
      </c>
      <c r="J24" s="665">
        <v>0.4</v>
      </c>
      <c r="K24" s="665">
        <v>226.6</v>
      </c>
      <c r="L24" s="662">
        <v>0.76528199932455243</v>
      </c>
      <c r="M24" s="662">
        <v>566.5</v>
      </c>
      <c r="N24" s="665"/>
      <c r="O24" s="665"/>
      <c r="P24" s="678"/>
      <c r="Q24" s="666"/>
    </row>
    <row r="25" spans="1:17" ht="14.4" customHeight="1" x14ac:dyDescent="0.3">
      <c r="A25" s="661" t="s">
        <v>4944</v>
      </c>
      <c r="B25" s="662" t="s">
        <v>530</v>
      </c>
      <c r="C25" s="662" t="s">
        <v>4945</v>
      </c>
      <c r="D25" s="662" t="s">
        <v>4974</v>
      </c>
      <c r="E25" s="662" t="s">
        <v>1528</v>
      </c>
      <c r="F25" s="665">
        <v>0.05</v>
      </c>
      <c r="G25" s="665">
        <v>18.52</v>
      </c>
      <c r="H25" s="662">
        <v>1</v>
      </c>
      <c r="I25" s="662">
        <v>370.4</v>
      </c>
      <c r="J25" s="665"/>
      <c r="K25" s="665"/>
      <c r="L25" s="662"/>
      <c r="M25" s="662"/>
      <c r="N25" s="665">
        <v>0.05</v>
      </c>
      <c r="O25" s="665">
        <v>18.47</v>
      </c>
      <c r="P25" s="678">
        <v>0.99730021598272134</v>
      </c>
      <c r="Q25" s="666">
        <v>369.4</v>
      </c>
    </row>
    <row r="26" spans="1:17" ht="14.4" customHeight="1" x14ac:dyDescent="0.3">
      <c r="A26" s="661" t="s">
        <v>4944</v>
      </c>
      <c r="B26" s="662" t="s">
        <v>530</v>
      </c>
      <c r="C26" s="662" t="s">
        <v>4975</v>
      </c>
      <c r="D26" s="662" t="s">
        <v>4976</v>
      </c>
      <c r="E26" s="662" t="s">
        <v>4977</v>
      </c>
      <c r="F26" s="665">
        <v>9</v>
      </c>
      <c r="G26" s="665">
        <v>2183.7599999999998</v>
      </c>
      <c r="H26" s="662">
        <v>1</v>
      </c>
      <c r="I26" s="662">
        <v>242.64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4944</v>
      </c>
      <c r="B27" s="662" t="s">
        <v>530</v>
      </c>
      <c r="C27" s="662" t="s">
        <v>4975</v>
      </c>
      <c r="D27" s="662" t="s">
        <v>4978</v>
      </c>
      <c r="E27" s="662" t="s">
        <v>4979</v>
      </c>
      <c r="F27" s="665">
        <v>7</v>
      </c>
      <c r="G27" s="665">
        <v>1698.48</v>
      </c>
      <c r="H27" s="662">
        <v>1</v>
      </c>
      <c r="I27" s="662">
        <v>242.64000000000001</v>
      </c>
      <c r="J27" s="665">
        <v>3</v>
      </c>
      <c r="K27" s="665">
        <v>727.92</v>
      </c>
      <c r="L27" s="662">
        <v>0.42857142857142855</v>
      </c>
      <c r="M27" s="662">
        <v>242.64</v>
      </c>
      <c r="N27" s="665">
        <v>51</v>
      </c>
      <c r="O27" s="665">
        <v>12374.64</v>
      </c>
      <c r="P27" s="678">
        <v>7.2857142857142856</v>
      </c>
      <c r="Q27" s="666">
        <v>242.64</v>
      </c>
    </row>
    <row r="28" spans="1:17" ht="14.4" customHeight="1" x14ac:dyDescent="0.3">
      <c r="A28" s="661" t="s">
        <v>4944</v>
      </c>
      <c r="B28" s="662" t="s">
        <v>530</v>
      </c>
      <c r="C28" s="662" t="s">
        <v>4975</v>
      </c>
      <c r="D28" s="662" t="s">
        <v>4980</v>
      </c>
      <c r="E28" s="662" t="s">
        <v>4981</v>
      </c>
      <c r="F28" s="665">
        <v>1</v>
      </c>
      <c r="G28" s="665">
        <v>242.64</v>
      </c>
      <c r="H28" s="662">
        <v>1</v>
      </c>
      <c r="I28" s="662">
        <v>242.64</v>
      </c>
      <c r="J28" s="665"/>
      <c r="K28" s="665"/>
      <c r="L28" s="662"/>
      <c r="M28" s="662"/>
      <c r="N28" s="665">
        <v>2</v>
      </c>
      <c r="O28" s="665">
        <v>485.28</v>
      </c>
      <c r="P28" s="678">
        <v>2</v>
      </c>
      <c r="Q28" s="666">
        <v>242.64</v>
      </c>
    </row>
    <row r="29" spans="1:17" ht="14.4" customHeight="1" x14ac:dyDescent="0.3">
      <c r="A29" s="661" t="s">
        <v>4944</v>
      </c>
      <c r="B29" s="662" t="s">
        <v>530</v>
      </c>
      <c r="C29" s="662" t="s">
        <v>4975</v>
      </c>
      <c r="D29" s="662" t="s">
        <v>4982</v>
      </c>
      <c r="E29" s="662" t="s">
        <v>4983</v>
      </c>
      <c r="F29" s="665">
        <v>6</v>
      </c>
      <c r="G29" s="665">
        <v>2334</v>
      </c>
      <c r="H29" s="662">
        <v>1</v>
      </c>
      <c r="I29" s="662">
        <v>389</v>
      </c>
      <c r="J29" s="665">
        <v>8</v>
      </c>
      <c r="K29" s="665">
        <v>3112</v>
      </c>
      <c r="L29" s="662">
        <v>1.3333333333333333</v>
      </c>
      <c r="M29" s="662">
        <v>389</v>
      </c>
      <c r="N29" s="665">
        <v>6</v>
      </c>
      <c r="O29" s="665">
        <v>2334</v>
      </c>
      <c r="P29" s="678">
        <v>1</v>
      </c>
      <c r="Q29" s="666">
        <v>389</v>
      </c>
    </row>
    <row r="30" spans="1:17" ht="14.4" customHeight="1" x14ac:dyDescent="0.3">
      <c r="A30" s="661" t="s">
        <v>4944</v>
      </c>
      <c r="B30" s="662" t="s">
        <v>530</v>
      </c>
      <c r="C30" s="662" t="s">
        <v>4975</v>
      </c>
      <c r="D30" s="662" t="s">
        <v>4984</v>
      </c>
      <c r="E30" s="662" t="s">
        <v>4983</v>
      </c>
      <c r="F30" s="665">
        <v>36</v>
      </c>
      <c r="G30" s="665">
        <v>16164</v>
      </c>
      <c r="H30" s="662">
        <v>1</v>
      </c>
      <c r="I30" s="662">
        <v>449</v>
      </c>
      <c r="J30" s="665">
        <v>104</v>
      </c>
      <c r="K30" s="665">
        <v>46696</v>
      </c>
      <c r="L30" s="662">
        <v>2.8888888888888888</v>
      </c>
      <c r="M30" s="662">
        <v>449</v>
      </c>
      <c r="N30" s="665">
        <v>89.399999999999991</v>
      </c>
      <c r="O30" s="665">
        <v>40138.35</v>
      </c>
      <c r="P30" s="678">
        <v>2.4831941351150704</v>
      </c>
      <c r="Q30" s="666">
        <v>448.97483221476512</v>
      </c>
    </row>
    <row r="31" spans="1:17" ht="14.4" customHeight="1" x14ac:dyDescent="0.3">
      <c r="A31" s="661" t="s">
        <v>4944</v>
      </c>
      <c r="B31" s="662" t="s">
        <v>530</v>
      </c>
      <c r="C31" s="662" t="s">
        <v>4975</v>
      </c>
      <c r="D31" s="662" t="s">
        <v>4985</v>
      </c>
      <c r="E31" s="662" t="s">
        <v>4983</v>
      </c>
      <c r="F31" s="665">
        <v>11</v>
      </c>
      <c r="G31" s="665">
        <v>5500</v>
      </c>
      <c r="H31" s="662">
        <v>1</v>
      </c>
      <c r="I31" s="662">
        <v>500</v>
      </c>
      <c r="J31" s="665">
        <v>31</v>
      </c>
      <c r="K31" s="665">
        <v>15500</v>
      </c>
      <c r="L31" s="662">
        <v>2.8181818181818183</v>
      </c>
      <c r="M31" s="662">
        <v>500</v>
      </c>
      <c r="N31" s="665">
        <v>48.05</v>
      </c>
      <c r="O31" s="665">
        <v>24022.5</v>
      </c>
      <c r="P31" s="678">
        <v>4.3677272727272731</v>
      </c>
      <c r="Q31" s="666">
        <v>499.94797086368368</v>
      </c>
    </row>
    <row r="32" spans="1:17" ht="14.4" customHeight="1" x14ac:dyDescent="0.3">
      <c r="A32" s="661" t="s">
        <v>4944</v>
      </c>
      <c r="B32" s="662" t="s">
        <v>530</v>
      </c>
      <c r="C32" s="662" t="s">
        <v>4986</v>
      </c>
      <c r="D32" s="662" t="s">
        <v>4987</v>
      </c>
      <c r="E32" s="662" t="s">
        <v>4988</v>
      </c>
      <c r="F32" s="665">
        <v>15</v>
      </c>
      <c r="G32" s="665">
        <v>1101</v>
      </c>
      <c r="H32" s="662">
        <v>1</v>
      </c>
      <c r="I32" s="662">
        <v>73.400000000000006</v>
      </c>
      <c r="J32" s="665">
        <v>57</v>
      </c>
      <c r="K32" s="665">
        <v>4218</v>
      </c>
      <c r="L32" s="662">
        <v>3.8310626702997275</v>
      </c>
      <c r="M32" s="662">
        <v>74</v>
      </c>
      <c r="N32" s="665">
        <v>38</v>
      </c>
      <c r="O32" s="665">
        <v>2964</v>
      </c>
      <c r="P32" s="678">
        <v>2.6920980926430516</v>
      </c>
      <c r="Q32" s="666">
        <v>78</v>
      </c>
    </row>
    <row r="33" spans="1:17" ht="14.4" customHeight="1" x14ac:dyDescent="0.3">
      <c r="A33" s="661" t="s">
        <v>4944</v>
      </c>
      <c r="B33" s="662" t="s">
        <v>530</v>
      </c>
      <c r="C33" s="662" t="s">
        <v>4986</v>
      </c>
      <c r="D33" s="662" t="s">
        <v>4989</v>
      </c>
      <c r="E33" s="662" t="s">
        <v>4990</v>
      </c>
      <c r="F33" s="665">
        <v>123</v>
      </c>
      <c r="G33" s="665">
        <v>18057</v>
      </c>
      <c r="H33" s="662">
        <v>1</v>
      </c>
      <c r="I33" s="662">
        <v>146.80487804878049</v>
      </c>
      <c r="J33" s="665">
        <v>650</v>
      </c>
      <c r="K33" s="665">
        <v>93600</v>
      </c>
      <c r="L33" s="662">
        <v>5.1835853131749463</v>
      </c>
      <c r="M33" s="662">
        <v>144</v>
      </c>
      <c r="N33" s="665">
        <v>927</v>
      </c>
      <c r="O33" s="665">
        <v>135342</v>
      </c>
      <c r="P33" s="678">
        <v>7.4952649941850806</v>
      </c>
      <c r="Q33" s="666">
        <v>146</v>
      </c>
    </row>
    <row r="34" spans="1:17" ht="14.4" customHeight="1" x14ac:dyDescent="0.3">
      <c r="A34" s="661" t="s">
        <v>4944</v>
      </c>
      <c r="B34" s="662" t="s">
        <v>530</v>
      </c>
      <c r="C34" s="662" t="s">
        <v>4986</v>
      </c>
      <c r="D34" s="662" t="s">
        <v>4991</v>
      </c>
      <c r="E34" s="662" t="s">
        <v>4992</v>
      </c>
      <c r="F34" s="665">
        <v>313</v>
      </c>
      <c r="G34" s="665">
        <v>10797</v>
      </c>
      <c r="H34" s="662">
        <v>1</v>
      </c>
      <c r="I34" s="662">
        <v>34.495207667731627</v>
      </c>
      <c r="J34" s="665">
        <v>331</v>
      </c>
      <c r="K34" s="665">
        <v>11585</v>
      </c>
      <c r="L34" s="662">
        <v>1.0729832360840974</v>
      </c>
      <c r="M34" s="662">
        <v>35</v>
      </c>
      <c r="N34" s="665">
        <v>280</v>
      </c>
      <c r="O34" s="665">
        <v>10360</v>
      </c>
      <c r="P34" s="678">
        <v>0.95952579420209316</v>
      </c>
      <c r="Q34" s="666">
        <v>37</v>
      </c>
    </row>
    <row r="35" spans="1:17" ht="14.4" customHeight="1" x14ac:dyDescent="0.3">
      <c r="A35" s="661" t="s">
        <v>4944</v>
      </c>
      <c r="B35" s="662" t="s">
        <v>530</v>
      </c>
      <c r="C35" s="662" t="s">
        <v>4986</v>
      </c>
      <c r="D35" s="662" t="s">
        <v>4993</v>
      </c>
      <c r="E35" s="662" t="s">
        <v>4994</v>
      </c>
      <c r="F35" s="665">
        <v>7</v>
      </c>
      <c r="G35" s="665">
        <v>759</v>
      </c>
      <c r="H35" s="662">
        <v>1</v>
      </c>
      <c r="I35" s="662">
        <v>108.42857142857143</v>
      </c>
      <c r="J35" s="665">
        <v>19</v>
      </c>
      <c r="K35" s="665">
        <v>2090</v>
      </c>
      <c r="L35" s="662">
        <v>2.7536231884057969</v>
      </c>
      <c r="M35" s="662">
        <v>110</v>
      </c>
      <c r="N35" s="665">
        <v>23</v>
      </c>
      <c r="O35" s="665">
        <v>2668</v>
      </c>
      <c r="P35" s="678">
        <v>3.5151515151515151</v>
      </c>
      <c r="Q35" s="666">
        <v>116</v>
      </c>
    </row>
    <row r="36" spans="1:17" ht="14.4" customHeight="1" x14ac:dyDescent="0.3">
      <c r="A36" s="661" t="s">
        <v>4944</v>
      </c>
      <c r="B36" s="662" t="s">
        <v>530</v>
      </c>
      <c r="C36" s="662" t="s">
        <v>4986</v>
      </c>
      <c r="D36" s="662" t="s">
        <v>4995</v>
      </c>
      <c r="E36" s="662" t="s">
        <v>4996</v>
      </c>
      <c r="F36" s="665">
        <v>54</v>
      </c>
      <c r="G36" s="665">
        <v>6570</v>
      </c>
      <c r="H36" s="662">
        <v>1</v>
      </c>
      <c r="I36" s="662">
        <v>121.66666666666667</v>
      </c>
      <c r="J36" s="665">
        <v>58</v>
      </c>
      <c r="K36" s="665">
        <v>7134</v>
      </c>
      <c r="L36" s="662">
        <v>1.0858447488584475</v>
      </c>
      <c r="M36" s="662">
        <v>123</v>
      </c>
      <c r="N36" s="665">
        <v>77</v>
      </c>
      <c r="O36" s="665">
        <v>9933</v>
      </c>
      <c r="P36" s="678">
        <v>1.5118721461187214</v>
      </c>
      <c r="Q36" s="666">
        <v>129</v>
      </c>
    </row>
    <row r="37" spans="1:17" ht="14.4" customHeight="1" x14ac:dyDescent="0.3">
      <c r="A37" s="661" t="s">
        <v>4944</v>
      </c>
      <c r="B37" s="662" t="s">
        <v>530</v>
      </c>
      <c r="C37" s="662" t="s">
        <v>4986</v>
      </c>
      <c r="D37" s="662" t="s">
        <v>4997</v>
      </c>
      <c r="E37" s="662" t="s">
        <v>4998</v>
      </c>
      <c r="F37" s="665">
        <v>3518</v>
      </c>
      <c r="G37" s="665">
        <v>819692</v>
      </c>
      <c r="H37" s="662">
        <v>1</v>
      </c>
      <c r="I37" s="662">
        <v>232.9994314951677</v>
      </c>
      <c r="J37" s="665">
        <v>3287</v>
      </c>
      <c r="K37" s="665">
        <v>772445</v>
      </c>
      <c r="L37" s="662">
        <v>0.94236005719221361</v>
      </c>
      <c r="M37" s="662">
        <v>235</v>
      </c>
      <c r="N37" s="665">
        <v>3398</v>
      </c>
      <c r="O37" s="665">
        <v>852898</v>
      </c>
      <c r="P37" s="678">
        <v>1.0405103380294061</v>
      </c>
      <c r="Q37" s="666">
        <v>251</v>
      </c>
    </row>
    <row r="38" spans="1:17" ht="14.4" customHeight="1" x14ac:dyDescent="0.3">
      <c r="A38" s="661" t="s">
        <v>4944</v>
      </c>
      <c r="B38" s="662" t="s">
        <v>530</v>
      </c>
      <c r="C38" s="662" t="s">
        <v>4986</v>
      </c>
      <c r="D38" s="662" t="s">
        <v>4999</v>
      </c>
      <c r="E38" s="662" t="s">
        <v>5000</v>
      </c>
      <c r="F38" s="665">
        <v>154</v>
      </c>
      <c r="G38" s="665">
        <v>99726</v>
      </c>
      <c r="H38" s="662">
        <v>1</v>
      </c>
      <c r="I38" s="662">
        <v>647.57142857142856</v>
      </c>
      <c r="J38" s="665">
        <v>148</v>
      </c>
      <c r="K38" s="665">
        <v>96644</v>
      </c>
      <c r="L38" s="662">
        <v>0.96909532118003328</v>
      </c>
      <c r="M38" s="662">
        <v>653</v>
      </c>
      <c r="N38" s="665">
        <v>151</v>
      </c>
      <c r="O38" s="665">
        <v>105851</v>
      </c>
      <c r="P38" s="678">
        <v>1.0614182861039247</v>
      </c>
      <c r="Q38" s="666">
        <v>701</v>
      </c>
    </row>
    <row r="39" spans="1:17" ht="14.4" customHeight="1" x14ac:dyDescent="0.3">
      <c r="A39" s="661" t="s">
        <v>4944</v>
      </c>
      <c r="B39" s="662" t="s">
        <v>530</v>
      </c>
      <c r="C39" s="662" t="s">
        <v>4986</v>
      </c>
      <c r="D39" s="662" t="s">
        <v>5001</v>
      </c>
      <c r="E39" s="662" t="s">
        <v>5002</v>
      </c>
      <c r="F39" s="665"/>
      <c r="G39" s="665"/>
      <c r="H39" s="662"/>
      <c r="I39" s="662"/>
      <c r="J39" s="665">
        <v>1</v>
      </c>
      <c r="K39" s="665">
        <v>331</v>
      </c>
      <c r="L39" s="662"/>
      <c r="M39" s="662">
        <v>331</v>
      </c>
      <c r="N39" s="665">
        <v>2</v>
      </c>
      <c r="O39" s="665">
        <v>708</v>
      </c>
      <c r="P39" s="678"/>
      <c r="Q39" s="666">
        <v>354</v>
      </c>
    </row>
    <row r="40" spans="1:17" ht="14.4" customHeight="1" x14ac:dyDescent="0.3">
      <c r="A40" s="661" t="s">
        <v>4944</v>
      </c>
      <c r="B40" s="662" t="s">
        <v>530</v>
      </c>
      <c r="C40" s="662" t="s">
        <v>4986</v>
      </c>
      <c r="D40" s="662" t="s">
        <v>5003</v>
      </c>
      <c r="E40" s="662" t="s">
        <v>5004</v>
      </c>
      <c r="F40" s="665">
        <v>14</v>
      </c>
      <c r="G40" s="665">
        <v>0</v>
      </c>
      <c r="H40" s="662"/>
      <c r="I40" s="662">
        <v>0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4944</v>
      </c>
      <c r="B41" s="662" t="s">
        <v>530</v>
      </c>
      <c r="C41" s="662" t="s">
        <v>4986</v>
      </c>
      <c r="D41" s="662" t="s">
        <v>5005</v>
      </c>
      <c r="E41" s="662" t="s">
        <v>5006</v>
      </c>
      <c r="F41" s="665">
        <v>3086</v>
      </c>
      <c r="G41" s="665">
        <v>0</v>
      </c>
      <c r="H41" s="662"/>
      <c r="I41" s="662">
        <v>0</v>
      </c>
      <c r="J41" s="665">
        <v>1035</v>
      </c>
      <c r="K41" s="665">
        <v>18066.68</v>
      </c>
      <c r="L41" s="662"/>
      <c r="M41" s="662">
        <v>17.455729468599035</v>
      </c>
      <c r="N41" s="665">
        <v>1137</v>
      </c>
      <c r="O41" s="665">
        <v>37900.009999999995</v>
      </c>
      <c r="P41" s="678"/>
      <c r="Q41" s="666">
        <v>33.333342128408084</v>
      </c>
    </row>
    <row r="42" spans="1:17" ht="14.4" customHeight="1" x14ac:dyDescent="0.3">
      <c r="A42" s="661" t="s">
        <v>4944</v>
      </c>
      <c r="B42" s="662" t="s">
        <v>530</v>
      </c>
      <c r="C42" s="662" t="s">
        <v>4986</v>
      </c>
      <c r="D42" s="662" t="s">
        <v>5007</v>
      </c>
      <c r="E42" s="662" t="s">
        <v>5008</v>
      </c>
      <c r="F42" s="665">
        <v>305</v>
      </c>
      <c r="G42" s="665">
        <v>32674</v>
      </c>
      <c r="H42" s="662">
        <v>1</v>
      </c>
      <c r="I42" s="662">
        <v>107.12786885245902</v>
      </c>
      <c r="J42" s="665">
        <v>237</v>
      </c>
      <c r="K42" s="665">
        <v>25596</v>
      </c>
      <c r="L42" s="662">
        <v>0.78337516067821511</v>
      </c>
      <c r="M42" s="662">
        <v>108</v>
      </c>
      <c r="N42" s="665">
        <v>214</v>
      </c>
      <c r="O42" s="665">
        <v>24824</v>
      </c>
      <c r="P42" s="678">
        <v>0.75974781171573724</v>
      </c>
      <c r="Q42" s="666">
        <v>116</v>
      </c>
    </row>
    <row r="43" spans="1:17" ht="14.4" customHeight="1" x14ac:dyDescent="0.3">
      <c r="A43" s="661" t="s">
        <v>4944</v>
      </c>
      <c r="B43" s="662" t="s">
        <v>530</v>
      </c>
      <c r="C43" s="662" t="s">
        <v>4986</v>
      </c>
      <c r="D43" s="662" t="s">
        <v>5009</v>
      </c>
      <c r="E43" s="662" t="s">
        <v>5010</v>
      </c>
      <c r="F43" s="665">
        <v>1300</v>
      </c>
      <c r="G43" s="665">
        <v>146284</v>
      </c>
      <c r="H43" s="662">
        <v>1</v>
      </c>
      <c r="I43" s="662">
        <v>112.52615384615385</v>
      </c>
      <c r="J43" s="665">
        <v>1424</v>
      </c>
      <c r="K43" s="665">
        <v>162336</v>
      </c>
      <c r="L43" s="662">
        <v>1.109731754669</v>
      </c>
      <c r="M43" s="662">
        <v>114</v>
      </c>
      <c r="N43" s="665">
        <v>1892</v>
      </c>
      <c r="O43" s="665">
        <v>227040</v>
      </c>
      <c r="P43" s="678">
        <v>1.5520494380793526</v>
      </c>
      <c r="Q43" s="666">
        <v>120</v>
      </c>
    </row>
    <row r="44" spans="1:17" ht="14.4" customHeight="1" x14ac:dyDescent="0.3">
      <c r="A44" s="661" t="s">
        <v>4944</v>
      </c>
      <c r="B44" s="662" t="s">
        <v>530</v>
      </c>
      <c r="C44" s="662" t="s">
        <v>4986</v>
      </c>
      <c r="D44" s="662" t="s">
        <v>5011</v>
      </c>
      <c r="E44" s="662" t="s">
        <v>5012</v>
      </c>
      <c r="F44" s="665">
        <v>6</v>
      </c>
      <c r="G44" s="665">
        <v>486</v>
      </c>
      <c r="H44" s="662">
        <v>1</v>
      </c>
      <c r="I44" s="662">
        <v>81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4944</v>
      </c>
      <c r="B45" s="662" t="s">
        <v>530</v>
      </c>
      <c r="C45" s="662" t="s">
        <v>4986</v>
      </c>
      <c r="D45" s="662" t="s">
        <v>5013</v>
      </c>
      <c r="E45" s="662" t="s">
        <v>5014</v>
      </c>
      <c r="F45" s="665">
        <v>4</v>
      </c>
      <c r="G45" s="665">
        <v>120</v>
      </c>
      <c r="H45" s="662">
        <v>1</v>
      </c>
      <c r="I45" s="662">
        <v>30</v>
      </c>
      <c r="J45" s="665">
        <v>5</v>
      </c>
      <c r="K45" s="665">
        <v>155</v>
      </c>
      <c r="L45" s="662">
        <v>1.2916666666666667</v>
      </c>
      <c r="M45" s="662">
        <v>31</v>
      </c>
      <c r="N45" s="665">
        <v>7</v>
      </c>
      <c r="O45" s="665">
        <v>224</v>
      </c>
      <c r="P45" s="678">
        <v>1.8666666666666667</v>
      </c>
      <c r="Q45" s="666">
        <v>32</v>
      </c>
    </row>
    <row r="46" spans="1:17" ht="14.4" customHeight="1" x14ac:dyDescent="0.3">
      <c r="A46" s="661" t="s">
        <v>4944</v>
      </c>
      <c r="B46" s="662" t="s">
        <v>530</v>
      </c>
      <c r="C46" s="662" t="s">
        <v>4986</v>
      </c>
      <c r="D46" s="662" t="s">
        <v>5015</v>
      </c>
      <c r="E46" s="662" t="s">
        <v>5016</v>
      </c>
      <c r="F46" s="665">
        <v>16</v>
      </c>
      <c r="G46" s="665">
        <v>1107</v>
      </c>
      <c r="H46" s="662">
        <v>1</v>
      </c>
      <c r="I46" s="662">
        <v>69.1875</v>
      </c>
      <c r="J46" s="665">
        <v>15</v>
      </c>
      <c r="K46" s="665">
        <v>1050</v>
      </c>
      <c r="L46" s="662">
        <v>0.948509485094851</v>
      </c>
      <c r="M46" s="662">
        <v>70</v>
      </c>
      <c r="N46" s="665">
        <v>19</v>
      </c>
      <c r="O46" s="665">
        <v>1406</v>
      </c>
      <c r="P46" s="678">
        <v>1.2700993676603434</v>
      </c>
      <c r="Q46" s="666">
        <v>74</v>
      </c>
    </row>
    <row r="47" spans="1:17" ht="14.4" customHeight="1" x14ac:dyDescent="0.3">
      <c r="A47" s="661" t="s">
        <v>4944</v>
      </c>
      <c r="B47" s="662" t="s">
        <v>530</v>
      </c>
      <c r="C47" s="662" t="s">
        <v>4986</v>
      </c>
      <c r="D47" s="662" t="s">
        <v>5017</v>
      </c>
      <c r="E47" s="662" t="s">
        <v>5018</v>
      </c>
      <c r="F47" s="665">
        <v>171</v>
      </c>
      <c r="G47" s="665">
        <v>13086</v>
      </c>
      <c r="H47" s="662">
        <v>1</v>
      </c>
      <c r="I47" s="662">
        <v>76.526315789473685</v>
      </c>
      <c r="J47" s="665">
        <v>188</v>
      </c>
      <c r="K47" s="665">
        <v>14476</v>
      </c>
      <c r="L47" s="662">
        <v>1.106220388201131</v>
      </c>
      <c r="M47" s="662">
        <v>77</v>
      </c>
      <c r="N47" s="665">
        <v>242</v>
      </c>
      <c r="O47" s="665">
        <v>18634</v>
      </c>
      <c r="P47" s="678">
        <v>1.4239645422589027</v>
      </c>
      <c r="Q47" s="666">
        <v>77</v>
      </c>
    </row>
    <row r="48" spans="1:17" ht="14.4" customHeight="1" x14ac:dyDescent="0.3">
      <c r="A48" s="661" t="s">
        <v>4944</v>
      </c>
      <c r="B48" s="662" t="s">
        <v>530</v>
      </c>
      <c r="C48" s="662" t="s">
        <v>4986</v>
      </c>
      <c r="D48" s="662" t="s">
        <v>5019</v>
      </c>
      <c r="E48" s="662" t="s">
        <v>5020</v>
      </c>
      <c r="F48" s="665">
        <v>33</v>
      </c>
      <c r="G48" s="665">
        <v>19869</v>
      </c>
      <c r="H48" s="662">
        <v>1</v>
      </c>
      <c r="I48" s="662">
        <v>602.09090909090912</v>
      </c>
      <c r="J48" s="665">
        <v>31</v>
      </c>
      <c r="K48" s="665">
        <v>18786</v>
      </c>
      <c r="L48" s="662">
        <v>0.94549297901253204</v>
      </c>
      <c r="M48" s="662">
        <v>606</v>
      </c>
      <c r="N48" s="665">
        <v>50</v>
      </c>
      <c r="O48" s="665">
        <v>30900</v>
      </c>
      <c r="P48" s="678">
        <v>1.5551864713875887</v>
      </c>
      <c r="Q48" s="666">
        <v>618</v>
      </c>
    </row>
    <row r="49" spans="1:17" ht="14.4" customHeight="1" x14ac:dyDescent="0.3">
      <c r="A49" s="661" t="s">
        <v>4944</v>
      </c>
      <c r="B49" s="662" t="s">
        <v>530</v>
      </c>
      <c r="C49" s="662" t="s">
        <v>4986</v>
      </c>
      <c r="D49" s="662" t="s">
        <v>5021</v>
      </c>
      <c r="E49" s="662" t="s">
        <v>5022</v>
      </c>
      <c r="F49" s="665"/>
      <c r="G49" s="665"/>
      <c r="H49" s="662"/>
      <c r="I49" s="662"/>
      <c r="J49" s="665">
        <v>1</v>
      </c>
      <c r="K49" s="665">
        <v>340</v>
      </c>
      <c r="L49" s="662"/>
      <c r="M49" s="662">
        <v>340</v>
      </c>
      <c r="N49" s="665"/>
      <c r="O49" s="665"/>
      <c r="P49" s="678"/>
      <c r="Q49" s="666"/>
    </row>
    <row r="50" spans="1:17" ht="14.4" customHeight="1" x14ac:dyDescent="0.3">
      <c r="A50" s="661" t="s">
        <v>4944</v>
      </c>
      <c r="B50" s="662" t="s">
        <v>530</v>
      </c>
      <c r="C50" s="662" t="s">
        <v>4986</v>
      </c>
      <c r="D50" s="662" t="s">
        <v>5023</v>
      </c>
      <c r="E50" s="662" t="s">
        <v>5024</v>
      </c>
      <c r="F50" s="665">
        <v>15</v>
      </c>
      <c r="G50" s="665">
        <v>5450</v>
      </c>
      <c r="H50" s="662">
        <v>1</v>
      </c>
      <c r="I50" s="662">
        <v>363.33333333333331</v>
      </c>
      <c r="J50" s="665">
        <v>2</v>
      </c>
      <c r="K50" s="665">
        <v>730</v>
      </c>
      <c r="L50" s="662">
        <v>0.13394495412844037</v>
      </c>
      <c r="M50" s="662">
        <v>365</v>
      </c>
      <c r="N50" s="665">
        <v>30</v>
      </c>
      <c r="O50" s="665">
        <v>11190</v>
      </c>
      <c r="P50" s="678">
        <v>2.0532110091743121</v>
      </c>
      <c r="Q50" s="666">
        <v>373</v>
      </c>
    </row>
    <row r="51" spans="1:17" ht="14.4" customHeight="1" x14ac:dyDescent="0.3">
      <c r="A51" s="661" t="s">
        <v>4944</v>
      </c>
      <c r="B51" s="662" t="s">
        <v>530</v>
      </c>
      <c r="C51" s="662" t="s">
        <v>4986</v>
      </c>
      <c r="D51" s="662" t="s">
        <v>5025</v>
      </c>
      <c r="E51" s="662" t="s">
        <v>5026</v>
      </c>
      <c r="F51" s="665">
        <v>746</v>
      </c>
      <c r="G51" s="665">
        <v>121979</v>
      </c>
      <c r="H51" s="662">
        <v>1</v>
      </c>
      <c r="I51" s="662">
        <v>163.51072386058982</v>
      </c>
      <c r="J51" s="665">
        <v>886</v>
      </c>
      <c r="K51" s="665">
        <v>146190</v>
      </c>
      <c r="L51" s="662">
        <v>1.1984849851203896</v>
      </c>
      <c r="M51" s="662">
        <v>165</v>
      </c>
      <c r="N51" s="665">
        <v>998</v>
      </c>
      <c r="O51" s="665">
        <v>176646</v>
      </c>
      <c r="P51" s="678">
        <v>1.4481673074873544</v>
      </c>
      <c r="Q51" s="666">
        <v>177</v>
      </c>
    </row>
    <row r="52" spans="1:17" ht="14.4" customHeight="1" x14ac:dyDescent="0.3">
      <c r="A52" s="661" t="s">
        <v>4944</v>
      </c>
      <c r="B52" s="662" t="s">
        <v>530</v>
      </c>
      <c r="C52" s="662" t="s">
        <v>4986</v>
      </c>
      <c r="D52" s="662" t="s">
        <v>5027</v>
      </c>
      <c r="E52" s="662" t="s">
        <v>5028</v>
      </c>
      <c r="F52" s="665">
        <v>26</v>
      </c>
      <c r="G52" s="665">
        <v>27208</v>
      </c>
      <c r="H52" s="662">
        <v>1</v>
      </c>
      <c r="I52" s="662">
        <v>1046.4615384615386</v>
      </c>
      <c r="J52" s="665">
        <v>39</v>
      </c>
      <c r="K52" s="665">
        <v>49140</v>
      </c>
      <c r="L52" s="662">
        <v>1.8060864451631873</v>
      </c>
      <c r="M52" s="662">
        <v>1260</v>
      </c>
      <c r="N52" s="665">
        <v>39</v>
      </c>
      <c r="O52" s="665">
        <v>50544</v>
      </c>
      <c r="P52" s="678">
        <v>1.8576889150249927</v>
      </c>
      <c r="Q52" s="666">
        <v>1296</v>
      </c>
    </row>
    <row r="53" spans="1:17" ht="14.4" customHeight="1" x14ac:dyDescent="0.3">
      <c r="A53" s="661" t="s">
        <v>4944</v>
      </c>
      <c r="B53" s="662" t="s">
        <v>538</v>
      </c>
      <c r="C53" s="662" t="s">
        <v>4986</v>
      </c>
      <c r="D53" s="662" t="s">
        <v>4997</v>
      </c>
      <c r="E53" s="662" t="s">
        <v>4998</v>
      </c>
      <c r="F53" s="665">
        <v>470</v>
      </c>
      <c r="G53" s="665">
        <v>109568</v>
      </c>
      <c r="H53" s="662">
        <v>1</v>
      </c>
      <c r="I53" s="662">
        <v>233.12340425531914</v>
      </c>
      <c r="J53" s="665">
        <v>514</v>
      </c>
      <c r="K53" s="665">
        <v>120790</v>
      </c>
      <c r="L53" s="662">
        <v>1.1024204147196262</v>
      </c>
      <c r="M53" s="662">
        <v>235</v>
      </c>
      <c r="N53" s="665">
        <v>590</v>
      </c>
      <c r="O53" s="665">
        <v>148090</v>
      </c>
      <c r="P53" s="678">
        <v>1.3515807535046729</v>
      </c>
      <c r="Q53" s="666">
        <v>251</v>
      </c>
    </row>
    <row r="54" spans="1:17" ht="14.4" customHeight="1" x14ac:dyDescent="0.3">
      <c r="A54" s="661" t="s">
        <v>4944</v>
      </c>
      <c r="B54" s="662" t="s">
        <v>538</v>
      </c>
      <c r="C54" s="662" t="s">
        <v>4986</v>
      </c>
      <c r="D54" s="662" t="s">
        <v>5029</v>
      </c>
      <c r="E54" s="662" t="s">
        <v>5030</v>
      </c>
      <c r="F54" s="665">
        <v>583</v>
      </c>
      <c r="G54" s="665">
        <v>68266</v>
      </c>
      <c r="H54" s="662">
        <v>1</v>
      </c>
      <c r="I54" s="662">
        <v>117.09433962264151</v>
      </c>
      <c r="J54" s="665">
        <v>743</v>
      </c>
      <c r="K54" s="665">
        <v>87674</v>
      </c>
      <c r="L54" s="662">
        <v>1.2842996513637828</v>
      </c>
      <c r="M54" s="662">
        <v>118</v>
      </c>
      <c r="N54" s="665">
        <v>744</v>
      </c>
      <c r="O54" s="665">
        <v>93744</v>
      </c>
      <c r="P54" s="678">
        <v>1.3732165353177277</v>
      </c>
      <c r="Q54" s="666">
        <v>126</v>
      </c>
    </row>
    <row r="55" spans="1:17" ht="14.4" customHeight="1" x14ac:dyDescent="0.3">
      <c r="A55" s="661" t="s">
        <v>4944</v>
      </c>
      <c r="B55" s="662" t="s">
        <v>538</v>
      </c>
      <c r="C55" s="662" t="s">
        <v>4986</v>
      </c>
      <c r="D55" s="662" t="s">
        <v>5031</v>
      </c>
      <c r="E55" s="662" t="s">
        <v>5032</v>
      </c>
      <c r="F55" s="665">
        <v>4</v>
      </c>
      <c r="G55" s="665">
        <v>1284</v>
      </c>
      <c r="H55" s="662">
        <v>1</v>
      </c>
      <c r="I55" s="662">
        <v>321</v>
      </c>
      <c r="J55" s="665">
        <v>5</v>
      </c>
      <c r="K55" s="665">
        <v>1615</v>
      </c>
      <c r="L55" s="662">
        <v>1.2577881619937694</v>
      </c>
      <c r="M55" s="662">
        <v>323</v>
      </c>
      <c r="N55" s="665">
        <v>1</v>
      </c>
      <c r="O55" s="665">
        <v>331</v>
      </c>
      <c r="P55" s="678">
        <v>0.25778816199376947</v>
      </c>
      <c r="Q55" s="666">
        <v>331</v>
      </c>
    </row>
    <row r="56" spans="1:17" ht="14.4" customHeight="1" x14ac:dyDescent="0.3">
      <c r="A56" s="661" t="s">
        <v>4944</v>
      </c>
      <c r="B56" s="662" t="s">
        <v>538</v>
      </c>
      <c r="C56" s="662" t="s">
        <v>4986</v>
      </c>
      <c r="D56" s="662" t="s">
        <v>5033</v>
      </c>
      <c r="E56" s="662" t="s">
        <v>5034</v>
      </c>
      <c r="F56" s="665">
        <v>88</v>
      </c>
      <c r="G56" s="665">
        <v>42704</v>
      </c>
      <c r="H56" s="662">
        <v>1</v>
      </c>
      <c r="I56" s="662">
        <v>485.27272727272725</v>
      </c>
      <c r="J56" s="665">
        <v>91</v>
      </c>
      <c r="K56" s="665">
        <v>44317</v>
      </c>
      <c r="L56" s="662">
        <v>1.0377716373173473</v>
      </c>
      <c r="M56" s="662">
        <v>487</v>
      </c>
      <c r="N56" s="665">
        <v>245</v>
      </c>
      <c r="O56" s="665">
        <v>121275</v>
      </c>
      <c r="P56" s="678">
        <v>2.8398979018358936</v>
      </c>
      <c r="Q56" s="666">
        <v>495</v>
      </c>
    </row>
    <row r="57" spans="1:17" ht="14.4" customHeight="1" x14ac:dyDescent="0.3">
      <c r="A57" s="661" t="s">
        <v>4944</v>
      </c>
      <c r="B57" s="662" t="s">
        <v>538</v>
      </c>
      <c r="C57" s="662" t="s">
        <v>4986</v>
      </c>
      <c r="D57" s="662" t="s">
        <v>5035</v>
      </c>
      <c r="E57" s="662" t="s">
        <v>5036</v>
      </c>
      <c r="F57" s="665">
        <v>1</v>
      </c>
      <c r="G57" s="665">
        <v>677</v>
      </c>
      <c r="H57" s="662">
        <v>1</v>
      </c>
      <c r="I57" s="662">
        <v>677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4944</v>
      </c>
      <c r="B58" s="662" t="s">
        <v>538</v>
      </c>
      <c r="C58" s="662" t="s">
        <v>4986</v>
      </c>
      <c r="D58" s="662" t="s">
        <v>5037</v>
      </c>
      <c r="E58" s="662" t="s">
        <v>5034</v>
      </c>
      <c r="F58" s="665">
        <v>116</v>
      </c>
      <c r="G58" s="665">
        <v>64288</v>
      </c>
      <c r="H58" s="662">
        <v>1</v>
      </c>
      <c r="I58" s="662">
        <v>554.20689655172418</v>
      </c>
      <c r="J58" s="665">
        <v>123</v>
      </c>
      <c r="K58" s="665">
        <v>68757</v>
      </c>
      <c r="L58" s="662">
        <v>1.0695153061224489</v>
      </c>
      <c r="M58" s="662">
        <v>559</v>
      </c>
      <c r="N58" s="665">
        <v>90</v>
      </c>
      <c r="O58" s="665">
        <v>51120</v>
      </c>
      <c r="P58" s="678">
        <v>0.79517172722747631</v>
      </c>
      <c r="Q58" s="666">
        <v>568</v>
      </c>
    </row>
    <row r="59" spans="1:17" ht="14.4" customHeight="1" x14ac:dyDescent="0.3">
      <c r="A59" s="661" t="s">
        <v>4944</v>
      </c>
      <c r="B59" s="662" t="s">
        <v>538</v>
      </c>
      <c r="C59" s="662" t="s">
        <v>4986</v>
      </c>
      <c r="D59" s="662" t="s">
        <v>5038</v>
      </c>
      <c r="E59" s="662" t="s">
        <v>5036</v>
      </c>
      <c r="F59" s="665">
        <v>6</v>
      </c>
      <c r="G59" s="665">
        <v>4500</v>
      </c>
      <c r="H59" s="662">
        <v>1</v>
      </c>
      <c r="I59" s="662">
        <v>750</v>
      </c>
      <c r="J59" s="665">
        <v>1</v>
      </c>
      <c r="K59" s="665">
        <v>752</v>
      </c>
      <c r="L59" s="662">
        <v>0.1671111111111111</v>
      </c>
      <c r="M59" s="662">
        <v>752</v>
      </c>
      <c r="N59" s="665">
        <v>5</v>
      </c>
      <c r="O59" s="665">
        <v>3805</v>
      </c>
      <c r="P59" s="678">
        <v>0.8455555555555555</v>
      </c>
      <c r="Q59" s="666">
        <v>761</v>
      </c>
    </row>
    <row r="60" spans="1:17" ht="14.4" customHeight="1" x14ac:dyDescent="0.3">
      <c r="A60" s="661" t="s">
        <v>4944</v>
      </c>
      <c r="B60" s="662" t="s">
        <v>538</v>
      </c>
      <c r="C60" s="662" t="s">
        <v>4986</v>
      </c>
      <c r="D60" s="662" t="s">
        <v>5039</v>
      </c>
      <c r="E60" s="662" t="s">
        <v>5022</v>
      </c>
      <c r="F60" s="665"/>
      <c r="G60" s="665"/>
      <c r="H60" s="662"/>
      <c r="I60" s="662"/>
      <c r="J60" s="665">
        <v>10</v>
      </c>
      <c r="K60" s="665">
        <v>4490</v>
      </c>
      <c r="L60" s="662"/>
      <c r="M60" s="662">
        <v>449</v>
      </c>
      <c r="N60" s="665">
        <v>1</v>
      </c>
      <c r="O60" s="665">
        <v>462</v>
      </c>
      <c r="P60" s="678"/>
      <c r="Q60" s="666">
        <v>462</v>
      </c>
    </row>
    <row r="61" spans="1:17" ht="14.4" customHeight="1" x14ac:dyDescent="0.3">
      <c r="A61" s="661" t="s">
        <v>4944</v>
      </c>
      <c r="B61" s="662" t="s">
        <v>538</v>
      </c>
      <c r="C61" s="662" t="s">
        <v>4986</v>
      </c>
      <c r="D61" s="662" t="s">
        <v>5040</v>
      </c>
      <c r="E61" s="662" t="s">
        <v>5024</v>
      </c>
      <c r="F61" s="665"/>
      <c r="G61" s="665"/>
      <c r="H61" s="662"/>
      <c r="I61" s="662"/>
      <c r="J61" s="665"/>
      <c r="K61" s="665"/>
      <c r="L61" s="662"/>
      <c r="M61" s="662"/>
      <c r="N61" s="665">
        <v>1</v>
      </c>
      <c r="O61" s="665">
        <v>446</v>
      </c>
      <c r="P61" s="678"/>
      <c r="Q61" s="666">
        <v>446</v>
      </c>
    </row>
    <row r="62" spans="1:17" ht="14.4" customHeight="1" x14ac:dyDescent="0.3">
      <c r="A62" s="661" t="s">
        <v>4944</v>
      </c>
      <c r="B62" s="662" t="s">
        <v>538</v>
      </c>
      <c r="C62" s="662" t="s">
        <v>4986</v>
      </c>
      <c r="D62" s="662" t="s">
        <v>5041</v>
      </c>
      <c r="E62" s="662" t="s">
        <v>5042</v>
      </c>
      <c r="F62" s="665">
        <v>2</v>
      </c>
      <c r="G62" s="665">
        <v>418</v>
      </c>
      <c r="H62" s="662">
        <v>1</v>
      </c>
      <c r="I62" s="662">
        <v>209</v>
      </c>
      <c r="J62" s="665">
        <v>1</v>
      </c>
      <c r="K62" s="665">
        <v>210</v>
      </c>
      <c r="L62" s="662">
        <v>0.50239234449760761</v>
      </c>
      <c r="M62" s="662">
        <v>210</v>
      </c>
      <c r="N62" s="665">
        <v>1</v>
      </c>
      <c r="O62" s="665">
        <v>215</v>
      </c>
      <c r="P62" s="678">
        <v>0.5143540669856459</v>
      </c>
      <c r="Q62" s="666">
        <v>215</v>
      </c>
    </row>
    <row r="63" spans="1:17" ht="14.4" customHeight="1" x14ac:dyDescent="0.3">
      <c r="A63" s="661" t="s">
        <v>4944</v>
      </c>
      <c r="B63" s="662" t="s">
        <v>538</v>
      </c>
      <c r="C63" s="662" t="s">
        <v>4986</v>
      </c>
      <c r="D63" s="662" t="s">
        <v>5043</v>
      </c>
      <c r="E63" s="662" t="s">
        <v>5044</v>
      </c>
      <c r="F63" s="665">
        <v>209</v>
      </c>
      <c r="G63" s="665">
        <v>17318</v>
      </c>
      <c r="H63" s="662">
        <v>1</v>
      </c>
      <c r="I63" s="662">
        <v>82.861244019138752</v>
      </c>
      <c r="J63" s="665">
        <v>56</v>
      </c>
      <c r="K63" s="665">
        <v>4760</v>
      </c>
      <c r="L63" s="662">
        <v>0.274858528698464</v>
      </c>
      <c r="M63" s="662">
        <v>85</v>
      </c>
      <c r="N63" s="665">
        <v>38</v>
      </c>
      <c r="O63" s="665">
        <v>3230</v>
      </c>
      <c r="P63" s="678">
        <v>0.18651114447395772</v>
      </c>
      <c r="Q63" s="666">
        <v>85</v>
      </c>
    </row>
    <row r="64" spans="1:17" ht="14.4" customHeight="1" x14ac:dyDescent="0.3">
      <c r="A64" s="661" t="s">
        <v>4944</v>
      </c>
      <c r="B64" s="662" t="s">
        <v>538</v>
      </c>
      <c r="C64" s="662" t="s">
        <v>4986</v>
      </c>
      <c r="D64" s="662" t="s">
        <v>5045</v>
      </c>
      <c r="E64" s="662" t="s">
        <v>5046</v>
      </c>
      <c r="F64" s="665">
        <v>286</v>
      </c>
      <c r="G64" s="665">
        <v>84922</v>
      </c>
      <c r="H64" s="662">
        <v>1</v>
      </c>
      <c r="I64" s="662">
        <v>296.93006993006992</v>
      </c>
      <c r="J64" s="665">
        <v>259</v>
      </c>
      <c r="K64" s="665">
        <v>77441</v>
      </c>
      <c r="L64" s="662">
        <v>0.91190739737641602</v>
      </c>
      <c r="M64" s="662">
        <v>299</v>
      </c>
      <c r="N64" s="665">
        <v>260</v>
      </c>
      <c r="O64" s="665">
        <v>79820</v>
      </c>
      <c r="P64" s="678">
        <v>0.93992133958220481</v>
      </c>
      <c r="Q64" s="666">
        <v>307</v>
      </c>
    </row>
    <row r="65" spans="1:17" ht="14.4" customHeight="1" x14ac:dyDescent="0.3">
      <c r="A65" s="661" t="s">
        <v>4944</v>
      </c>
      <c r="B65" s="662" t="s">
        <v>538</v>
      </c>
      <c r="C65" s="662" t="s">
        <v>4986</v>
      </c>
      <c r="D65" s="662" t="s">
        <v>5047</v>
      </c>
      <c r="E65" s="662" t="s">
        <v>5046</v>
      </c>
      <c r="F65" s="665">
        <v>376</v>
      </c>
      <c r="G65" s="665">
        <v>138304</v>
      </c>
      <c r="H65" s="662">
        <v>1</v>
      </c>
      <c r="I65" s="662">
        <v>367.82978723404256</v>
      </c>
      <c r="J65" s="665">
        <v>301</v>
      </c>
      <c r="K65" s="665">
        <v>111671</v>
      </c>
      <c r="L65" s="662">
        <v>0.80743145534474781</v>
      </c>
      <c r="M65" s="662">
        <v>371</v>
      </c>
      <c r="N65" s="665">
        <v>352</v>
      </c>
      <c r="O65" s="665">
        <v>133760</v>
      </c>
      <c r="P65" s="678">
        <v>0.96714484035168902</v>
      </c>
      <c r="Q65" s="666">
        <v>380</v>
      </c>
    </row>
    <row r="66" spans="1:17" ht="14.4" customHeight="1" x14ac:dyDescent="0.3">
      <c r="A66" s="661" t="s">
        <v>4944</v>
      </c>
      <c r="B66" s="662" t="s">
        <v>538</v>
      </c>
      <c r="C66" s="662" t="s">
        <v>4986</v>
      </c>
      <c r="D66" s="662" t="s">
        <v>5048</v>
      </c>
      <c r="E66" s="662" t="s">
        <v>5049</v>
      </c>
      <c r="F66" s="665">
        <v>5</v>
      </c>
      <c r="G66" s="665">
        <v>1351</v>
      </c>
      <c r="H66" s="662">
        <v>1</v>
      </c>
      <c r="I66" s="662">
        <v>270.2</v>
      </c>
      <c r="J66" s="665">
        <v>5</v>
      </c>
      <c r="K66" s="665">
        <v>1360</v>
      </c>
      <c r="L66" s="662">
        <v>1.006661732050333</v>
      </c>
      <c r="M66" s="662">
        <v>272</v>
      </c>
      <c r="N66" s="665">
        <v>4</v>
      </c>
      <c r="O66" s="665">
        <v>1088</v>
      </c>
      <c r="P66" s="678">
        <v>0.80532938564026646</v>
      </c>
      <c r="Q66" s="666">
        <v>272</v>
      </c>
    </row>
    <row r="67" spans="1:17" ht="14.4" customHeight="1" x14ac:dyDescent="0.3">
      <c r="A67" s="661" t="s">
        <v>4944</v>
      </c>
      <c r="B67" s="662" t="s">
        <v>538</v>
      </c>
      <c r="C67" s="662" t="s">
        <v>4986</v>
      </c>
      <c r="D67" s="662" t="s">
        <v>5021</v>
      </c>
      <c r="E67" s="662" t="s">
        <v>5022</v>
      </c>
      <c r="F67" s="665">
        <v>11</v>
      </c>
      <c r="G67" s="665">
        <v>3689</v>
      </c>
      <c r="H67" s="662">
        <v>1</v>
      </c>
      <c r="I67" s="662">
        <v>335.36363636363637</v>
      </c>
      <c r="J67" s="665">
        <v>12</v>
      </c>
      <c r="K67" s="665">
        <v>4080</v>
      </c>
      <c r="L67" s="662">
        <v>1.1059907834101383</v>
      </c>
      <c r="M67" s="662">
        <v>340</v>
      </c>
      <c r="N67" s="665">
        <v>16</v>
      </c>
      <c r="O67" s="665">
        <v>5632</v>
      </c>
      <c r="P67" s="678">
        <v>1.526701002981838</v>
      </c>
      <c r="Q67" s="666">
        <v>352</v>
      </c>
    </row>
    <row r="68" spans="1:17" ht="14.4" customHeight="1" x14ac:dyDescent="0.3">
      <c r="A68" s="661" t="s">
        <v>4944</v>
      </c>
      <c r="B68" s="662" t="s">
        <v>538</v>
      </c>
      <c r="C68" s="662" t="s">
        <v>4986</v>
      </c>
      <c r="D68" s="662" t="s">
        <v>5023</v>
      </c>
      <c r="E68" s="662" t="s">
        <v>5024</v>
      </c>
      <c r="F68" s="665"/>
      <c r="G68" s="665"/>
      <c r="H68" s="662"/>
      <c r="I68" s="662"/>
      <c r="J68" s="665"/>
      <c r="K68" s="665"/>
      <c r="L68" s="662"/>
      <c r="M68" s="662"/>
      <c r="N68" s="665">
        <v>3</v>
      </c>
      <c r="O68" s="665">
        <v>1119</v>
      </c>
      <c r="P68" s="678"/>
      <c r="Q68" s="666">
        <v>373</v>
      </c>
    </row>
    <row r="69" spans="1:17" ht="14.4" customHeight="1" x14ac:dyDescent="0.3">
      <c r="A69" s="661" t="s">
        <v>4944</v>
      </c>
      <c r="B69" s="662" t="s">
        <v>538</v>
      </c>
      <c r="C69" s="662" t="s">
        <v>4986</v>
      </c>
      <c r="D69" s="662" t="s">
        <v>5050</v>
      </c>
      <c r="E69" s="662" t="s">
        <v>5032</v>
      </c>
      <c r="F69" s="665">
        <v>18</v>
      </c>
      <c r="G69" s="665">
        <v>7046</v>
      </c>
      <c r="H69" s="662">
        <v>1</v>
      </c>
      <c r="I69" s="662">
        <v>391.44444444444446</v>
      </c>
      <c r="J69" s="665">
        <v>3</v>
      </c>
      <c r="K69" s="665">
        <v>1185</v>
      </c>
      <c r="L69" s="662">
        <v>0.16818052795912575</v>
      </c>
      <c r="M69" s="662">
        <v>395</v>
      </c>
      <c r="N69" s="665">
        <v>6</v>
      </c>
      <c r="O69" s="665">
        <v>2424</v>
      </c>
      <c r="P69" s="678">
        <v>0.34402497871132559</v>
      </c>
      <c r="Q69" s="666">
        <v>404</v>
      </c>
    </row>
    <row r="70" spans="1:17" ht="14.4" customHeight="1" x14ac:dyDescent="0.3">
      <c r="A70" s="661" t="s">
        <v>4944</v>
      </c>
      <c r="B70" s="662" t="s">
        <v>541</v>
      </c>
      <c r="C70" s="662" t="s">
        <v>4986</v>
      </c>
      <c r="D70" s="662" t="s">
        <v>4997</v>
      </c>
      <c r="E70" s="662" t="s">
        <v>4998</v>
      </c>
      <c r="F70" s="665">
        <v>84</v>
      </c>
      <c r="G70" s="665">
        <v>19586</v>
      </c>
      <c r="H70" s="662">
        <v>1</v>
      </c>
      <c r="I70" s="662">
        <v>233.16666666666666</v>
      </c>
      <c r="J70" s="665">
        <v>95</v>
      </c>
      <c r="K70" s="665">
        <v>22325</v>
      </c>
      <c r="L70" s="662">
        <v>1.1398447870928214</v>
      </c>
      <c r="M70" s="662">
        <v>235</v>
      </c>
      <c r="N70" s="665">
        <v>86</v>
      </c>
      <c r="O70" s="665">
        <v>21586</v>
      </c>
      <c r="P70" s="678">
        <v>1.1021137547227611</v>
      </c>
      <c r="Q70" s="666">
        <v>251</v>
      </c>
    </row>
    <row r="71" spans="1:17" ht="14.4" customHeight="1" x14ac:dyDescent="0.3">
      <c r="A71" s="661" t="s">
        <v>4944</v>
      </c>
      <c r="B71" s="662" t="s">
        <v>541</v>
      </c>
      <c r="C71" s="662" t="s">
        <v>4986</v>
      </c>
      <c r="D71" s="662" t="s">
        <v>5029</v>
      </c>
      <c r="E71" s="662" t="s">
        <v>5030</v>
      </c>
      <c r="F71" s="665">
        <v>116</v>
      </c>
      <c r="G71" s="665">
        <v>13588</v>
      </c>
      <c r="H71" s="662">
        <v>1</v>
      </c>
      <c r="I71" s="662">
        <v>117.13793103448276</v>
      </c>
      <c r="J71" s="665">
        <v>122</v>
      </c>
      <c r="K71" s="665">
        <v>14396</v>
      </c>
      <c r="L71" s="662">
        <v>1.0594642331468944</v>
      </c>
      <c r="M71" s="662">
        <v>118</v>
      </c>
      <c r="N71" s="665">
        <v>192</v>
      </c>
      <c r="O71" s="665">
        <v>24192</v>
      </c>
      <c r="P71" s="678">
        <v>1.7803944657050339</v>
      </c>
      <c r="Q71" s="666">
        <v>126</v>
      </c>
    </row>
    <row r="72" spans="1:17" ht="14.4" customHeight="1" x14ac:dyDescent="0.3">
      <c r="A72" s="661" t="s">
        <v>4944</v>
      </c>
      <c r="B72" s="662" t="s">
        <v>541</v>
      </c>
      <c r="C72" s="662" t="s">
        <v>4986</v>
      </c>
      <c r="D72" s="662" t="s">
        <v>5031</v>
      </c>
      <c r="E72" s="662" t="s">
        <v>5032</v>
      </c>
      <c r="F72" s="665">
        <v>8</v>
      </c>
      <c r="G72" s="665">
        <v>2560</v>
      </c>
      <c r="H72" s="662">
        <v>1</v>
      </c>
      <c r="I72" s="662">
        <v>320</v>
      </c>
      <c r="J72" s="665">
        <v>2</v>
      </c>
      <c r="K72" s="665">
        <v>646</v>
      </c>
      <c r="L72" s="662">
        <v>0.25234374999999998</v>
      </c>
      <c r="M72" s="662">
        <v>323</v>
      </c>
      <c r="N72" s="665">
        <v>9</v>
      </c>
      <c r="O72" s="665">
        <v>2979</v>
      </c>
      <c r="P72" s="678">
        <v>1.1636718749999999</v>
      </c>
      <c r="Q72" s="666">
        <v>331</v>
      </c>
    </row>
    <row r="73" spans="1:17" ht="14.4" customHeight="1" x14ac:dyDescent="0.3">
      <c r="A73" s="661" t="s">
        <v>4944</v>
      </c>
      <c r="B73" s="662" t="s">
        <v>541</v>
      </c>
      <c r="C73" s="662" t="s">
        <v>4986</v>
      </c>
      <c r="D73" s="662" t="s">
        <v>5033</v>
      </c>
      <c r="E73" s="662" t="s">
        <v>5034</v>
      </c>
      <c r="F73" s="665">
        <v>23</v>
      </c>
      <c r="G73" s="665">
        <v>11152</v>
      </c>
      <c r="H73" s="662">
        <v>1</v>
      </c>
      <c r="I73" s="662">
        <v>484.86956521739131</v>
      </c>
      <c r="J73" s="665">
        <v>26</v>
      </c>
      <c r="K73" s="665">
        <v>12662</v>
      </c>
      <c r="L73" s="662">
        <v>1.1354017216642756</v>
      </c>
      <c r="M73" s="662">
        <v>487</v>
      </c>
      <c r="N73" s="665">
        <v>23</v>
      </c>
      <c r="O73" s="665">
        <v>11385</v>
      </c>
      <c r="P73" s="678">
        <v>1.0208931133428982</v>
      </c>
      <c r="Q73" s="666">
        <v>495</v>
      </c>
    </row>
    <row r="74" spans="1:17" ht="14.4" customHeight="1" x14ac:dyDescent="0.3">
      <c r="A74" s="661" t="s">
        <v>4944</v>
      </c>
      <c r="B74" s="662" t="s">
        <v>541</v>
      </c>
      <c r="C74" s="662" t="s">
        <v>4986</v>
      </c>
      <c r="D74" s="662" t="s">
        <v>5037</v>
      </c>
      <c r="E74" s="662" t="s">
        <v>5034</v>
      </c>
      <c r="F74" s="665">
        <v>50</v>
      </c>
      <c r="G74" s="665">
        <v>27746</v>
      </c>
      <c r="H74" s="662">
        <v>1</v>
      </c>
      <c r="I74" s="662">
        <v>554.91999999999996</v>
      </c>
      <c r="J74" s="665">
        <v>87</v>
      </c>
      <c r="K74" s="665">
        <v>48633</v>
      </c>
      <c r="L74" s="662">
        <v>1.7527931954155553</v>
      </c>
      <c r="M74" s="662">
        <v>559</v>
      </c>
      <c r="N74" s="665">
        <v>72</v>
      </c>
      <c r="O74" s="665">
        <v>40896</v>
      </c>
      <c r="P74" s="678">
        <v>1.4739421898652059</v>
      </c>
      <c r="Q74" s="666">
        <v>568</v>
      </c>
    </row>
    <row r="75" spans="1:17" ht="14.4" customHeight="1" x14ac:dyDescent="0.3">
      <c r="A75" s="661" t="s">
        <v>4944</v>
      </c>
      <c r="B75" s="662" t="s">
        <v>541</v>
      </c>
      <c r="C75" s="662" t="s">
        <v>4986</v>
      </c>
      <c r="D75" s="662" t="s">
        <v>5038</v>
      </c>
      <c r="E75" s="662" t="s">
        <v>5036</v>
      </c>
      <c r="F75" s="665"/>
      <c r="G75" s="665"/>
      <c r="H75" s="662"/>
      <c r="I75" s="662"/>
      <c r="J75" s="665">
        <v>5</v>
      </c>
      <c r="K75" s="665">
        <v>3760</v>
      </c>
      <c r="L75" s="662"/>
      <c r="M75" s="662">
        <v>752</v>
      </c>
      <c r="N75" s="665">
        <v>7</v>
      </c>
      <c r="O75" s="665">
        <v>5327</v>
      </c>
      <c r="P75" s="678"/>
      <c r="Q75" s="666">
        <v>761</v>
      </c>
    </row>
    <row r="76" spans="1:17" ht="14.4" customHeight="1" x14ac:dyDescent="0.3">
      <c r="A76" s="661" t="s">
        <v>4944</v>
      </c>
      <c r="B76" s="662" t="s">
        <v>541</v>
      </c>
      <c r="C76" s="662" t="s">
        <v>4986</v>
      </c>
      <c r="D76" s="662" t="s">
        <v>5039</v>
      </c>
      <c r="E76" s="662" t="s">
        <v>5022</v>
      </c>
      <c r="F76" s="665">
        <v>12</v>
      </c>
      <c r="G76" s="665">
        <v>5331</v>
      </c>
      <c r="H76" s="662">
        <v>1</v>
      </c>
      <c r="I76" s="662">
        <v>444.25</v>
      </c>
      <c r="J76" s="665">
        <v>9</v>
      </c>
      <c r="K76" s="665">
        <v>4041</v>
      </c>
      <c r="L76" s="662">
        <v>0.7580191333708497</v>
      </c>
      <c r="M76" s="662">
        <v>449</v>
      </c>
      <c r="N76" s="665">
        <v>14</v>
      </c>
      <c r="O76" s="665">
        <v>6468</v>
      </c>
      <c r="P76" s="678">
        <v>1.2132808103545301</v>
      </c>
      <c r="Q76" s="666">
        <v>462</v>
      </c>
    </row>
    <row r="77" spans="1:17" ht="14.4" customHeight="1" x14ac:dyDescent="0.3">
      <c r="A77" s="661" t="s">
        <v>4944</v>
      </c>
      <c r="B77" s="662" t="s">
        <v>541</v>
      </c>
      <c r="C77" s="662" t="s">
        <v>4986</v>
      </c>
      <c r="D77" s="662" t="s">
        <v>5051</v>
      </c>
      <c r="E77" s="662" t="s">
        <v>5052</v>
      </c>
      <c r="F77" s="665"/>
      <c r="G77" s="665"/>
      <c r="H77" s="662"/>
      <c r="I77" s="662"/>
      <c r="J77" s="665"/>
      <c r="K77" s="665"/>
      <c r="L77" s="662"/>
      <c r="M77" s="662"/>
      <c r="N77" s="665">
        <v>3</v>
      </c>
      <c r="O77" s="665">
        <v>2499</v>
      </c>
      <c r="P77" s="678"/>
      <c r="Q77" s="666">
        <v>833</v>
      </c>
    </row>
    <row r="78" spans="1:17" ht="14.4" customHeight="1" x14ac:dyDescent="0.3">
      <c r="A78" s="661" t="s">
        <v>4944</v>
      </c>
      <c r="B78" s="662" t="s">
        <v>541</v>
      </c>
      <c r="C78" s="662" t="s">
        <v>4986</v>
      </c>
      <c r="D78" s="662" t="s">
        <v>5041</v>
      </c>
      <c r="E78" s="662" t="s">
        <v>5042</v>
      </c>
      <c r="F78" s="665">
        <v>1</v>
      </c>
      <c r="G78" s="665">
        <v>209</v>
      </c>
      <c r="H78" s="662">
        <v>1</v>
      </c>
      <c r="I78" s="662">
        <v>209</v>
      </c>
      <c r="J78" s="665">
        <v>1</v>
      </c>
      <c r="K78" s="665">
        <v>210</v>
      </c>
      <c r="L78" s="662">
        <v>1.0047846889952152</v>
      </c>
      <c r="M78" s="662">
        <v>210</v>
      </c>
      <c r="N78" s="665">
        <v>1</v>
      </c>
      <c r="O78" s="665">
        <v>215</v>
      </c>
      <c r="P78" s="678">
        <v>1.0287081339712918</v>
      </c>
      <c r="Q78" s="666">
        <v>215</v>
      </c>
    </row>
    <row r="79" spans="1:17" ht="14.4" customHeight="1" x14ac:dyDescent="0.3">
      <c r="A79" s="661" t="s">
        <v>4944</v>
      </c>
      <c r="B79" s="662" t="s">
        <v>541</v>
      </c>
      <c r="C79" s="662" t="s">
        <v>4986</v>
      </c>
      <c r="D79" s="662" t="s">
        <v>5043</v>
      </c>
      <c r="E79" s="662" t="s">
        <v>5044</v>
      </c>
      <c r="F79" s="665">
        <v>27</v>
      </c>
      <c r="G79" s="665">
        <v>2236</v>
      </c>
      <c r="H79" s="662">
        <v>1</v>
      </c>
      <c r="I79" s="662">
        <v>82.81481481481481</v>
      </c>
      <c r="J79" s="665">
        <v>23</v>
      </c>
      <c r="K79" s="665">
        <v>1955</v>
      </c>
      <c r="L79" s="662">
        <v>0.87432915921288012</v>
      </c>
      <c r="M79" s="662">
        <v>85</v>
      </c>
      <c r="N79" s="665">
        <v>23</v>
      </c>
      <c r="O79" s="665">
        <v>1955</v>
      </c>
      <c r="P79" s="678">
        <v>0.87432915921288012</v>
      </c>
      <c r="Q79" s="666">
        <v>85</v>
      </c>
    </row>
    <row r="80" spans="1:17" ht="14.4" customHeight="1" x14ac:dyDescent="0.3">
      <c r="A80" s="661" t="s">
        <v>4944</v>
      </c>
      <c r="B80" s="662" t="s">
        <v>541</v>
      </c>
      <c r="C80" s="662" t="s">
        <v>4986</v>
      </c>
      <c r="D80" s="662" t="s">
        <v>5053</v>
      </c>
      <c r="E80" s="662" t="s">
        <v>5054</v>
      </c>
      <c r="F80" s="665">
        <v>1</v>
      </c>
      <c r="G80" s="665">
        <v>703</v>
      </c>
      <c r="H80" s="662">
        <v>1</v>
      </c>
      <c r="I80" s="662">
        <v>703</v>
      </c>
      <c r="J80" s="665">
        <v>1</v>
      </c>
      <c r="K80" s="665">
        <v>707</v>
      </c>
      <c r="L80" s="662">
        <v>1.0056899004267426</v>
      </c>
      <c r="M80" s="662">
        <v>707</v>
      </c>
      <c r="N80" s="665"/>
      <c r="O80" s="665"/>
      <c r="P80" s="678"/>
      <c r="Q80" s="666"/>
    </row>
    <row r="81" spans="1:17" ht="14.4" customHeight="1" x14ac:dyDescent="0.3">
      <c r="A81" s="661" t="s">
        <v>4944</v>
      </c>
      <c r="B81" s="662" t="s">
        <v>541</v>
      </c>
      <c r="C81" s="662" t="s">
        <v>4986</v>
      </c>
      <c r="D81" s="662" t="s">
        <v>5009</v>
      </c>
      <c r="E81" s="662" t="s">
        <v>5010</v>
      </c>
      <c r="F81" s="665">
        <v>4</v>
      </c>
      <c r="G81" s="665">
        <v>450</v>
      </c>
      <c r="H81" s="662">
        <v>1</v>
      </c>
      <c r="I81" s="662">
        <v>112.5</v>
      </c>
      <c r="J81" s="665">
        <v>5</v>
      </c>
      <c r="K81" s="665">
        <v>570</v>
      </c>
      <c r="L81" s="662">
        <v>1.2666666666666666</v>
      </c>
      <c r="M81" s="662">
        <v>114</v>
      </c>
      <c r="N81" s="665">
        <v>8</v>
      </c>
      <c r="O81" s="665">
        <v>960</v>
      </c>
      <c r="P81" s="678">
        <v>2.1333333333333333</v>
      </c>
      <c r="Q81" s="666">
        <v>120</v>
      </c>
    </row>
    <row r="82" spans="1:17" ht="14.4" customHeight="1" x14ac:dyDescent="0.3">
      <c r="A82" s="661" t="s">
        <v>4944</v>
      </c>
      <c r="B82" s="662" t="s">
        <v>541</v>
      </c>
      <c r="C82" s="662" t="s">
        <v>4986</v>
      </c>
      <c r="D82" s="662" t="s">
        <v>5045</v>
      </c>
      <c r="E82" s="662" t="s">
        <v>5046</v>
      </c>
      <c r="F82" s="665">
        <v>47</v>
      </c>
      <c r="G82" s="665">
        <v>13966</v>
      </c>
      <c r="H82" s="662">
        <v>1</v>
      </c>
      <c r="I82" s="662">
        <v>297.14893617021278</v>
      </c>
      <c r="J82" s="665">
        <v>21</v>
      </c>
      <c r="K82" s="665">
        <v>6279</v>
      </c>
      <c r="L82" s="662">
        <v>0.44959186596018902</v>
      </c>
      <c r="M82" s="662">
        <v>299</v>
      </c>
      <c r="N82" s="665">
        <v>20</v>
      </c>
      <c r="O82" s="665">
        <v>6140</v>
      </c>
      <c r="P82" s="678">
        <v>0.43963912358585133</v>
      </c>
      <c r="Q82" s="666">
        <v>307</v>
      </c>
    </row>
    <row r="83" spans="1:17" ht="14.4" customHeight="1" x14ac:dyDescent="0.3">
      <c r="A83" s="661" t="s">
        <v>4944</v>
      </c>
      <c r="B83" s="662" t="s">
        <v>541</v>
      </c>
      <c r="C83" s="662" t="s">
        <v>4986</v>
      </c>
      <c r="D83" s="662" t="s">
        <v>5047</v>
      </c>
      <c r="E83" s="662" t="s">
        <v>5046</v>
      </c>
      <c r="F83" s="665">
        <v>30</v>
      </c>
      <c r="G83" s="665">
        <v>11022</v>
      </c>
      <c r="H83" s="662">
        <v>1</v>
      </c>
      <c r="I83" s="662">
        <v>367.4</v>
      </c>
      <c r="J83" s="665">
        <v>65</v>
      </c>
      <c r="K83" s="665">
        <v>24115</v>
      </c>
      <c r="L83" s="662">
        <v>2.1878969334059155</v>
      </c>
      <c r="M83" s="662">
        <v>371</v>
      </c>
      <c r="N83" s="665">
        <v>69</v>
      </c>
      <c r="O83" s="665">
        <v>26220</v>
      </c>
      <c r="P83" s="678">
        <v>2.3788786064235166</v>
      </c>
      <c r="Q83" s="666">
        <v>380</v>
      </c>
    </row>
    <row r="84" spans="1:17" ht="14.4" customHeight="1" x14ac:dyDescent="0.3">
      <c r="A84" s="661" t="s">
        <v>4944</v>
      </c>
      <c r="B84" s="662" t="s">
        <v>541</v>
      </c>
      <c r="C84" s="662" t="s">
        <v>4986</v>
      </c>
      <c r="D84" s="662" t="s">
        <v>5048</v>
      </c>
      <c r="E84" s="662" t="s">
        <v>5049</v>
      </c>
      <c r="F84" s="665">
        <v>24</v>
      </c>
      <c r="G84" s="665">
        <v>6472</v>
      </c>
      <c r="H84" s="662">
        <v>1</v>
      </c>
      <c r="I84" s="662">
        <v>269.66666666666669</v>
      </c>
      <c r="J84" s="665">
        <v>30</v>
      </c>
      <c r="K84" s="665">
        <v>8160</v>
      </c>
      <c r="L84" s="662">
        <v>1.2608158220024721</v>
      </c>
      <c r="M84" s="662">
        <v>272</v>
      </c>
      <c r="N84" s="665">
        <v>22</v>
      </c>
      <c r="O84" s="665">
        <v>5984</v>
      </c>
      <c r="P84" s="678">
        <v>0.92459826946847956</v>
      </c>
      <c r="Q84" s="666">
        <v>272</v>
      </c>
    </row>
    <row r="85" spans="1:17" ht="14.4" customHeight="1" x14ac:dyDescent="0.3">
      <c r="A85" s="661" t="s">
        <v>4944</v>
      </c>
      <c r="B85" s="662" t="s">
        <v>541</v>
      </c>
      <c r="C85" s="662" t="s">
        <v>4986</v>
      </c>
      <c r="D85" s="662" t="s">
        <v>5021</v>
      </c>
      <c r="E85" s="662" t="s">
        <v>5022</v>
      </c>
      <c r="F85" s="665">
        <v>2</v>
      </c>
      <c r="G85" s="665">
        <v>678</v>
      </c>
      <c r="H85" s="662">
        <v>1</v>
      </c>
      <c r="I85" s="662">
        <v>339</v>
      </c>
      <c r="J85" s="665">
        <v>3</v>
      </c>
      <c r="K85" s="665">
        <v>1020</v>
      </c>
      <c r="L85" s="662">
        <v>1.5044247787610618</v>
      </c>
      <c r="M85" s="662">
        <v>340</v>
      </c>
      <c r="N85" s="665">
        <v>1</v>
      </c>
      <c r="O85" s="665">
        <v>352</v>
      </c>
      <c r="P85" s="678">
        <v>0.5191740412979351</v>
      </c>
      <c r="Q85" s="666">
        <v>352</v>
      </c>
    </row>
    <row r="86" spans="1:17" ht="14.4" customHeight="1" x14ac:dyDescent="0.3">
      <c r="A86" s="661" t="s">
        <v>4944</v>
      </c>
      <c r="B86" s="662" t="s">
        <v>541</v>
      </c>
      <c r="C86" s="662" t="s">
        <v>4986</v>
      </c>
      <c r="D86" s="662" t="s">
        <v>5050</v>
      </c>
      <c r="E86" s="662" t="s">
        <v>5032</v>
      </c>
      <c r="F86" s="665">
        <v>55</v>
      </c>
      <c r="G86" s="665">
        <v>21515</v>
      </c>
      <c r="H86" s="662">
        <v>1</v>
      </c>
      <c r="I86" s="662">
        <v>391.18181818181819</v>
      </c>
      <c r="J86" s="665">
        <v>63</v>
      </c>
      <c r="K86" s="665">
        <v>24885</v>
      </c>
      <c r="L86" s="662">
        <v>1.1566349058796188</v>
      </c>
      <c r="M86" s="662">
        <v>395</v>
      </c>
      <c r="N86" s="665">
        <v>32</v>
      </c>
      <c r="O86" s="665">
        <v>12928</v>
      </c>
      <c r="P86" s="678">
        <v>0.60088310481059726</v>
      </c>
      <c r="Q86" s="666">
        <v>404</v>
      </c>
    </row>
    <row r="87" spans="1:17" ht="14.4" customHeight="1" x14ac:dyDescent="0.3">
      <c r="A87" s="661" t="s">
        <v>4944</v>
      </c>
      <c r="B87" s="662" t="s">
        <v>541</v>
      </c>
      <c r="C87" s="662" t="s">
        <v>4986</v>
      </c>
      <c r="D87" s="662" t="s">
        <v>5055</v>
      </c>
      <c r="E87" s="662" t="s">
        <v>5056</v>
      </c>
      <c r="F87" s="665"/>
      <c r="G87" s="665"/>
      <c r="H87" s="662"/>
      <c r="I87" s="662"/>
      <c r="J87" s="665">
        <v>1</v>
      </c>
      <c r="K87" s="665">
        <v>611</v>
      </c>
      <c r="L87" s="662"/>
      <c r="M87" s="662">
        <v>611</v>
      </c>
      <c r="N87" s="665"/>
      <c r="O87" s="665"/>
      <c r="P87" s="678"/>
      <c r="Q87" s="666"/>
    </row>
    <row r="88" spans="1:17" ht="14.4" customHeight="1" x14ac:dyDescent="0.3">
      <c r="A88" s="661" t="s">
        <v>4944</v>
      </c>
      <c r="B88" s="662" t="s">
        <v>541</v>
      </c>
      <c r="C88" s="662" t="s">
        <v>4986</v>
      </c>
      <c r="D88" s="662" t="s">
        <v>5057</v>
      </c>
      <c r="E88" s="662" t="s">
        <v>5058</v>
      </c>
      <c r="F88" s="665">
        <v>2</v>
      </c>
      <c r="G88" s="665">
        <v>852</v>
      </c>
      <c r="H88" s="662">
        <v>1</v>
      </c>
      <c r="I88" s="662">
        <v>426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thickBot="1" x14ac:dyDescent="0.35">
      <c r="A89" s="667" t="s">
        <v>5059</v>
      </c>
      <c r="B89" s="668" t="s">
        <v>535</v>
      </c>
      <c r="C89" s="668" t="s">
        <v>4986</v>
      </c>
      <c r="D89" s="668" t="s">
        <v>5060</v>
      </c>
      <c r="E89" s="668" t="s">
        <v>5061</v>
      </c>
      <c r="F89" s="671"/>
      <c r="G89" s="671"/>
      <c r="H89" s="668"/>
      <c r="I89" s="668"/>
      <c r="J89" s="671"/>
      <c r="K89" s="671"/>
      <c r="L89" s="668"/>
      <c r="M89" s="668"/>
      <c r="N89" s="671">
        <v>17</v>
      </c>
      <c r="O89" s="671">
        <v>0</v>
      </c>
      <c r="P89" s="679"/>
      <c r="Q89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81775787</v>
      </c>
      <c r="C3" s="351">
        <f t="shared" ref="C3:R3" si="0">SUBTOTAL(9,C6:C1048576)</f>
        <v>26</v>
      </c>
      <c r="D3" s="351">
        <f t="shared" si="0"/>
        <v>86152368.329999998</v>
      </c>
      <c r="E3" s="351">
        <f t="shared" si="0"/>
        <v>32.77259344191777</v>
      </c>
      <c r="F3" s="351">
        <f t="shared" si="0"/>
        <v>92366357</v>
      </c>
      <c r="G3" s="354">
        <f>IF(B3&lt;&gt;0,F3/B3,"")</f>
        <v>1.1295074054132919</v>
      </c>
      <c r="H3" s="350">
        <f t="shared" si="0"/>
        <v>7306022.8500000006</v>
      </c>
      <c r="I3" s="351">
        <f t="shared" si="0"/>
        <v>21</v>
      </c>
      <c r="J3" s="351">
        <f t="shared" si="0"/>
        <v>7672945.2699999996</v>
      </c>
      <c r="K3" s="351">
        <f t="shared" si="0"/>
        <v>29.71189622885937</v>
      </c>
      <c r="L3" s="351">
        <f t="shared" si="0"/>
        <v>9542125.1700000018</v>
      </c>
      <c r="M3" s="352">
        <f>IF(H3&lt;&gt;0,L3/H3,"")</f>
        <v>1.3060628697595711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5063</v>
      </c>
      <c r="B6" s="794">
        <v>115166</v>
      </c>
      <c r="C6" s="737">
        <v>1</v>
      </c>
      <c r="D6" s="794">
        <v>562527</v>
      </c>
      <c r="E6" s="737">
        <v>4.8844884775020407</v>
      </c>
      <c r="F6" s="794">
        <v>836074</v>
      </c>
      <c r="G6" s="742">
        <v>7.2597294340343508</v>
      </c>
      <c r="H6" s="794">
        <v>1809.5</v>
      </c>
      <c r="I6" s="737">
        <v>1</v>
      </c>
      <c r="J6" s="794">
        <v>4523.75</v>
      </c>
      <c r="K6" s="737">
        <v>2.5</v>
      </c>
      <c r="L6" s="794">
        <v>11761.75</v>
      </c>
      <c r="M6" s="742">
        <v>6.5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5064</v>
      </c>
      <c r="B7" s="797">
        <v>112657</v>
      </c>
      <c r="C7" s="662">
        <v>1</v>
      </c>
      <c r="D7" s="797">
        <v>122314</v>
      </c>
      <c r="E7" s="662">
        <v>1.085720372457992</v>
      </c>
      <c r="F7" s="797">
        <v>193517</v>
      </c>
      <c r="G7" s="678">
        <v>1.7177538901266676</v>
      </c>
      <c r="H7" s="797"/>
      <c r="I7" s="662"/>
      <c r="J7" s="797">
        <v>904.75</v>
      </c>
      <c r="K7" s="662"/>
      <c r="L7" s="797"/>
      <c r="M7" s="678"/>
      <c r="N7" s="797"/>
      <c r="O7" s="662"/>
      <c r="P7" s="797"/>
      <c r="Q7" s="662"/>
      <c r="R7" s="797"/>
      <c r="S7" s="701"/>
    </row>
    <row r="8" spans="1:19" ht="14.4" customHeight="1" x14ac:dyDescent="0.3">
      <c r="A8" s="688" t="s">
        <v>5065</v>
      </c>
      <c r="B8" s="797">
        <v>24302</v>
      </c>
      <c r="C8" s="662">
        <v>1</v>
      </c>
      <c r="D8" s="797">
        <v>36336</v>
      </c>
      <c r="E8" s="662">
        <v>1.4951855814336268</v>
      </c>
      <c r="F8" s="797">
        <v>56128</v>
      </c>
      <c r="G8" s="678">
        <v>2.3096041478067648</v>
      </c>
      <c r="H8" s="797">
        <v>904.75</v>
      </c>
      <c r="I8" s="662">
        <v>1</v>
      </c>
      <c r="J8" s="797"/>
      <c r="K8" s="662"/>
      <c r="L8" s="797">
        <v>242.64</v>
      </c>
      <c r="M8" s="678">
        <v>0.26818458137607071</v>
      </c>
      <c r="N8" s="797"/>
      <c r="O8" s="662"/>
      <c r="P8" s="797"/>
      <c r="Q8" s="662"/>
      <c r="R8" s="797"/>
      <c r="S8" s="701"/>
    </row>
    <row r="9" spans="1:19" ht="14.4" customHeight="1" x14ac:dyDescent="0.3">
      <c r="A9" s="688" t="s">
        <v>5066</v>
      </c>
      <c r="B9" s="797">
        <v>7334275</v>
      </c>
      <c r="C9" s="662">
        <v>1</v>
      </c>
      <c r="D9" s="797">
        <v>7932783.3300000001</v>
      </c>
      <c r="E9" s="662">
        <v>1.0816042935395795</v>
      </c>
      <c r="F9" s="797">
        <v>8189899</v>
      </c>
      <c r="G9" s="678">
        <v>1.1166610196645204</v>
      </c>
      <c r="H9" s="797">
        <v>511965.84000000008</v>
      </c>
      <c r="I9" s="662">
        <v>1</v>
      </c>
      <c r="J9" s="797">
        <v>526345.59000000008</v>
      </c>
      <c r="K9" s="662">
        <v>1.0280873231698426</v>
      </c>
      <c r="L9" s="797">
        <v>441073.12000000011</v>
      </c>
      <c r="M9" s="678">
        <v>0.86152841759911181</v>
      </c>
      <c r="N9" s="797"/>
      <c r="O9" s="662"/>
      <c r="P9" s="797"/>
      <c r="Q9" s="662"/>
      <c r="R9" s="797"/>
      <c r="S9" s="701"/>
    </row>
    <row r="10" spans="1:19" ht="14.4" customHeight="1" x14ac:dyDescent="0.3">
      <c r="A10" s="688" t="s">
        <v>5067</v>
      </c>
      <c r="B10" s="797">
        <v>2520922</v>
      </c>
      <c r="C10" s="662">
        <v>1</v>
      </c>
      <c r="D10" s="797">
        <v>2630400</v>
      </c>
      <c r="E10" s="662">
        <v>1.0434277617474876</v>
      </c>
      <c r="F10" s="797">
        <v>2846069</v>
      </c>
      <c r="G10" s="678">
        <v>1.1289793972205406</v>
      </c>
      <c r="H10" s="797">
        <v>104787.01</v>
      </c>
      <c r="I10" s="662">
        <v>1</v>
      </c>
      <c r="J10" s="797">
        <v>150610</v>
      </c>
      <c r="K10" s="662">
        <v>1.4372964740572329</v>
      </c>
      <c r="L10" s="797">
        <v>141758.21000000002</v>
      </c>
      <c r="M10" s="678">
        <v>1.3528223584201899</v>
      </c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5068</v>
      </c>
      <c r="B11" s="797">
        <v>5313761</v>
      </c>
      <c r="C11" s="662">
        <v>1</v>
      </c>
      <c r="D11" s="797">
        <v>5627663</v>
      </c>
      <c r="E11" s="662">
        <v>1.0590734133507322</v>
      </c>
      <c r="F11" s="797">
        <v>6010761</v>
      </c>
      <c r="G11" s="678">
        <v>1.1311688651409049</v>
      </c>
      <c r="H11" s="797">
        <v>430984.67000000004</v>
      </c>
      <c r="I11" s="662">
        <v>1</v>
      </c>
      <c r="J11" s="797">
        <v>488985.37</v>
      </c>
      <c r="K11" s="662">
        <v>1.1345771764921475</v>
      </c>
      <c r="L11" s="797">
        <v>365058.16</v>
      </c>
      <c r="M11" s="678">
        <v>0.84703281905595373</v>
      </c>
      <c r="N11" s="797"/>
      <c r="O11" s="662"/>
      <c r="P11" s="797"/>
      <c r="Q11" s="662"/>
      <c r="R11" s="797"/>
      <c r="S11" s="701"/>
    </row>
    <row r="12" spans="1:19" ht="14.4" customHeight="1" x14ac:dyDescent="0.3">
      <c r="A12" s="688" t="s">
        <v>2658</v>
      </c>
      <c r="B12" s="797">
        <v>36259146</v>
      </c>
      <c r="C12" s="662">
        <v>1</v>
      </c>
      <c r="D12" s="797">
        <v>38179263</v>
      </c>
      <c r="E12" s="662">
        <v>1.0529553840015979</v>
      </c>
      <c r="F12" s="797">
        <v>40557863</v>
      </c>
      <c r="G12" s="678">
        <v>1.118555384619373</v>
      </c>
      <c r="H12" s="797">
        <v>5227762.4300000006</v>
      </c>
      <c r="I12" s="662">
        <v>1</v>
      </c>
      <c r="J12" s="797">
        <v>5307314.79</v>
      </c>
      <c r="K12" s="662">
        <v>1.0152172867579983</v>
      </c>
      <c r="L12" s="797">
        <v>7520294.4900000012</v>
      </c>
      <c r="M12" s="678">
        <v>1.4385302681017202</v>
      </c>
      <c r="N12" s="797"/>
      <c r="O12" s="662"/>
      <c r="P12" s="797"/>
      <c r="Q12" s="662"/>
      <c r="R12" s="797"/>
      <c r="S12" s="701"/>
    </row>
    <row r="13" spans="1:19" ht="14.4" customHeight="1" x14ac:dyDescent="0.3">
      <c r="A13" s="688" t="s">
        <v>5069</v>
      </c>
      <c r="B13" s="797">
        <v>4755055</v>
      </c>
      <c r="C13" s="662">
        <v>1</v>
      </c>
      <c r="D13" s="797">
        <v>4887160</v>
      </c>
      <c r="E13" s="662">
        <v>1.0277820130366526</v>
      </c>
      <c r="F13" s="797">
        <v>5522773</v>
      </c>
      <c r="G13" s="678">
        <v>1.1614530220996393</v>
      </c>
      <c r="H13" s="797">
        <v>176426.25</v>
      </c>
      <c r="I13" s="662">
        <v>1</v>
      </c>
      <c r="J13" s="797">
        <v>183664.25</v>
      </c>
      <c r="K13" s="662">
        <v>1.0410256410256411</v>
      </c>
      <c r="L13" s="797">
        <v>214668.39</v>
      </c>
      <c r="M13" s="678">
        <v>1.2167599209301339</v>
      </c>
      <c r="N13" s="797"/>
      <c r="O13" s="662"/>
      <c r="P13" s="797"/>
      <c r="Q13" s="662"/>
      <c r="R13" s="797"/>
      <c r="S13" s="701"/>
    </row>
    <row r="14" spans="1:19" ht="14.4" customHeight="1" x14ac:dyDescent="0.3">
      <c r="A14" s="688" t="s">
        <v>5070</v>
      </c>
      <c r="B14" s="797">
        <v>96979</v>
      </c>
      <c r="C14" s="662">
        <v>1</v>
      </c>
      <c r="D14" s="797">
        <v>104748</v>
      </c>
      <c r="E14" s="662">
        <v>1.0801101269346971</v>
      </c>
      <c r="F14" s="797">
        <v>85059</v>
      </c>
      <c r="G14" s="678">
        <v>0.8770867919858939</v>
      </c>
      <c r="H14" s="797">
        <v>3619</v>
      </c>
      <c r="I14" s="662">
        <v>1</v>
      </c>
      <c r="J14" s="797">
        <v>5428.5</v>
      </c>
      <c r="K14" s="662">
        <v>1.5</v>
      </c>
      <c r="L14" s="797">
        <v>1809.5</v>
      </c>
      <c r="M14" s="678">
        <v>0.5</v>
      </c>
      <c r="N14" s="797"/>
      <c r="O14" s="662"/>
      <c r="P14" s="797"/>
      <c r="Q14" s="662"/>
      <c r="R14" s="797"/>
      <c r="S14" s="701"/>
    </row>
    <row r="15" spans="1:19" ht="14.4" customHeight="1" x14ac:dyDescent="0.3">
      <c r="A15" s="688" t="s">
        <v>5071</v>
      </c>
      <c r="B15" s="797">
        <v>3632711</v>
      </c>
      <c r="C15" s="662">
        <v>1</v>
      </c>
      <c r="D15" s="797">
        <v>4253154</v>
      </c>
      <c r="E15" s="662">
        <v>1.1707933826830705</v>
      </c>
      <c r="F15" s="797">
        <v>4836906</v>
      </c>
      <c r="G15" s="678">
        <v>1.3314865949975101</v>
      </c>
      <c r="H15" s="797">
        <v>56094.5</v>
      </c>
      <c r="I15" s="662">
        <v>1</v>
      </c>
      <c r="J15" s="797">
        <v>53461.279999999999</v>
      </c>
      <c r="K15" s="662">
        <v>0.95305742987280395</v>
      </c>
      <c r="L15" s="797">
        <v>58874.559999999998</v>
      </c>
      <c r="M15" s="678">
        <v>1.0495602955726497</v>
      </c>
      <c r="N15" s="797"/>
      <c r="O15" s="662"/>
      <c r="P15" s="797"/>
      <c r="Q15" s="662"/>
      <c r="R15" s="797"/>
      <c r="S15" s="701"/>
    </row>
    <row r="16" spans="1:19" ht="14.4" customHeight="1" x14ac:dyDescent="0.3">
      <c r="A16" s="688" t="s">
        <v>5072</v>
      </c>
      <c r="B16" s="797">
        <v>5632376</v>
      </c>
      <c r="C16" s="662">
        <v>1</v>
      </c>
      <c r="D16" s="797">
        <v>6015749</v>
      </c>
      <c r="E16" s="662">
        <v>1.0680659458814539</v>
      </c>
      <c r="F16" s="797">
        <v>6123917</v>
      </c>
      <c r="G16" s="678">
        <v>1.0872706296596677</v>
      </c>
      <c r="H16" s="797">
        <v>319837.42000000016</v>
      </c>
      <c r="I16" s="662">
        <v>1</v>
      </c>
      <c r="J16" s="797">
        <v>414495.7900000001</v>
      </c>
      <c r="K16" s="662">
        <v>1.2959577712951784</v>
      </c>
      <c r="L16" s="797">
        <v>290777.81000000011</v>
      </c>
      <c r="M16" s="678">
        <v>0.90914255749061501</v>
      </c>
      <c r="N16" s="797"/>
      <c r="O16" s="662"/>
      <c r="P16" s="797"/>
      <c r="Q16" s="662"/>
      <c r="R16" s="797"/>
      <c r="S16" s="701"/>
    </row>
    <row r="17" spans="1:19" ht="14.4" customHeight="1" x14ac:dyDescent="0.3">
      <c r="A17" s="688" t="s">
        <v>5073</v>
      </c>
      <c r="B17" s="797">
        <v>2384331</v>
      </c>
      <c r="C17" s="662">
        <v>1</v>
      </c>
      <c r="D17" s="797">
        <v>2844747</v>
      </c>
      <c r="E17" s="662">
        <v>1.1931007062358372</v>
      </c>
      <c r="F17" s="797">
        <v>3166499</v>
      </c>
      <c r="G17" s="678">
        <v>1.3280450575025029</v>
      </c>
      <c r="H17" s="797">
        <v>108812.64</v>
      </c>
      <c r="I17" s="662">
        <v>1</v>
      </c>
      <c r="J17" s="797">
        <v>115808</v>
      </c>
      <c r="K17" s="662">
        <v>1.0642881194684735</v>
      </c>
      <c r="L17" s="797">
        <v>122141.25</v>
      </c>
      <c r="M17" s="678">
        <v>1.1224913760019057</v>
      </c>
      <c r="N17" s="797"/>
      <c r="O17" s="662"/>
      <c r="P17" s="797"/>
      <c r="Q17" s="662"/>
      <c r="R17" s="797"/>
      <c r="S17" s="701"/>
    </row>
    <row r="18" spans="1:19" ht="14.4" customHeight="1" x14ac:dyDescent="0.3">
      <c r="A18" s="688" t="s">
        <v>5074</v>
      </c>
      <c r="B18" s="797">
        <v>2405468</v>
      </c>
      <c r="C18" s="662">
        <v>1</v>
      </c>
      <c r="D18" s="797">
        <v>1948801</v>
      </c>
      <c r="E18" s="662">
        <v>0.81015461440351733</v>
      </c>
      <c r="F18" s="797">
        <v>1909794</v>
      </c>
      <c r="G18" s="678">
        <v>0.79393864312474749</v>
      </c>
      <c r="H18" s="797">
        <v>10857</v>
      </c>
      <c r="I18" s="662">
        <v>1</v>
      </c>
      <c r="J18" s="797">
        <v>13571.25</v>
      </c>
      <c r="K18" s="662">
        <v>1.25</v>
      </c>
      <c r="L18" s="797">
        <v>13571.25</v>
      </c>
      <c r="M18" s="678">
        <v>1.25</v>
      </c>
      <c r="N18" s="797"/>
      <c r="O18" s="662"/>
      <c r="P18" s="797"/>
      <c r="Q18" s="662"/>
      <c r="R18" s="797"/>
      <c r="S18" s="701"/>
    </row>
    <row r="19" spans="1:19" ht="14.4" customHeight="1" x14ac:dyDescent="0.3">
      <c r="A19" s="688" t="s">
        <v>5075</v>
      </c>
      <c r="B19" s="797">
        <v>429107</v>
      </c>
      <c r="C19" s="662">
        <v>1</v>
      </c>
      <c r="D19" s="797">
        <v>493260</v>
      </c>
      <c r="E19" s="662">
        <v>1.1495035037880994</v>
      </c>
      <c r="F19" s="797">
        <v>450442</v>
      </c>
      <c r="G19" s="678">
        <v>1.0497195338225664</v>
      </c>
      <c r="H19" s="797">
        <v>6333.25</v>
      </c>
      <c r="I19" s="662">
        <v>1</v>
      </c>
      <c r="J19" s="797">
        <v>30761.5</v>
      </c>
      <c r="K19" s="662">
        <v>4.8571428571428568</v>
      </c>
      <c r="L19" s="797">
        <v>19904.5</v>
      </c>
      <c r="M19" s="678">
        <v>3.1428571428571428</v>
      </c>
      <c r="N19" s="797"/>
      <c r="O19" s="662"/>
      <c r="P19" s="797"/>
      <c r="Q19" s="662"/>
      <c r="R19" s="797"/>
      <c r="S19" s="701"/>
    </row>
    <row r="20" spans="1:19" ht="14.4" customHeight="1" x14ac:dyDescent="0.3">
      <c r="A20" s="688" t="s">
        <v>5076</v>
      </c>
      <c r="B20" s="797">
        <v>241370</v>
      </c>
      <c r="C20" s="662">
        <v>1</v>
      </c>
      <c r="D20" s="797">
        <v>351934</v>
      </c>
      <c r="E20" s="662">
        <v>1.4580685255002692</v>
      </c>
      <c r="F20" s="797">
        <v>438078</v>
      </c>
      <c r="G20" s="678">
        <v>1.8149645772051208</v>
      </c>
      <c r="H20" s="797">
        <v>5428.5</v>
      </c>
      <c r="I20" s="662">
        <v>1</v>
      </c>
      <c r="J20" s="797">
        <v>14476</v>
      </c>
      <c r="K20" s="662">
        <v>2.6666666666666665</v>
      </c>
      <c r="L20" s="797">
        <v>8239</v>
      </c>
      <c r="M20" s="678">
        <v>1.5177304964539007</v>
      </c>
      <c r="N20" s="797"/>
      <c r="O20" s="662"/>
      <c r="P20" s="797"/>
      <c r="Q20" s="662"/>
      <c r="R20" s="797"/>
      <c r="S20" s="701"/>
    </row>
    <row r="21" spans="1:19" ht="14.4" customHeight="1" x14ac:dyDescent="0.3">
      <c r="A21" s="688" t="s">
        <v>5077</v>
      </c>
      <c r="B21" s="797">
        <v>247465</v>
      </c>
      <c r="C21" s="662">
        <v>1</v>
      </c>
      <c r="D21" s="797">
        <v>241516</v>
      </c>
      <c r="E21" s="662">
        <v>0.97596023680116384</v>
      </c>
      <c r="F21" s="797">
        <v>346386</v>
      </c>
      <c r="G21" s="678">
        <v>1.3997373365930537</v>
      </c>
      <c r="H21" s="797">
        <v>10194.89</v>
      </c>
      <c r="I21" s="662">
        <v>1</v>
      </c>
      <c r="J21" s="797">
        <v>5671.1399999999994</v>
      </c>
      <c r="K21" s="662">
        <v>0.55627279941225449</v>
      </c>
      <c r="L21" s="797">
        <v>14718.64</v>
      </c>
      <c r="M21" s="678">
        <v>1.4437272005877455</v>
      </c>
      <c r="N21" s="797"/>
      <c r="O21" s="662"/>
      <c r="P21" s="797"/>
      <c r="Q21" s="662"/>
      <c r="R21" s="797"/>
      <c r="S21" s="701"/>
    </row>
    <row r="22" spans="1:19" ht="14.4" customHeight="1" x14ac:dyDescent="0.3">
      <c r="A22" s="688" t="s">
        <v>5078</v>
      </c>
      <c r="B22" s="797">
        <v>63195</v>
      </c>
      <c r="C22" s="662">
        <v>1</v>
      </c>
      <c r="D22" s="797">
        <v>54549</v>
      </c>
      <c r="E22" s="662">
        <v>0.86318537859007838</v>
      </c>
      <c r="F22" s="797">
        <v>26644</v>
      </c>
      <c r="G22" s="678">
        <v>0.42161563414827125</v>
      </c>
      <c r="H22" s="797"/>
      <c r="I22" s="662"/>
      <c r="J22" s="797"/>
      <c r="K22" s="662"/>
      <c r="L22" s="797"/>
      <c r="M22" s="678"/>
      <c r="N22" s="797"/>
      <c r="O22" s="662"/>
      <c r="P22" s="797"/>
      <c r="Q22" s="662"/>
      <c r="R22" s="797"/>
      <c r="S22" s="701"/>
    </row>
    <row r="23" spans="1:19" ht="14.4" customHeight="1" x14ac:dyDescent="0.3">
      <c r="A23" s="688" t="s">
        <v>5079</v>
      </c>
      <c r="B23" s="797">
        <v>327</v>
      </c>
      <c r="C23" s="662">
        <v>1</v>
      </c>
      <c r="D23" s="797">
        <v>235</v>
      </c>
      <c r="E23" s="662">
        <v>0.71865443425076447</v>
      </c>
      <c r="F23" s="797">
        <v>24630</v>
      </c>
      <c r="G23" s="678">
        <v>75.321100917431195</v>
      </c>
      <c r="H23" s="797"/>
      <c r="I23" s="662"/>
      <c r="J23" s="797"/>
      <c r="K23" s="662"/>
      <c r="L23" s="797"/>
      <c r="M23" s="678"/>
      <c r="N23" s="797"/>
      <c r="O23" s="662"/>
      <c r="P23" s="797"/>
      <c r="Q23" s="662"/>
      <c r="R23" s="797"/>
      <c r="S23" s="701"/>
    </row>
    <row r="24" spans="1:19" ht="14.4" customHeight="1" x14ac:dyDescent="0.3">
      <c r="A24" s="688" t="s">
        <v>5080</v>
      </c>
      <c r="B24" s="797">
        <v>51557</v>
      </c>
      <c r="C24" s="662">
        <v>1</v>
      </c>
      <c r="D24" s="797">
        <v>37088</v>
      </c>
      <c r="E24" s="662">
        <v>0.71935915588571875</v>
      </c>
      <c r="F24" s="797">
        <v>70842</v>
      </c>
      <c r="G24" s="678">
        <v>1.3740520200942645</v>
      </c>
      <c r="H24" s="797"/>
      <c r="I24" s="662"/>
      <c r="J24" s="797"/>
      <c r="K24" s="662"/>
      <c r="L24" s="797"/>
      <c r="M24" s="678"/>
      <c r="N24" s="797"/>
      <c r="O24" s="662"/>
      <c r="P24" s="797"/>
      <c r="Q24" s="662"/>
      <c r="R24" s="797"/>
      <c r="S24" s="701"/>
    </row>
    <row r="25" spans="1:19" ht="14.4" customHeight="1" x14ac:dyDescent="0.3">
      <c r="A25" s="688" t="s">
        <v>5081</v>
      </c>
      <c r="B25" s="797">
        <v>705140</v>
      </c>
      <c r="C25" s="662">
        <v>1</v>
      </c>
      <c r="D25" s="797">
        <v>736874</v>
      </c>
      <c r="E25" s="662">
        <v>1.04500382902686</v>
      </c>
      <c r="F25" s="797">
        <v>948466</v>
      </c>
      <c r="G25" s="678">
        <v>1.3450747369316731</v>
      </c>
      <c r="H25" s="797">
        <v>3619</v>
      </c>
      <c r="I25" s="662">
        <v>1</v>
      </c>
      <c r="J25" s="797">
        <v>9952.25</v>
      </c>
      <c r="K25" s="662">
        <v>2.75</v>
      </c>
      <c r="L25" s="797">
        <v>7238</v>
      </c>
      <c r="M25" s="678">
        <v>2</v>
      </c>
      <c r="N25" s="797"/>
      <c r="O25" s="662"/>
      <c r="P25" s="797"/>
      <c r="Q25" s="662"/>
      <c r="R25" s="797"/>
      <c r="S25" s="701"/>
    </row>
    <row r="26" spans="1:19" ht="14.4" customHeight="1" x14ac:dyDescent="0.3">
      <c r="A26" s="688" t="s">
        <v>5082</v>
      </c>
      <c r="B26" s="797">
        <v>80021</v>
      </c>
      <c r="C26" s="662">
        <v>1</v>
      </c>
      <c r="D26" s="797">
        <v>63742</v>
      </c>
      <c r="E26" s="662">
        <v>0.79656590145086914</v>
      </c>
      <c r="F26" s="797">
        <v>21836</v>
      </c>
      <c r="G26" s="678">
        <v>0.27287836942802512</v>
      </c>
      <c r="H26" s="797">
        <v>22102.699999999997</v>
      </c>
      <c r="I26" s="662">
        <v>1</v>
      </c>
      <c r="J26" s="797">
        <v>30572.639999999996</v>
      </c>
      <c r="K26" s="662">
        <v>1.3832083863057454</v>
      </c>
      <c r="L26" s="797">
        <v>14563.25</v>
      </c>
      <c r="M26" s="678">
        <v>0.6588900903509527</v>
      </c>
      <c r="N26" s="797"/>
      <c r="O26" s="662"/>
      <c r="P26" s="797"/>
      <c r="Q26" s="662"/>
      <c r="R26" s="797"/>
      <c r="S26" s="701"/>
    </row>
    <row r="27" spans="1:19" ht="14.4" customHeight="1" x14ac:dyDescent="0.3">
      <c r="A27" s="688" t="s">
        <v>5083</v>
      </c>
      <c r="B27" s="797">
        <v>7160</v>
      </c>
      <c r="C27" s="662">
        <v>1</v>
      </c>
      <c r="D27" s="797">
        <v>7488</v>
      </c>
      <c r="E27" s="662">
        <v>1.0458100558659218</v>
      </c>
      <c r="F27" s="797">
        <v>4474</v>
      </c>
      <c r="G27" s="678">
        <v>0.62486033519553075</v>
      </c>
      <c r="H27" s="797">
        <v>500</v>
      </c>
      <c r="I27" s="662">
        <v>1</v>
      </c>
      <c r="J27" s="797"/>
      <c r="K27" s="662"/>
      <c r="L27" s="797"/>
      <c r="M27" s="678"/>
      <c r="N27" s="797"/>
      <c r="O27" s="662"/>
      <c r="P27" s="797"/>
      <c r="Q27" s="662"/>
      <c r="R27" s="797"/>
      <c r="S27" s="701"/>
    </row>
    <row r="28" spans="1:19" ht="14.4" customHeight="1" x14ac:dyDescent="0.3">
      <c r="A28" s="688" t="s">
        <v>5084</v>
      </c>
      <c r="B28" s="797">
        <v>3811567</v>
      </c>
      <c r="C28" s="662">
        <v>1</v>
      </c>
      <c r="D28" s="797">
        <v>3820050</v>
      </c>
      <c r="E28" s="662">
        <v>1.0022255938305689</v>
      </c>
      <c r="F28" s="797">
        <v>3908538</v>
      </c>
      <c r="G28" s="678">
        <v>1.0254412424076502</v>
      </c>
      <c r="H28" s="797">
        <v>44435.749999999978</v>
      </c>
      <c r="I28" s="662">
        <v>1</v>
      </c>
      <c r="J28" s="797">
        <v>56834.999999999993</v>
      </c>
      <c r="K28" s="662">
        <v>1.2790377117523619</v>
      </c>
      <c r="L28" s="797">
        <v>42065.119999999988</v>
      </c>
      <c r="M28" s="678">
        <v>0.94665038848224703</v>
      </c>
      <c r="N28" s="797"/>
      <c r="O28" s="662"/>
      <c r="P28" s="797"/>
      <c r="Q28" s="662"/>
      <c r="R28" s="797"/>
      <c r="S28" s="701"/>
    </row>
    <row r="29" spans="1:19" ht="14.4" customHeight="1" x14ac:dyDescent="0.3">
      <c r="A29" s="688" t="s">
        <v>5085</v>
      </c>
      <c r="B29" s="797">
        <v>4866</v>
      </c>
      <c r="C29" s="662">
        <v>1</v>
      </c>
      <c r="D29" s="797">
        <v>8648</v>
      </c>
      <c r="E29" s="662">
        <v>1.7772297575010276</v>
      </c>
      <c r="F29" s="797">
        <v>7942</v>
      </c>
      <c r="G29" s="678">
        <v>1.6321413892314016</v>
      </c>
      <c r="H29" s="797"/>
      <c r="I29" s="662"/>
      <c r="J29" s="797"/>
      <c r="K29" s="662"/>
      <c r="L29" s="797"/>
      <c r="M29" s="678"/>
      <c r="N29" s="797"/>
      <c r="O29" s="662"/>
      <c r="P29" s="797"/>
      <c r="Q29" s="662"/>
      <c r="R29" s="797"/>
      <c r="S29" s="701"/>
    </row>
    <row r="30" spans="1:19" ht="14.4" customHeight="1" x14ac:dyDescent="0.3">
      <c r="A30" s="688" t="s">
        <v>5086</v>
      </c>
      <c r="B30" s="797">
        <v>34522</v>
      </c>
      <c r="C30" s="662">
        <v>1</v>
      </c>
      <c r="D30" s="797">
        <v>77358</v>
      </c>
      <c r="E30" s="662">
        <v>2.2408319332599502</v>
      </c>
      <c r="F30" s="797">
        <v>35788</v>
      </c>
      <c r="G30" s="678">
        <v>1.0366722669601993</v>
      </c>
      <c r="H30" s="797">
        <v>904.75</v>
      </c>
      <c r="I30" s="662">
        <v>1</v>
      </c>
      <c r="J30" s="797">
        <v>904.75</v>
      </c>
      <c r="K30" s="662">
        <v>1</v>
      </c>
      <c r="L30" s="797">
        <v>1809.5</v>
      </c>
      <c r="M30" s="678">
        <v>2</v>
      </c>
      <c r="N30" s="797"/>
      <c r="O30" s="662"/>
      <c r="P30" s="797"/>
      <c r="Q30" s="662"/>
      <c r="R30" s="797"/>
      <c r="S30" s="701"/>
    </row>
    <row r="31" spans="1:19" ht="14.4" customHeight="1" thickBot="1" x14ac:dyDescent="0.35">
      <c r="A31" s="796" t="s">
        <v>5087</v>
      </c>
      <c r="B31" s="795">
        <v>5512341</v>
      </c>
      <c r="C31" s="668">
        <v>1</v>
      </c>
      <c r="D31" s="795">
        <v>5113981</v>
      </c>
      <c r="E31" s="668">
        <v>0.9277330629581878</v>
      </c>
      <c r="F31" s="795">
        <v>5747032</v>
      </c>
      <c r="G31" s="679">
        <v>1.0425755590954913</v>
      </c>
      <c r="H31" s="795">
        <v>258643</v>
      </c>
      <c r="I31" s="668">
        <v>1</v>
      </c>
      <c r="J31" s="795">
        <v>258658.67</v>
      </c>
      <c r="K31" s="668">
        <v>1.0000605854401627</v>
      </c>
      <c r="L31" s="795">
        <v>251556.02999999997</v>
      </c>
      <c r="M31" s="679">
        <v>0.97259941309063058</v>
      </c>
      <c r="N31" s="795"/>
      <c r="O31" s="668"/>
      <c r="P31" s="795"/>
      <c r="Q31" s="668"/>
      <c r="R31" s="795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5805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128042.73999999999</v>
      </c>
      <c r="G3" s="212">
        <f t="shared" si="0"/>
        <v>89081809.850000009</v>
      </c>
      <c r="H3" s="212"/>
      <c r="I3" s="212"/>
      <c r="J3" s="212">
        <f t="shared" si="0"/>
        <v>131854.76999999999</v>
      </c>
      <c r="K3" s="212">
        <f t="shared" si="0"/>
        <v>93825313.600000024</v>
      </c>
      <c r="L3" s="212"/>
      <c r="M3" s="212"/>
      <c r="N3" s="212">
        <f t="shared" si="0"/>
        <v>140008.24</v>
      </c>
      <c r="O3" s="212">
        <f t="shared" si="0"/>
        <v>101908482.17000002</v>
      </c>
      <c r="P3" s="79">
        <f>IF(G3=0,0,O3/G3)</f>
        <v>1.1439875586452288</v>
      </c>
      <c r="Q3" s="213">
        <f>IF(N3=0,0,O3/N3)</f>
        <v>727.87488914938172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5088</v>
      </c>
      <c r="B6" s="737" t="s">
        <v>4944</v>
      </c>
      <c r="C6" s="737" t="s">
        <v>4975</v>
      </c>
      <c r="D6" s="737" t="s">
        <v>5089</v>
      </c>
      <c r="E6" s="737" t="s">
        <v>5090</v>
      </c>
      <c r="F6" s="229">
        <v>2</v>
      </c>
      <c r="G6" s="229">
        <v>1809.5</v>
      </c>
      <c r="H6" s="229">
        <v>1</v>
      </c>
      <c r="I6" s="229">
        <v>904.75</v>
      </c>
      <c r="J6" s="229">
        <v>5</v>
      </c>
      <c r="K6" s="229">
        <v>4523.75</v>
      </c>
      <c r="L6" s="229">
        <v>2.5</v>
      </c>
      <c r="M6" s="229">
        <v>904.75</v>
      </c>
      <c r="N6" s="229">
        <v>13</v>
      </c>
      <c r="O6" s="229">
        <v>11761.75</v>
      </c>
      <c r="P6" s="742">
        <v>6.5</v>
      </c>
      <c r="Q6" s="750">
        <v>904.75</v>
      </c>
    </row>
    <row r="7" spans="1:17" ht="14.4" customHeight="1" x14ac:dyDescent="0.3">
      <c r="A7" s="661" t="s">
        <v>5088</v>
      </c>
      <c r="B7" s="662" t="s">
        <v>4944</v>
      </c>
      <c r="C7" s="662" t="s">
        <v>4986</v>
      </c>
      <c r="D7" s="662" t="s">
        <v>5091</v>
      </c>
      <c r="E7" s="662" t="s">
        <v>5092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195</v>
      </c>
      <c r="P7" s="678"/>
      <c r="Q7" s="666">
        <v>195</v>
      </c>
    </row>
    <row r="8" spans="1:17" ht="14.4" customHeight="1" x14ac:dyDescent="0.3">
      <c r="A8" s="661" t="s">
        <v>5088</v>
      </c>
      <c r="B8" s="662" t="s">
        <v>4944</v>
      </c>
      <c r="C8" s="662" t="s">
        <v>4986</v>
      </c>
      <c r="D8" s="662" t="s">
        <v>5093</v>
      </c>
      <c r="E8" s="662" t="s">
        <v>5094</v>
      </c>
      <c r="F8" s="665"/>
      <c r="G8" s="665"/>
      <c r="H8" s="665"/>
      <c r="I8" s="665"/>
      <c r="J8" s="665"/>
      <c r="K8" s="665"/>
      <c r="L8" s="665"/>
      <c r="M8" s="665"/>
      <c r="N8" s="665">
        <v>2</v>
      </c>
      <c r="O8" s="665">
        <v>2316</v>
      </c>
      <c r="P8" s="678"/>
      <c r="Q8" s="666">
        <v>1158</v>
      </c>
    </row>
    <row r="9" spans="1:17" ht="14.4" customHeight="1" x14ac:dyDescent="0.3">
      <c r="A9" s="661" t="s">
        <v>5088</v>
      </c>
      <c r="B9" s="662" t="s">
        <v>4944</v>
      </c>
      <c r="C9" s="662" t="s">
        <v>4986</v>
      </c>
      <c r="D9" s="662" t="s">
        <v>4997</v>
      </c>
      <c r="E9" s="662" t="s">
        <v>4998</v>
      </c>
      <c r="F9" s="665">
        <v>35</v>
      </c>
      <c r="G9" s="665">
        <v>8140</v>
      </c>
      <c r="H9" s="665">
        <v>1</v>
      </c>
      <c r="I9" s="665">
        <v>232.57142857142858</v>
      </c>
      <c r="J9" s="665">
        <v>113</v>
      </c>
      <c r="K9" s="665">
        <v>26555</v>
      </c>
      <c r="L9" s="665">
        <v>3.2622850122850124</v>
      </c>
      <c r="M9" s="665">
        <v>235</v>
      </c>
      <c r="N9" s="665">
        <v>184</v>
      </c>
      <c r="O9" s="665">
        <v>46184</v>
      </c>
      <c r="P9" s="678">
        <v>5.6737100737100734</v>
      </c>
      <c r="Q9" s="666">
        <v>251</v>
      </c>
    </row>
    <row r="10" spans="1:17" ht="14.4" customHeight="1" x14ac:dyDescent="0.3">
      <c r="A10" s="661" t="s">
        <v>5088</v>
      </c>
      <c r="B10" s="662" t="s">
        <v>4944</v>
      </c>
      <c r="C10" s="662" t="s">
        <v>4986</v>
      </c>
      <c r="D10" s="662" t="s">
        <v>5029</v>
      </c>
      <c r="E10" s="662" t="s">
        <v>5030</v>
      </c>
      <c r="F10" s="665">
        <v>8</v>
      </c>
      <c r="G10" s="665">
        <v>934</v>
      </c>
      <c r="H10" s="665">
        <v>1</v>
      </c>
      <c r="I10" s="665">
        <v>116.75</v>
      </c>
      <c r="J10" s="665">
        <v>151</v>
      </c>
      <c r="K10" s="665">
        <v>17818</v>
      </c>
      <c r="L10" s="665">
        <v>19.077087794432547</v>
      </c>
      <c r="M10" s="665">
        <v>118</v>
      </c>
      <c r="N10" s="665">
        <v>255</v>
      </c>
      <c r="O10" s="665">
        <v>32130</v>
      </c>
      <c r="P10" s="678">
        <v>34.400428265524624</v>
      </c>
      <c r="Q10" s="666">
        <v>126</v>
      </c>
    </row>
    <row r="11" spans="1:17" ht="14.4" customHeight="1" x14ac:dyDescent="0.3">
      <c r="A11" s="661" t="s">
        <v>5088</v>
      </c>
      <c r="B11" s="662" t="s">
        <v>4944</v>
      </c>
      <c r="C11" s="662" t="s">
        <v>4986</v>
      </c>
      <c r="D11" s="662" t="s">
        <v>5035</v>
      </c>
      <c r="E11" s="662" t="s">
        <v>5036</v>
      </c>
      <c r="F11" s="665">
        <v>3</v>
      </c>
      <c r="G11" s="665">
        <v>2037</v>
      </c>
      <c r="H11" s="665">
        <v>1</v>
      </c>
      <c r="I11" s="665">
        <v>679</v>
      </c>
      <c r="J11" s="665">
        <v>73</v>
      </c>
      <c r="K11" s="665">
        <v>49640</v>
      </c>
      <c r="L11" s="665">
        <v>24.369170348551791</v>
      </c>
      <c r="M11" s="665">
        <v>680</v>
      </c>
      <c r="N11" s="665">
        <v>28</v>
      </c>
      <c r="O11" s="665">
        <v>19264</v>
      </c>
      <c r="P11" s="678">
        <v>9.4570446735395191</v>
      </c>
      <c r="Q11" s="666">
        <v>688</v>
      </c>
    </row>
    <row r="12" spans="1:17" ht="14.4" customHeight="1" x14ac:dyDescent="0.3">
      <c r="A12" s="661" t="s">
        <v>5088</v>
      </c>
      <c r="B12" s="662" t="s">
        <v>4944</v>
      </c>
      <c r="C12" s="662" t="s">
        <v>4986</v>
      </c>
      <c r="D12" s="662" t="s">
        <v>5037</v>
      </c>
      <c r="E12" s="662" t="s">
        <v>5034</v>
      </c>
      <c r="F12" s="665"/>
      <c r="G12" s="665"/>
      <c r="H12" s="665"/>
      <c r="I12" s="665"/>
      <c r="J12" s="665">
        <v>1</v>
      </c>
      <c r="K12" s="665">
        <v>559</v>
      </c>
      <c r="L12" s="665"/>
      <c r="M12" s="665">
        <v>559</v>
      </c>
      <c r="N12" s="665"/>
      <c r="O12" s="665"/>
      <c r="P12" s="678"/>
      <c r="Q12" s="666"/>
    </row>
    <row r="13" spans="1:17" ht="14.4" customHeight="1" x14ac:dyDescent="0.3">
      <c r="A13" s="661" t="s">
        <v>5088</v>
      </c>
      <c r="B13" s="662" t="s">
        <v>4944</v>
      </c>
      <c r="C13" s="662" t="s">
        <v>4986</v>
      </c>
      <c r="D13" s="662" t="s">
        <v>5038</v>
      </c>
      <c r="E13" s="662" t="s">
        <v>5036</v>
      </c>
      <c r="F13" s="665">
        <v>9</v>
      </c>
      <c r="G13" s="665">
        <v>6714</v>
      </c>
      <c r="H13" s="665">
        <v>1</v>
      </c>
      <c r="I13" s="665">
        <v>746</v>
      </c>
      <c r="J13" s="665">
        <v>9</v>
      </c>
      <c r="K13" s="665">
        <v>6768</v>
      </c>
      <c r="L13" s="665">
        <v>1.0080428954423593</v>
      </c>
      <c r="M13" s="665">
        <v>752</v>
      </c>
      <c r="N13" s="665"/>
      <c r="O13" s="665"/>
      <c r="P13" s="678"/>
      <c r="Q13" s="666"/>
    </row>
    <row r="14" spans="1:17" ht="14.4" customHeight="1" x14ac:dyDescent="0.3">
      <c r="A14" s="661" t="s">
        <v>5088</v>
      </c>
      <c r="B14" s="662" t="s">
        <v>4944</v>
      </c>
      <c r="C14" s="662" t="s">
        <v>4986</v>
      </c>
      <c r="D14" s="662" t="s">
        <v>5095</v>
      </c>
      <c r="E14" s="662" t="s">
        <v>5096</v>
      </c>
      <c r="F14" s="665">
        <v>65</v>
      </c>
      <c r="G14" s="665">
        <v>52283</v>
      </c>
      <c r="H14" s="665">
        <v>1</v>
      </c>
      <c r="I14" s="665">
        <v>804.35384615384612</v>
      </c>
      <c r="J14" s="665">
        <v>369</v>
      </c>
      <c r="K14" s="665">
        <v>298521</v>
      </c>
      <c r="L14" s="665">
        <v>5.7097144387276932</v>
      </c>
      <c r="M14" s="665">
        <v>809</v>
      </c>
      <c r="N14" s="665">
        <v>520</v>
      </c>
      <c r="O14" s="665">
        <v>425360</v>
      </c>
      <c r="P14" s="678">
        <v>8.1357228927184746</v>
      </c>
      <c r="Q14" s="666">
        <v>818</v>
      </c>
    </row>
    <row r="15" spans="1:17" ht="14.4" customHeight="1" x14ac:dyDescent="0.3">
      <c r="A15" s="661" t="s">
        <v>5088</v>
      </c>
      <c r="B15" s="662" t="s">
        <v>4944</v>
      </c>
      <c r="C15" s="662" t="s">
        <v>4986</v>
      </c>
      <c r="D15" s="662" t="s">
        <v>5039</v>
      </c>
      <c r="E15" s="662" t="s">
        <v>5022</v>
      </c>
      <c r="F15" s="665"/>
      <c r="G15" s="665"/>
      <c r="H15" s="665"/>
      <c r="I15" s="665"/>
      <c r="J15" s="665"/>
      <c r="K15" s="665"/>
      <c r="L15" s="665"/>
      <c r="M15" s="665"/>
      <c r="N15" s="665">
        <v>2</v>
      </c>
      <c r="O15" s="665">
        <v>924</v>
      </c>
      <c r="P15" s="678"/>
      <c r="Q15" s="666">
        <v>462</v>
      </c>
    </row>
    <row r="16" spans="1:17" ht="14.4" customHeight="1" x14ac:dyDescent="0.3">
      <c r="A16" s="661" t="s">
        <v>5088</v>
      </c>
      <c r="B16" s="662" t="s">
        <v>4944</v>
      </c>
      <c r="C16" s="662" t="s">
        <v>4986</v>
      </c>
      <c r="D16" s="662" t="s">
        <v>5041</v>
      </c>
      <c r="E16" s="662" t="s">
        <v>5042</v>
      </c>
      <c r="F16" s="665">
        <v>5</v>
      </c>
      <c r="G16" s="665">
        <v>1039</v>
      </c>
      <c r="H16" s="665">
        <v>1</v>
      </c>
      <c r="I16" s="665">
        <v>207.8</v>
      </c>
      <c r="J16" s="665">
        <v>37</v>
      </c>
      <c r="K16" s="665">
        <v>7770</v>
      </c>
      <c r="L16" s="665">
        <v>7.478344562078922</v>
      </c>
      <c r="M16" s="665">
        <v>210</v>
      </c>
      <c r="N16" s="665">
        <v>61</v>
      </c>
      <c r="O16" s="665">
        <v>13115</v>
      </c>
      <c r="P16" s="678">
        <v>12.622714148219442</v>
      </c>
      <c r="Q16" s="666">
        <v>215</v>
      </c>
    </row>
    <row r="17" spans="1:17" ht="14.4" customHeight="1" x14ac:dyDescent="0.3">
      <c r="A17" s="661" t="s">
        <v>5088</v>
      </c>
      <c r="B17" s="662" t="s">
        <v>4944</v>
      </c>
      <c r="C17" s="662" t="s">
        <v>4986</v>
      </c>
      <c r="D17" s="662" t="s">
        <v>5001</v>
      </c>
      <c r="E17" s="662" t="s">
        <v>5002</v>
      </c>
      <c r="F17" s="665">
        <v>3</v>
      </c>
      <c r="G17" s="665">
        <v>984</v>
      </c>
      <c r="H17" s="665">
        <v>1</v>
      </c>
      <c r="I17" s="665">
        <v>328</v>
      </c>
      <c r="J17" s="665">
        <v>2</v>
      </c>
      <c r="K17" s="665">
        <v>662</v>
      </c>
      <c r="L17" s="665">
        <v>0.67276422764227639</v>
      </c>
      <c r="M17" s="665">
        <v>331</v>
      </c>
      <c r="N17" s="665"/>
      <c r="O17" s="665"/>
      <c r="P17" s="678"/>
      <c r="Q17" s="666"/>
    </row>
    <row r="18" spans="1:17" ht="14.4" customHeight="1" x14ac:dyDescent="0.3">
      <c r="A18" s="661" t="s">
        <v>5088</v>
      </c>
      <c r="B18" s="662" t="s">
        <v>4944</v>
      </c>
      <c r="C18" s="662" t="s">
        <v>4986</v>
      </c>
      <c r="D18" s="662" t="s">
        <v>5043</v>
      </c>
      <c r="E18" s="662" t="s">
        <v>5044</v>
      </c>
      <c r="F18" s="665">
        <v>86</v>
      </c>
      <c r="G18" s="665">
        <v>7126</v>
      </c>
      <c r="H18" s="665">
        <v>1</v>
      </c>
      <c r="I18" s="665">
        <v>82.860465116279073</v>
      </c>
      <c r="J18" s="665">
        <v>536</v>
      </c>
      <c r="K18" s="665">
        <v>45560</v>
      </c>
      <c r="L18" s="665">
        <v>6.3934886331742913</v>
      </c>
      <c r="M18" s="665">
        <v>85</v>
      </c>
      <c r="N18" s="665">
        <v>739</v>
      </c>
      <c r="O18" s="665">
        <v>62815</v>
      </c>
      <c r="P18" s="678">
        <v>8.814903171484703</v>
      </c>
      <c r="Q18" s="666">
        <v>85</v>
      </c>
    </row>
    <row r="19" spans="1:17" ht="14.4" customHeight="1" x14ac:dyDescent="0.3">
      <c r="A19" s="661" t="s">
        <v>5088</v>
      </c>
      <c r="B19" s="662" t="s">
        <v>4944</v>
      </c>
      <c r="C19" s="662" t="s">
        <v>4986</v>
      </c>
      <c r="D19" s="662" t="s">
        <v>5097</v>
      </c>
      <c r="E19" s="662" t="s">
        <v>5096</v>
      </c>
      <c r="F19" s="665">
        <v>10</v>
      </c>
      <c r="G19" s="665">
        <v>9302</v>
      </c>
      <c r="H19" s="665">
        <v>1</v>
      </c>
      <c r="I19" s="665">
        <v>930.2</v>
      </c>
      <c r="J19" s="665">
        <v>50</v>
      </c>
      <c r="K19" s="665">
        <v>46750</v>
      </c>
      <c r="L19" s="665">
        <v>5.0258009030316062</v>
      </c>
      <c r="M19" s="665">
        <v>935</v>
      </c>
      <c r="N19" s="665">
        <v>97</v>
      </c>
      <c r="O19" s="665">
        <v>92344</v>
      </c>
      <c r="P19" s="678">
        <v>9.9273274564609757</v>
      </c>
      <c r="Q19" s="666">
        <v>952</v>
      </c>
    </row>
    <row r="20" spans="1:17" ht="14.4" customHeight="1" x14ac:dyDescent="0.3">
      <c r="A20" s="661" t="s">
        <v>5088</v>
      </c>
      <c r="B20" s="662" t="s">
        <v>4944</v>
      </c>
      <c r="C20" s="662" t="s">
        <v>4986</v>
      </c>
      <c r="D20" s="662" t="s">
        <v>5009</v>
      </c>
      <c r="E20" s="662" t="s">
        <v>5010</v>
      </c>
      <c r="F20" s="665">
        <v>8</v>
      </c>
      <c r="G20" s="665">
        <v>896</v>
      </c>
      <c r="H20" s="665">
        <v>1</v>
      </c>
      <c r="I20" s="665">
        <v>112</v>
      </c>
      <c r="J20" s="665">
        <v>10</v>
      </c>
      <c r="K20" s="665">
        <v>1140</v>
      </c>
      <c r="L20" s="665">
        <v>1.2723214285714286</v>
      </c>
      <c r="M20" s="665">
        <v>114</v>
      </c>
      <c r="N20" s="665">
        <v>9</v>
      </c>
      <c r="O20" s="665">
        <v>1080</v>
      </c>
      <c r="P20" s="678">
        <v>1.2053571428571428</v>
      </c>
      <c r="Q20" s="666">
        <v>120</v>
      </c>
    </row>
    <row r="21" spans="1:17" ht="14.4" customHeight="1" x14ac:dyDescent="0.3">
      <c r="A21" s="661" t="s">
        <v>5088</v>
      </c>
      <c r="B21" s="662" t="s">
        <v>4944</v>
      </c>
      <c r="C21" s="662" t="s">
        <v>4986</v>
      </c>
      <c r="D21" s="662" t="s">
        <v>5098</v>
      </c>
      <c r="E21" s="662" t="s">
        <v>5096</v>
      </c>
      <c r="F21" s="665">
        <v>15</v>
      </c>
      <c r="G21" s="665">
        <v>11040</v>
      </c>
      <c r="H21" s="665">
        <v>1</v>
      </c>
      <c r="I21" s="665">
        <v>736</v>
      </c>
      <c r="J21" s="665">
        <v>38</v>
      </c>
      <c r="K21" s="665">
        <v>28006</v>
      </c>
      <c r="L21" s="665">
        <v>2.5367753623188407</v>
      </c>
      <c r="M21" s="665">
        <v>737</v>
      </c>
      <c r="N21" s="665">
        <v>132</v>
      </c>
      <c r="O21" s="665">
        <v>98340</v>
      </c>
      <c r="P21" s="678">
        <v>8.9076086956521738</v>
      </c>
      <c r="Q21" s="666">
        <v>745</v>
      </c>
    </row>
    <row r="22" spans="1:17" ht="14.4" customHeight="1" x14ac:dyDescent="0.3">
      <c r="A22" s="661" t="s">
        <v>5088</v>
      </c>
      <c r="B22" s="662" t="s">
        <v>4944</v>
      </c>
      <c r="C22" s="662" t="s">
        <v>4986</v>
      </c>
      <c r="D22" s="662" t="s">
        <v>5099</v>
      </c>
      <c r="E22" s="662" t="s">
        <v>5100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58</v>
      </c>
      <c r="P22" s="678"/>
      <c r="Q22" s="666">
        <v>58</v>
      </c>
    </row>
    <row r="23" spans="1:17" ht="14.4" customHeight="1" x14ac:dyDescent="0.3">
      <c r="A23" s="661" t="s">
        <v>5088</v>
      </c>
      <c r="B23" s="662" t="s">
        <v>4944</v>
      </c>
      <c r="C23" s="662" t="s">
        <v>4986</v>
      </c>
      <c r="D23" s="662" t="s">
        <v>5101</v>
      </c>
      <c r="E23" s="662" t="s">
        <v>5102</v>
      </c>
      <c r="F23" s="665">
        <v>20</v>
      </c>
      <c r="G23" s="665">
        <v>10490</v>
      </c>
      <c r="H23" s="665">
        <v>1</v>
      </c>
      <c r="I23" s="665">
        <v>524.5</v>
      </c>
      <c r="J23" s="665">
        <v>24</v>
      </c>
      <c r="K23" s="665">
        <v>12648</v>
      </c>
      <c r="L23" s="665">
        <v>1.2057197330791229</v>
      </c>
      <c r="M23" s="665">
        <v>527</v>
      </c>
      <c r="N23" s="665">
        <v>41</v>
      </c>
      <c r="O23" s="665">
        <v>22263</v>
      </c>
      <c r="P23" s="678">
        <v>2.1223069590085797</v>
      </c>
      <c r="Q23" s="666">
        <v>543</v>
      </c>
    </row>
    <row r="24" spans="1:17" ht="14.4" customHeight="1" x14ac:dyDescent="0.3">
      <c r="A24" s="661" t="s">
        <v>5088</v>
      </c>
      <c r="B24" s="662" t="s">
        <v>4944</v>
      </c>
      <c r="C24" s="662" t="s">
        <v>4986</v>
      </c>
      <c r="D24" s="662" t="s">
        <v>5045</v>
      </c>
      <c r="E24" s="662" t="s">
        <v>5046</v>
      </c>
      <c r="F24" s="665">
        <v>5</v>
      </c>
      <c r="G24" s="665">
        <v>1484</v>
      </c>
      <c r="H24" s="665">
        <v>1</v>
      </c>
      <c r="I24" s="665">
        <v>296.8</v>
      </c>
      <c r="J24" s="665">
        <v>4</v>
      </c>
      <c r="K24" s="665">
        <v>1196</v>
      </c>
      <c r="L24" s="665">
        <v>0.80592991913746626</v>
      </c>
      <c r="M24" s="665">
        <v>299</v>
      </c>
      <c r="N24" s="665">
        <v>4</v>
      </c>
      <c r="O24" s="665">
        <v>1228</v>
      </c>
      <c r="P24" s="678">
        <v>0.8274932614555256</v>
      </c>
      <c r="Q24" s="666">
        <v>307</v>
      </c>
    </row>
    <row r="25" spans="1:17" ht="14.4" customHeight="1" x14ac:dyDescent="0.3">
      <c r="A25" s="661" t="s">
        <v>5088</v>
      </c>
      <c r="B25" s="662" t="s">
        <v>4944</v>
      </c>
      <c r="C25" s="662" t="s">
        <v>4986</v>
      </c>
      <c r="D25" s="662" t="s">
        <v>5103</v>
      </c>
      <c r="E25" s="662" t="s">
        <v>5042</v>
      </c>
      <c r="F25" s="665">
        <v>2</v>
      </c>
      <c r="G25" s="665">
        <v>348</v>
      </c>
      <c r="H25" s="665">
        <v>1</v>
      </c>
      <c r="I25" s="665">
        <v>174</v>
      </c>
      <c r="J25" s="665">
        <v>9</v>
      </c>
      <c r="K25" s="665">
        <v>1566</v>
      </c>
      <c r="L25" s="665">
        <v>4.5</v>
      </c>
      <c r="M25" s="665">
        <v>174</v>
      </c>
      <c r="N25" s="665">
        <v>17</v>
      </c>
      <c r="O25" s="665">
        <v>3026</v>
      </c>
      <c r="P25" s="678">
        <v>8.6954022988505741</v>
      </c>
      <c r="Q25" s="666">
        <v>178</v>
      </c>
    </row>
    <row r="26" spans="1:17" ht="14.4" customHeight="1" x14ac:dyDescent="0.3">
      <c r="A26" s="661" t="s">
        <v>5088</v>
      </c>
      <c r="B26" s="662" t="s">
        <v>4944</v>
      </c>
      <c r="C26" s="662" t="s">
        <v>4986</v>
      </c>
      <c r="D26" s="662" t="s">
        <v>5047</v>
      </c>
      <c r="E26" s="662" t="s">
        <v>5046</v>
      </c>
      <c r="F26" s="665">
        <v>5</v>
      </c>
      <c r="G26" s="665">
        <v>1825</v>
      </c>
      <c r="H26" s="665">
        <v>1</v>
      </c>
      <c r="I26" s="665">
        <v>365</v>
      </c>
      <c r="J26" s="665">
        <v>7</v>
      </c>
      <c r="K26" s="665">
        <v>2597</v>
      </c>
      <c r="L26" s="665">
        <v>1.4230136986301369</v>
      </c>
      <c r="M26" s="665">
        <v>371</v>
      </c>
      <c r="N26" s="665">
        <v>13</v>
      </c>
      <c r="O26" s="665">
        <v>4940</v>
      </c>
      <c r="P26" s="678">
        <v>2.7068493150684931</v>
      </c>
      <c r="Q26" s="666">
        <v>380</v>
      </c>
    </row>
    <row r="27" spans="1:17" ht="14.4" customHeight="1" x14ac:dyDescent="0.3">
      <c r="A27" s="661" t="s">
        <v>5088</v>
      </c>
      <c r="B27" s="662" t="s">
        <v>4944</v>
      </c>
      <c r="C27" s="662" t="s">
        <v>4986</v>
      </c>
      <c r="D27" s="662" t="s">
        <v>5104</v>
      </c>
      <c r="E27" s="662" t="s">
        <v>5105</v>
      </c>
      <c r="F27" s="665"/>
      <c r="G27" s="665"/>
      <c r="H27" s="665"/>
      <c r="I27" s="665"/>
      <c r="J27" s="665">
        <v>1</v>
      </c>
      <c r="K27" s="665">
        <v>100</v>
      </c>
      <c r="L27" s="665"/>
      <c r="M27" s="665">
        <v>100</v>
      </c>
      <c r="N27" s="665">
        <v>2</v>
      </c>
      <c r="O27" s="665">
        <v>200</v>
      </c>
      <c r="P27" s="678"/>
      <c r="Q27" s="666">
        <v>100</v>
      </c>
    </row>
    <row r="28" spans="1:17" ht="14.4" customHeight="1" x14ac:dyDescent="0.3">
      <c r="A28" s="661" t="s">
        <v>5088</v>
      </c>
      <c r="B28" s="662" t="s">
        <v>4944</v>
      </c>
      <c r="C28" s="662" t="s">
        <v>4986</v>
      </c>
      <c r="D28" s="662" t="s">
        <v>5106</v>
      </c>
      <c r="E28" s="662" t="s">
        <v>5096</v>
      </c>
      <c r="F28" s="665"/>
      <c r="G28" s="665"/>
      <c r="H28" s="665"/>
      <c r="I28" s="665"/>
      <c r="J28" s="665">
        <v>17</v>
      </c>
      <c r="K28" s="665">
        <v>14671</v>
      </c>
      <c r="L28" s="665"/>
      <c r="M28" s="665">
        <v>863</v>
      </c>
      <c r="N28" s="665">
        <v>11</v>
      </c>
      <c r="O28" s="665">
        <v>9669</v>
      </c>
      <c r="P28" s="678"/>
      <c r="Q28" s="666">
        <v>879</v>
      </c>
    </row>
    <row r="29" spans="1:17" ht="14.4" customHeight="1" x14ac:dyDescent="0.3">
      <c r="A29" s="661" t="s">
        <v>5088</v>
      </c>
      <c r="B29" s="662" t="s">
        <v>4944</v>
      </c>
      <c r="C29" s="662" t="s">
        <v>4986</v>
      </c>
      <c r="D29" s="662" t="s">
        <v>5055</v>
      </c>
      <c r="E29" s="662" t="s">
        <v>5056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623</v>
      </c>
      <c r="P29" s="678"/>
      <c r="Q29" s="666">
        <v>623</v>
      </c>
    </row>
    <row r="30" spans="1:17" ht="14.4" customHeight="1" x14ac:dyDescent="0.3">
      <c r="A30" s="661" t="s">
        <v>5088</v>
      </c>
      <c r="B30" s="662" t="s">
        <v>4944</v>
      </c>
      <c r="C30" s="662" t="s">
        <v>4986</v>
      </c>
      <c r="D30" s="662" t="s">
        <v>5107</v>
      </c>
      <c r="E30" s="662" t="s">
        <v>5056</v>
      </c>
      <c r="F30" s="665">
        <v>1</v>
      </c>
      <c r="G30" s="665">
        <v>524</v>
      </c>
      <c r="H30" s="665">
        <v>1</v>
      </c>
      <c r="I30" s="665">
        <v>524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5108</v>
      </c>
      <c r="B31" s="662" t="s">
        <v>4944</v>
      </c>
      <c r="C31" s="662" t="s">
        <v>4975</v>
      </c>
      <c r="D31" s="662" t="s">
        <v>5089</v>
      </c>
      <c r="E31" s="662" t="s">
        <v>5090</v>
      </c>
      <c r="F31" s="665"/>
      <c r="G31" s="665"/>
      <c r="H31" s="665"/>
      <c r="I31" s="665"/>
      <c r="J31" s="665">
        <v>1</v>
      </c>
      <c r="K31" s="665">
        <v>904.75</v>
      </c>
      <c r="L31" s="665"/>
      <c r="M31" s="665">
        <v>904.75</v>
      </c>
      <c r="N31" s="665"/>
      <c r="O31" s="665"/>
      <c r="P31" s="678"/>
      <c r="Q31" s="666"/>
    </row>
    <row r="32" spans="1:17" ht="14.4" customHeight="1" x14ac:dyDescent="0.3">
      <c r="A32" s="661" t="s">
        <v>5108</v>
      </c>
      <c r="B32" s="662" t="s">
        <v>4944</v>
      </c>
      <c r="C32" s="662" t="s">
        <v>4986</v>
      </c>
      <c r="D32" s="662" t="s">
        <v>5091</v>
      </c>
      <c r="E32" s="662" t="s">
        <v>5092</v>
      </c>
      <c r="F32" s="665"/>
      <c r="G32" s="665"/>
      <c r="H32" s="665"/>
      <c r="I32" s="665"/>
      <c r="J32" s="665"/>
      <c r="K32" s="665"/>
      <c r="L32" s="665"/>
      <c r="M32" s="665"/>
      <c r="N32" s="665">
        <v>3</v>
      </c>
      <c r="O32" s="665">
        <v>585</v>
      </c>
      <c r="P32" s="678"/>
      <c r="Q32" s="666">
        <v>195</v>
      </c>
    </row>
    <row r="33" spans="1:17" ht="14.4" customHeight="1" x14ac:dyDescent="0.3">
      <c r="A33" s="661" t="s">
        <v>5108</v>
      </c>
      <c r="B33" s="662" t="s">
        <v>4944</v>
      </c>
      <c r="C33" s="662" t="s">
        <v>4986</v>
      </c>
      <c r="D33" s="662" t="s">
        <v>4991</v>
      </c>
      <c r="E33" s="662" t="s">
        <v>4992</v>
      </c>
      <c r="F33" s="665"/>
      <c r="G33" s="665"/>
      <c r="H33" s="665"/>
      <c r="I33" s="665"/>
      <c r="J33" s="665">
        <v>1</v>
      </c>
      <c r="K33" s="665">
        <v>35</v>
      </c>
      <c r="L33" s="665"/>
      <c r="M33" s="665">
        <v>35</v>
      </c>
      <c r="N33" s="665">
        <v>1</v>
      </c>
      <c r="O33" s="665">
        <v>37</v>
      </c>
      <c r="P33" s="678"/>
      <c r="Q33" s="666">
        <v>37</v>
      </c>
    </row>
    <row r="34" spans="1:17" ht="14.4" customHeight="1" x14ac:dyDescent="0.3">
      <c r="A34" s="661" t="s">
        <v>5108</v>
      </c>
      <c r="B34" s="662" t="s">
        <v>4944</v>
      </c>
      <c r="C34" s="662" t="s">
        <v>4986</v>
      </c>
      <c r="D34" s="662" t="s">
        <v>4997</v>
      </c>
      <c r="E34" s="662" t="s">
        <v>4998</v>
      </c>
      <c r="F34" s="665">
        <v>157</v>
      </c>
      <c r="G34" s="665">
        <v>36612</v>
      </c>
      <c r="H34" s="665">
        <v>1</v>
      </c>
      <c r="I34" s="665">
        <v>233.19745222929936</v>
      </c>
      <c r="J34" s="665">
        <v>160</v>
      </c>
      <c r="K34" s="665">
        <v>37600</v>
      </c>
      <c r="L34" s="665">
        <v>1.0269856877526493</v>
      </c>
      <c r="M34" s="665">
        <v>235</v>
      </c>
      <c r="N34" s="665">
        <v>158</v>
      </c>
      <c r="O34" s="665">
        <v>39658</v>
      </c>
      <c r="P34" s="678">
        <v>1.0831967660876216</v>
      </c>
      <c r="Q34" s="666">
        <v>251</v>
      </c>
    </row>
    <row r="35" spans="1:17" ht="14.4" customHeight="1" x14ac:dyDescent="0.3">
      <c r="A35" s="661" t="s">
        <v>5108</v>
      </c>
      <c r="B35" s="662" t="s">
        <v>4944</v>
      </c>
      <c r="C35" s="662" t="s">
        <v>4986</v>
      </c>
      <c r="D35" s="662" t="s">
        <v>5029</v>
      </c>
      <c r="E35" s="662" t="s">
        <v>5030</v>
      </c>
      <c r="F35" s="665">
        <v>59</v>
      </c>
      <c r="G35" s="665">
        <v>6928</v>
      </c>
      <c r="H35" s="665">
        <v>1</v>
      </c>
      <c r="I35" s="665">
        <v>117.42372881355932</v>
      </c>
      <c r="J35" s="665">
        <v>63</v>
      </c>
      <c r="K35" s="665">
        <v>7434</v>
      </c>
      <c r="L35" s="665">
        <v>1.0730369515011546</v>
      </c>
      <c r="M35" s="665">
        <v>118</v>
      </c>
      <c r="N35" s="665">
        <v>84</v>
      </c>
      <c r="O35" s="665">
        <v>10584</v>
      </c>
      <c r="P35" s="678">
        <v>1.5277136258660509</v>
      </c>
      <c r="Q35" s="666">
        <v>126</v>
      </c>
    </row>
    <row r="36" spans="1:17" ht="14.4" customHeight="1" x14ac:dyDescent="0.3">
      <c r="A36" s="661" t="s">
        <v>5108</v>
      </c>
      <c r="B36" s="662" t="s">
        <v>4944</v>
      </c>
      <c r="C36" s="662" t="s">
        <v>4986</v>
      </c>
      <c r="D36" s="662" t="s">
        <v>5031</v>
      </c>
      <c r="E36" s="662" t="s">
        <v>5032</v>
      </c>
      <c r="F36" s="665"/>
      <c r="G36" s="665"/>
      <c r="H36" s="665"/>
      <c r="I36" s="665"/>
      <c r="J36" s="665">
        <v>1</v>
      </c>
      <c r="K36" s="665">
        <v>323</v>
      </c>
      <c r="L36" s="665"/>
      <c r="M36" s="665">
        <v>323</v>
      </c>
      <c r="N36" s="665"/>
      <c r="O36" s="665"/>
      <c r="P36" s="678"/>
      <c r="Q36" s="666"/>
    </row>
    <row r="37" spans="1:17" ht="14.4" customHeight="1" x14ac:dyDescent="0.3">
      <c r="A37" s="661" t="s">
        <v>5108</v>
      </c>
      <c r="B37" s="662" t="s">
        <v>4944</v>
      </c>
      <c r="C37" s="662" t="s">
        <v>4986</v>
      </c>
      <c r="D37" s="662" t="s">
        <v>5033</v>
      </c>
      <c r="E37" s="662" t="s">
        <v>5034</v>
      </c>
      <c r="F37" s="665">
        <v>6</v>
      </c>
      <c r="G37" s="665">
        <v>2912</v>
      </c>
      <c r="H37" s="665">
        <v>1</v>
      </c>
      <c r="I37" s="665">
        <v>485.33333333333331</v>
      </c>
      <c r="J37" s="665">
        <v>15</v>
      </c>
      <c r="K37" s="665">
        <v>7305</v>
      </c>
      <c r="L37" s="665">
        <v>2.5085851648351647</v>
      </c>
      <c r="M37" s="665">
        <v>487</v>
      </c>
      <c r="N37" s="665">
        <v>27</v>
      </c>
      <c r="O37" s="665">
        <v>13365</v>
      </c>
      <c r="P37" s="678">
        <v>4.5896291208791204</v>
      </c>
      <c r="Q37" s="666">
        <v>495</v>
      </c>
    </row>
    <row r="38" spans="1:17" ht="14.4" customHeight="1" x14ac:dyDescent="0.3">
      <c r="A38" s="661" t="s">
        <v>5108</v>
      </c>
      <c r="B38" s="662" t="s">
        <v>4944</v>
      </c>
      <c r="C38" s="662" t="s">
        <v>4986</v>
      </c>
      <c r="D38" s="662" t="s">
        <v>5035</v>
      </c>
      <c r="E38" s="662" t="s">
        <v>5036</v>
      </c>
      <c r="F38" s="665"/>
      <c r="G38" s="665"/>
      <c r="H38" s="665"/>
      <c r="I38" s="665"/>
      <c r="J38" s="665"/>
      <c r="K38" s="665"/>
      <c r="L38" s="665"/>
      <c r="M38" s="665"/>
      <c r="N38" s="665">
        <v>2</v>
      </c>
      <c r="O38" s="665">
        <v>1376</v>
      </c>
      <c r="P38" s="678"/>
      <c r="Q38" s="666">
        <v>688</v>
      </c>
    </row>
    <row r="39" spans="1:17" ht="14.4" customHeight="1" x14ac:dyDescent="0.3">
      <c r="A39" s="661" t="s">
        <v>5108</v>
      </c>
      <c r="B39" s="662" t="s">
        <v>4944</v>
      </c>
      <c r="C39" s="662" t="s">
        <v>4986</v>
      </c>
      <c r="D39" s="662" t="s">
        <v>5037</v>
      </c>
      <c r="E39" s="662" t="s">
        <v>5034</v>
      </c>
      <c r="F39" s="665">
        <v>11</v>
      </c>
      <c r="G39" s="665">
        <v>6091</v>
      </c>
      <c r="H39" s="665">
        <v>1</v>
      </c>
      <c r="I39" s="665">
        <v>553.72727272727275</v>
      </c>
      <c r="J39" s="665">
        <v>10</v>
      </c>
      <c r="K39" s="665">
        <v>5590</v>
      </c>
      <c r="L39" s="665">
        <v>0.91774749630602526</v>
      </c>
      <c r="M39" s="665">
        <v>559</v>
      </c>
      <c r="N39" s="665">
        <v>14</v>
      </c>
      <c r="O39" s="665">
        <v>7952</v>
      </c>
      <c r="P39" s="678">
        <v>1.305532753242489</v>
      </c>
      <c r="Q39" s="666">
        <v>568</v>
      </c>
    </row>
    <row r="40" spans="1:17" ht="14.4" customHeight="1" x14ac:dyDescent="0.3">
      <c r="A40" s="661" t="s">
        <v>5108</v>
      </c>
      <c r="B40" s="662" t="s">
        <v>4944</v>
      </c>
      <c r="C40" s="662" t="s">
        <v>4986</v>
      </c>
      <c r="D40" s="662" t="s">
        <v>5038</v>
      </c>
      <c r="E40" s="662" t="s">
        <v>5036</v>
      </c>
      <c r="F40" s="665">
        <v>3</v>
      </c>
      <c r="G40" s="665">
        <v>2250</v>
      </c>
      <c r="H40" s="665">
        <v>1</v>
      </c>
      <c r="I40" s="665">
        <v>750</v>
      </c>
      <c r="J40" s="665"/>
      <c r="K40" s="665"/>
      <c r="L40" s="665"/>
      <c r="M40" s="665"/>
      <c r="N40" s="665">
        <v>3</v>
      </c>
      <c r="O40" s="665">
        <v>2283</v>
      </c>
      <c r="P40" s="678">
        <v>1.0146666666666666</v>
      </c>
      <c r="Q40" s="666">
        <v>761</v>
      </c>
    </row>
    <row r="41" spans="1:17" ht="14.4" customHeight="1" x14ac:dyDescent="0.3">
      <c r="A41" s="661" t="s">
        <v>5108</v>
      </c>
      <c r="B41" s="662" t="s">
        <v>4944</v>
      </c>
      <c r="C41" s="662" t="s">
        <v>4986</v>
      </c>
      <c r="D41" s="662" t="s">
        <v>5095</v>
      </c>
      <c r="E41" s="662" t="s">
        <v>5096</v>
      </c>
      <c r="F41" s="665">
        <v>3</v>
      </c>
      <c r="G41" s="665">
        <v>2409</v>
      </c>
      <c r="H41" s="665">
        <v>1</v>
      </c>
      <c r="I41" s="665">
        <v>803</v>
      </c>
      <c r="J41" s="665">
        <v>8</v>
      </c>
      <c r="K41" s="665">
        <v>6472</v>
      </c>
      <c r="L41" s="665">
        <v>2.6865919468659194</v>
      </c>
      <c r="M41" s="665">
        <v>809</v>
      </c>
      <c r="N41" s="665">
        <v>33</v>
      </c>
      <c r="O41" s="665">
        <v>26994</v>
      </c>
      <c r="P41" s="678">
        <v>11.205479452054794</v>
      </c>
      <c r="Q41" s="666">
        <v>818</v>
      </c>
    </row>
    <row r="42" spans="1:17" ht="14.4" customHeight="1" x14ac:dyDescent="0.3">
      <c r="A42" s="661" t="s">
        <v>5108</v>
      </c>
      <c r="B42" s="662" t="s">
        <v>4944</v>
      </c>
      <c r="C42" s="662" t="s">
        <v>4986</v>
      </c>
      <c r="D42" s="662" t="s">
        <v>5039</v>
      </c>
      <c r="E42" s="662" t="s">
        <v>5022</v>
      </c>
      <c r="F42" s="665">
        <v>11</v>
      </c>
      <c r="G42" s="665">
        <v>4892</v>
      </c>
      <c r="H42" s="665">
        <v>1</v>
      </c>
      <c r="I42" s="665">
        <v>444.72727272727275</v>
      </c>
      <c r="J42" s="665">
        <v>15</v>
      </c>
      <c r="K42" s="665">
        <v>6735</v>
      </c>
      <c r="L42" s="665">
        <v>1.3767375306623058</v>
      </c>
      <c r="M42" s="665">
        <v>449</v>
      </c>
      <c r="N42" s="665">
        <v>9</v>
      </c>
      <c r="O42" s="665">
        <v>4158</v>
      </c>
      <c r="P42" s="678">
        <v>0.84995911692559278</v>
      </c>
      <c r="Q42" s="666">
        <v>462</v>
      </c>
    </row>
    <row r="43" spans="1:17" ht="14.4" customHeight="1" x14ac:dyDescent="0.3">
      <c r="A43" s="661" t="s">
        <v>5108</v>
      </c>
      <c r="B43" s="662" t="s">
        <v>4944</v>
      </c>
      <c r="C43" s="662" t="s">
        <v>4986</v>
      </c>
      <c r="D43" s="662" t="s">
        <v>5041</v>
      </c>
      <c r="E43" s="662" t="s">
        <v>5042</v>
      </c>
      <c r="F43" s="665">
        <v>3</v>
      </c>
      <c r="G43" s="665">
        <v>625</v>
      </c>
      <c r="H43" s="665">
        <v>1</v>
      </c>
      <c r="I43" s="665">
        <v>208.33333333333334</v>
      </c>
      <c r="J43" s="665">
        <v>4</v>
      </c>
      <c r="K43" s="665">
        <v>840</v>
      </c>
      <c r="L43" s="665">
        <v>1.3440000000000001</v>
      </c>
      <c r="M43" s="665">
        <v>210</v>
      </c>
      <c r="N43" s="665">
        <v>10</v>
      </c>
      <c r="O43" s="665">
        <v>2150</v>
      </c>
      <c r="P43" s="678">
        <v>3.44</v>
      </c>
      <c r="Q43" s="666">
        <v>215</v>
      </c>
    </row>
    <row r="44" spans="1:17" ht="14.4" customHeight="1" x14ac:dyDescent="0.3">
      <c r="A44" s="661" t="s">
        <v>5108</v>
      </c>
      <c r="B44" s="662" t="s">
        <v>4944</v>
      </c>
      <c r="C44" s="662" t="s">
        <v>4986</v>
      </c>
      <c r="D44" s="662" t="s">
        <v>5001</v>
      </c>
      <c r="E44" s="662" t="s">
        <v>5002</v>
      </c>
      <c r="F44" s="665">
        <v>13</v>
      </c>
      <c r="G44" s="665">
        <v>4284</v>
      </c>
      <c r="H44" s="665">
        <v>1</v>
      </c>
      <c r="I44" s="665">
        <v>329.53846153846155</v>
      </c>
      <c r="J44" s="665">
        <v>12</v>
      </c>
      <c r="K44" s="665">
        <v>3972</v>
      </c>
      <c r="L44" s="665">
        <v>0.92717086834733897</v>
      </c>
      <c r="M44" s="665">
        <v>331</v>
      </c>
      <c r="N44" s="665">
        <v>3</v>
      </c>
      <c r="O44" s="665">
        <v>1062</v>
      </c>
      <c r="P44" s="678">
        <v>0.24789915966386555</v>
      </c>
      <c r="Q44" s="666">
        <v>354</v>
      </c>
    </row>
    <row r="45" spans="1:17" ht="14.4" customHeight="1" x14ac:dyDescent="0.3">
      <c r="A45" s="661" t="s">
        <v>5108</v>
      </c>
      <c r="B45" s="662" t="s">
        <v>4944</v>
      </c>
      <c r="C45" s="662" t="s">
        <v>4986</v>
      </c>
      <c r="D45" s="662" t="s">
        <v>5043</v>
      </c>
      <c r="E45" s="662" t="s">
        <v>5044</v>
      </c>
      <c r="F45" s="665">
        <v>25</v>
      </c>
      <c r="G45" s="665">
        <v>2068</v>
      </c>
      <c r="H45" s="665">
        <v>1</v>
      </c>
      <c r="I45" s="665">
        <v>82.72</v>
      </c>
      <c r="J45" s="665">
        <v>27</v>
      </c>
      <c r="K45" s="665">
        <v>2295</v>
      </c>
      <c r="L45" s="665">
        <v>1.1097678916827853</v>
      </c>
      <c r="M45" s="665">
        <v>85</v>
      </c>
      <c r="N45" s="665">
        <v>44</v>
      </c>
      <c r="O45" s="665">
        <v>3740</v>
      </c>
      <c r="P45" s="678">
        <v>1.8085106382978724</v>
      </c>
      <c r="Q45" s="666">
        <v>85</v>
      </c>
    </row>
    <row r="46" spans="1:17" ht="14.4" customHeight="1" x14ac:dyDescent="0.3">
      <c r="A46" s="661" t="s">
        <v>5108</v>
      </c>
      <c r="B46" s="662" t="s">
        <v>4944</v>
      </c>
      <c r="C46" s="662" t="s">
        <v>4986</v>
      </c>
      <c r="D46" s="662" t="s">
        <v>5053</v>
      </c>
      <c r="E46" s="662" t="s">
        <v>5054</v>
      </c>
      <c r="F46" s="665">
        <v>3</v>
      </c>
      <c r="G46" s="665">
        <v>2112</v>
      </c>
      <c r="H46" s="665">
        <v>1</v>
      </c>
      <c r="I46" s="665">
        <v>704</v>
      </c>
      <c r="J46" s="665">
        <v>5</v>
      </c>
      <c r="K46" s="665">
        <v>3535</v>
      </c>
      <c r="L46" s="665">
        <v>1.6737689393939394</v>
      </c>
      <c r="M46" s="665">
        <v>707</v>
      </c>
      <c r="N46" s="665">
        <v>7</v>
      </c>
      <c r="O46" s="665">
        <v>5033</v>
      </c>
      <c r="P46" s="678">
        <v>2.3830492424242422</v>
      </c>
      <c r="Q46" s="666">
        <v>719</v>
      </c>
    </row>
    <row r="47" spans="1:17" ht="14.4" customHeight="1" x14ac:dyDescent="0.3">
      <c r="A47" s="661" t="s">
        <v>5108</v>
      </c>
      <c r="B47" s="662" t="s">
        <v>4944</v>
      </c>
      <c r="C47" s="662" t="s">
        <v>4986</v>
      </c>
      <c r="D47" s="662" t="s">
        <v>5005</v>
      </c>
      <c r="E47" s="662" t="s">
        <v>5006</v>
      </c>
      <c r="F47" s="665">
        <v>5</v>
      </c>
      <c r="G47" s="665">
        <v>0</v>
      </c>
      <c r="H47" s="665"/>
      <c r="I47" s="665">
        <v>0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5108</v>
      </c>
      <c r="B48" s="662" t="s">
        <v>4944</v>
      </c>
      <c r="C48" s="662" t="s">
        <v>4986</v>
      </c>
      <c r="D48" s="662" t="s">
        <v>5097</v>
      </c>
      <c r="E48" s="662" t="s">
        <v>5096</v>
      </c>
      <c r="F48" s="665"/>
      <c r="G48" s="665"/>
      <c r="H48" s="665"/>
      <c r="I48" s="665"/>
      <c r="J48" s="665">
        <v>3</v>
      </c>
      <c r="K48" s="665">
        <v>2805</v>
      </c>
      <c r="L48" s="665"/>
      <c r="M48" s="665">
        <v>935</v>
      </c>
      <c r="N48" s="665"/>
      <c r="O48" s="665"/>
      <c r="P48" s="678"/>
      <c r="Q48" s="666"/>
    </row>
    <row r="49" spans="1:17" ht="14.4" customHeight="1" x14ac:dyDescent="0.3">
      <c r="A49" s="661" t="s">
        <v>5108</v>
      </c>
      <c r="B49" s="662" t="s">
        <v>4944</v>
      </c>
      <c r="C49" s="662" t="s">
        <v>4986</v>
      </c>
      <c r="D49" s="662" t="s">
        <v>5009</v>
      </c>
      <c r="E49" s="662" t="s">
        <v>5010</v>
      </c>
      <c r="F49" s="665">
        <v>2</v>
      </c>
      <c r="G49" s="665">
        <v>224</v>
      </c>
      <c r="H49" s="665">
        <v>1</v>
      </c>
      <c r="I49" s="665">
        <v>112</v>
      </c>
      <c r="J49" s="665">
        <v>11</v>
      </c>
      <c r="K49" s="665">
        <v>1254</v>
      </c>
      <c r="L49" s="665">
        <v>5.5982142857142856</v>
      </c>
      <c r="M49" s="665">
        <v>114</v>
      </c>
      <c r="N49" s="665">
        <v>8</v>
      </c>
      <c r="O49" s="665">
        <v>960</v>
      </c>
      <c r="P49" s="678">
        <v>4.2857142857142856</v>
      </c>
      <c r="Q49" s="666">
        <v>120</v>
      </c>
    </row>
    <row r="50" spans="1:17" ht="14.4" customHeight="1" x14ac:dyDescent="0.3">
      <c r="A50" s="661" t="s">
        <v>5108</v>
      </c>
      <c r="B50" s="662" t="s">
        <v>4944</v>
      </c>
      <c r="C50" s="662" t="s">
        <v>4986</v>
      </c>
      <c r="D50" s="662" t="s">
        <v>5098</v>
      </c>
      <c r="E50" s="662" t="s">
        <v>5096</v>
      </c>
      <c r="F50" s="665">
        <v>7</v>
      </c>
      <c r="G50" s="665">
        <v>5138</v>
      </c>
      <c r="H50" s="665">
        <v>1</v>
      </c>
      <c r="I50" s="665">
        <v>734</v>
      </c>
      <c r="J50" s="665">
        <v>3</v>
      </c>
      <c r="K50" s="665">
        <v>2211</v>
      </c>
      <c r="L50" s="665">
        <v>0.43032308291163879</v>
      </c>
      <c r="M50" s="665">
        <v>737</v>
      </c>
      <c r="N50" s="665">
        <v>6</v>
      </c>
      <c r="O50" s="665">
        <v>4470</v>
      </c>
      <c r="P50" s="678">
        <v>0.8699883223043986</v>
      </c>
      <c r="Q50" s="666">
        <v>745</v>
      </c>
    </row>
    <row r="51" spans="1:17" ht="14.4" customHeight="1" x14ac:dyDescent="0.3">
      <c r="A51" s="661" t="s">
        <v>5108</v>
      </c>
      <c r="B51" s="662" t="s">
        <v>4944</v>
      </c>
      <c r="C51" s="662" t="s">
        <v>4986</v>
      </c>
      <c r="D51" s="662" t="s">
        <v>5101</v>
      </c>
      <c r="E51" s="662" t="s">
        <v>5102</v>
      </c>
      <c r="F51" s="665">
        <v>7</v>
      </c>
      <c r="G51" s="665">
        <v>3670</v>
      </c>
      <c r="H51" s="665">
        <v>1</v>
      </c>
      <c r="I51" s="665">
        <v>524.28571428571433</v>
      </c>
      <c r="J51" s="665">
        <v>4</v>
      </c>
      <c r="K51" s="665">
        <v>2108</v>
      </c>
      <c r="L51" s="665">
        <v>0.57438692098092647</v>
      </c>
      <c r="M51" s="665">
        <v>527</v>
      </c>
      <c r="N51" s="665">
        <v>39</v>
      </c>
      <c r="O51" s="665">
        <v>21177</v>
      </c>
      <c r="P51" s="678">
        <v>5.7702997275204364</v>
      </c>
      <c r="Q51" s="666">
        <v>543</v>
      </c>
    </row>
    <row r="52" spans="1:17" ht="14.4" customHeight="1" x14ac:dyDescent="0.3">
      <c r="A52" s="661" t="s">
        <v>5108</v>
      </c>
      <c r="B52" s="662" t="s">
        <v>4944</v>
      </c>
      <c r="C52" s="662" t="s">
        <v>4986</v>
      </c>
      <c r="D52" s="662" t="s">
        <v>5045</v>
      </c>
      <c r="E52" s="662" t="s">
        <v>5046</v>
      </c>
      <c r="F52" s="665">
        <v>45</v>
      </c>
      <c r="G52" s="665">
        <v>13382</v>
      </c>
      <c r="H52" s="665">
        <v>1</v>
      </c>
      <c r="I52" s="665">
        <v>297.37777777777779</v>
      </c>
      <c r="J52" s="665">
        <v>26</v>
      </c>
      <c r="K52" s="665">
        <v>7774</v>
      </c>
      <c r="L52" s="665">
        <v>0.58092960693468843</v>
      </c>
      <c r="M52" s="665">
        <v>299</v>
      </c>
      <c r="N52" s="665">
        <v>32</v>
      </c>
      <c r="O52" s="665">
        <v>9824</v>
      </c>
      <c r="P52" s="678">
        <v>0.73412046031983258</v>
      </c>
      <c r="Q52" s="666">
        <v>307</v>
      </c>
    </row>
    <row r="53" spans="1:17" ht="14.4" customHeight="1" x14ac:dyDescent="0.3">
      <c r="A53" s="661" t="s">
        <v>5108</v>
      </c>
      <c r="B53" s="662" t="s">
        <v>4944</v>
      </c>
      <c r="C53" s="662" t="s">
        <v>4986</v>
      </c>
      <c r="D53" s="662" t="s">
        <v>5103</v>
      </c>
      <c r="E53" s="662" t="s">
        <v>5042</v>
      </c>
      <c r="F53" s="665">
        <v>3</v>
      </c>
      <c r="G53" s="665">
        <v>516</v>
      </c>
      <c r="H53" s="665">
        <v>1</v>
      </c>
      <c r="I53" s="665">
        <v>172</v>
      </c>
      <c r="J53" s="665">
        <v>1</v>
      </c>
      <c r="K53" s="665">
        <v>174</v>
      </c>
      <c r="L53" s="665">
        <v>0.33720930232558138</v>
      </c>
      <c r="M53" s="665">
        <v>174</v>
      </c>
      <c r="N53" s="665">
        <v>2</v>
      </c>
      <c r="O53" s="665">
        <v>356</v>
      </c>
      <c r="P53" s="678">
        <v>0.68992248062015504</v>
      </c>
      <c r="Q53" s="666">
        <v>178</v>
      </c>
    </row>
    <row r="54" spans="1:17" ht="14.4" customHeight="1" x14ac:dyDescent="0.3">
      <c r="A54" s="661" t="s">
        <v>5108</v>
      </c>
      <c r="B54" s="662" t="s">
        <v>4944</v>
      </c>
      <c r="C54" s="662" t="s">
        <v>4986</v>
      </c>
      <c r="D54" s="662" t="s">
        <v>5047</v>
      </c>
      <c r="E54" s="662" t="s">
        <v>5046</v>
      </c>
      <c r="F54" s="665">
        <v>43</v>
      </c>
      <c r="G54" s="665">
        <v>15803</v>
      </c>
      <c r="H54" s="665">
        <v>1</v>
      </c>
      <c r="I54" s="665">
        <v>367.51162790697674</v>
      </c>
      <c r="J54" s="665">
        <v>55</v>
      </c>
      <c r="K54" s="665">
        <v>20405</v>
      </c>
      <c r="L54" s="665">
        <v>1.2912105296462697</v>
      </c>
      <c r="M54" s="665">
        <v>371</v>
      </c>
      <c r="N54" s="665">
        <v>90</v>
      </c>
      <c r="O54" s="665">
        <v>34200</v>
      </c>
      <c r="P54" s="678">
        <v>2.1641460482186927</v>
      </c>
      <c r="Q54" s="666">
        <v>380</v>
      </c>
    </row>
    <row r="55" spans="1:17" ht="14.4" customHeight="1" x14ac:dyDescent="0.3">
      <c r="A55" s="661" t="s">
        <v>5108</v>
      </c>
      <c r="B55" s="662" t="s">
        <v>4944</v>
      </c>
      <c r="C55" s="662" t="s">
        <v>4986</v>
      </c>
      <c r="D55" s="662" t="s">
        <v>5021</v>
      </c>
      <c r="E55" s="662" t="s">
        <v>5022</v>
      </c>
      <c r="F55" s="665">
        <v>3</v>
      </c>
      <c r="G55" s="665">
        <v>1009</v>
      </c>
      <c r="H55" s="665">
        <v>1</v>
      </c>
      <c r="I55" s="665">
        <v>336.33333333333331</v>
      </c>
      <c r="J55" s="665">
        <v>5</v>
      </c>
      <c r="K55" s="665">
        <v>1700</v>
      </c>
      <c r="L55" s="665">
        <v>1.6848364717542121</v>
      </c>
      <c r="M55" s="665">
        <v>340</v>
      </c>
      <c r="N55" s="665">
        <v>3</v>
      </c>
      <c r="O55" s="665">
        <v>1056</v>
      </c>
      <c r="P55" s="678">
        <v>1.0465807730426164</v>
      </c>
      <c r="Q55" s="666">
        <v>352</v>
      </c>
    </row>
    <row r="56" spans="1:17" ht="14.4" customHeight="1" x14ac:dyDescent="0.3">
      <c r="A56" s="661" t="s">
        <v>5108</v>
      </c>
      <c r="B56" s="662" t="s">
        <v>4944</v>
      </c>
      <c r="C56" s="662" t="s">
        <v>4986</v>
      </c>
      <c r="D56" s="662" t="s">
        <v>5025</v>
      </c>
      <c r="E56" s="662" t="s">
        <v>5026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177</v>
      </c>
      <c r="P56" s="678"/>
      <c r="Q56" s="666">
        <v>177</v>
      </c>
    </row>
    <row r="57" spans="1:17" ht="14.4" customHeight="1" x14ac:dyDescent="0.3">
      <c r="A57" s="661" t="s">
        <v>5108</v>
      </c>
      <c r="B57" s="662" t="s">
        <v>4944</v>
      </c>
      <c r="C57" s="662" t="s">
        <v>4986</v>
      </c>
      <c r="D57" s="662" t="s">
        <v>5055</v>
      </c>
      <c r="E57" s="662" t="s">
        <v>5056</v>
      </c>
      <c r="F57" s="665">
        <v>2</v>
      </c>
      <c r="G57" s="665">
        <v>1212</v>
      </c>
      <c r="H57" s="665">
        <v>1</v>
      </c>
      <c r="I57" s="665">
        <v>606</v>
      </c>
      <c r="J57" s="665">
        <v>2</v>
      </c>
      <c r="K57" s="665">
        <v>1222</v>
      </c>
      <c r="L57" s="665">
        <v>1.0082508250825082</v>
      </c>
      <c r="M57" s="665">
        <v>611</v>
      </c>
      <c r="N57" s="665">
        <v>2</v>
      </c>
      <c r="O57" s="665">
        <v>1246</v>
      </c>
      <c r="P57" s="678">
        <v>1.028052805280528</v>
      </c>
      <c r="Q57" s="666">
        <v>623</v>
      </c>
    </row>
    <row r="58" spans="1:17" ht="14.4" customHeight="1" x14ac:dyDescent="0.3">
      <c r="A58" s="661" t="s">
        <v>5108</v>
      </c>
      <c r="B58" s="662" t="s">
        <v>4944</v>
      </c>
      <c r="C58" s="662" t="s">
        <v>4986</v>
      </c>
      <c r="D58" s="662" t="s">
        <v>5107</v>
      </c>
      <c r="E58" s="662" t="s">
        <v>5056</v>
      </c>
      <c r="F58" s="665">
        <v>1</v>
      </c>
      <c r="G58" s="665">
        <v>520</v>
      </c>
      <c r="H58" s="665">
        <v>1</v>
      </c>
      <c r="I58" s="665">
        <v>520</v>
      </c>
      <c r="J58" s="665">
        <v>1</v>
      </c>
      <c r="K58" s="665">
        <v>525</v>
      </c>
      <c r="L58" s="665">
        <v>1.0096153846153846</v>
      </c>
      <c r="M58" s="665">
        <v>525</v>
      </c>
      <c r="N58" s="665">
        <v>2</v>
      </c>
      <c r="O58" s="665">
        <v>1074</v>
      </c>
      <c r="P58" s="678">
        <v>2.0653846153846156</v>
      </c>
      <c r="Q58" s="666">
        <v>537</v>
      </c>
    </row>
    <row r="59" spans="1:17" ht="14.4" customHeight="1" x14ac:dyDescent="0.3">
      <c r="A59" s="661" t="s">
        <v>5109</v>
      </c>
      <c r="B59" s="662" t="s">
        <v>4944</v>
      </c>
      <c r="C59" s="662" t="s">
        <v>4975</v>
      </c>
      <c r="D59" s="662" t="s">
        <v>5089</v>
      </c>
      <c r="E59" s="662" t="s">
        <v>5090</v>
      </c>
      <c r="F59" s="665">
        <v>1</v>
      </c>
      <c r="G59" s="665">
        <v>904.75</v>
      </c>
      <c r="H59" s="665">
        <v>1</v>
      </c>
      <c r="I59" s="665">
        <v>904.75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5109</v>
      </c>
      <c r="B60" s="662" t="s">
        <v>4944</v>
      </c>
      <c r="C60" s="662" t="s">
        <v>4975</v>
      </c>
      <c r="D60" s="662" t="s">
        <v>4980</v>
      </c>
      <c r="E60" s="662" t="s">
        <v>4981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242.64</v>
      </c>
      <c r="P60" s="678"/>
      <c r="Q60" s="666">
        <v>242.64</v>
      </c>
    </row>
    <row r="61" spans="1:17" ht="14.4" customHeight="1" x14ac:dyDescent="0.3">
      <c r="A61" s="661" t="s">
        <v>5109</v>
      </c>
      <c r="B61" s="662" t="s">
        <v>4944</v>
      </c>
      <c r="C61" s="662" t="s">
        <v>4986</v>
      </c>
      <c r="D61" s="662" t="s">
        <v>4991</v>
      </c>
      <c r="E61" s="662" t="s">
        <v>4992</v>
      </c>
      <c r="F61" s="665"/>
      <c r="G61" s="665"/>
      <c r="H61" s="665"/>
      <c r="I61" s="665"/>
      <c r="J61" s="665">
        <v>2</v>
      </c>
      <c r="K61" s="665">
        <v>70</v>
      </c>
      <c r="L61" s="665"/>
      <c r="M61" s="665">
        <v>35</v>
      </c>
      <c r="N61" s="665">
        <v>1</v>
      </c>
      <c r="O61" s="665">
        <v>37</v>
      </c>
      <c r="P61" s="678"/>
      <c r="Q61" s="666">
        <v>37</v>
      </c>
    </row>
    <row r="62" spans="1:17" ht="14.4" customHeight="1" x14ac:dyDescent="0.3">
      <c r="A62" s="661" t="s">
        <v>5109</v>
      </c>
      <c r="B62" s="662" t="s">
        <v>4944</v>
      </c>
      <c r="C62" s="662" t="s">
        <v>4986</v>
      </c>
      <c r="D62" s="662" t="s">
        <v>4997</v>
      </c>
      <c r="E62" s="662" t="s">
        <v>4998</v>
      </c>
      <c r="F62" s="665">
        <v>55</v>
      </c>
      <c r="G62" s="665">
        <v>12802</v>
      </c>
      <c r="H62" s="665">
        <v>1</v>
      </c>
      <c r="I62" s="665">
        <v>232.76363636363635</v>
      </c>
      <c r="J62" s="665">
        <v>56</v>
      </c>
      <c r="K62" s="665">
        <v>13160</v>
      </c>
      <c r="L62" s="665">
        <v>1.0279643805655367</v>
      </c>
      <c r="M62" s="665">
        <v>235</v>
      </c>
      <c r="N62" s="665">
        <v>76</v>
      </c>
      <c r="O62" s="665">
        <v>19076</v>
      </c>
      <c r="P62" s="678">
        <v>1.4900796750507732</v>
      </c>
      <c r="Q62" s="666">
        <v>251</v>
      </c>
    </row>
    <row r="63" spans="1:17" ht="14.4" customHeight="1" x14ac:dyDescent="0.3">
      <c r="A63" s="661" t="s">
        <v>5109</v>
      </c>
      <c r="B63" s="662" t="s">
        <v>4944</v>
      </c>
      <c r="C63" s="662" t="s">
        <v>4986</v>
      </c>
      <c r="D63" s="662" t="s">
        <v>5029</v>
      </c>
      <c r="E63" s="662" t="s">
        <v>5030</v>
      </c>
      <c r="F63" s="665">
        <v>4</v>
      </c>
      <c r="G63" s="665">
        <v>468</v>
      </c>
      <c r="H63" s="665">
        <v>1</v>
      </c>
      <c r="I63" s="665">
        <v>117</v>
      </c>
      <c r="J63" s="665">
        <v>9</v>
      </c>
      <c r="K63" s="665">
        <v>1062</v>
      </c>
      <c r="L63" s="665">
        <v>2.2692307692307692</v>
      </c>
      <c r="M63" s="665">
        <v>118</v>
      </c>
      <c r="N63" s="665">
        <v>24</v>
      </c>
      <c r="O63" s="665">
        <v>3024</v>
      </c>
      <c r="P63" s="678">
        <v>6.4615384615384617</v>
      </c>
      <c r="Q63" s="666">
        <v>126</v>
      </c>
    </row>
    <row r="64" spans="1:17" ht="14.4" customHeight="1" x14ac:dyDescent="0.3">
      <c r="A64" s="661" t="s">
        <v>5109</v>
      </c>
      <c r="B64" s="662" t="s">
        <v>4944</v>
      </c>
      <c r="C64" s="662" t="s">
        <v>4986</v>
      </c>
      <c r="D64" s="662" t="s">
        <v>5031</v>
      </c>
      <c r="E64" s="662" t="s">
        <v>5032</v>
      </c>
      <c r="F64" s="665"/>
      <c r="G64" s="665"/>
      <c r="H64" s="665"/>
      <c r="I64" s="665"/>
      <c r="J64" s="665">
        <v>1</v>
      </c>
      <c r="K64" s="665">
        <v>323</v>
      </c>
      <c r="L64" s="665"/>
      <c r="M64" s="665">
        <v>323</v>
      </c>
      <c r="N64" s="665"/>
      <c r="O64" s="665"/>
      <c r="P64" s="678"/>
      <c r="Q64" s="666"/>
    </row>
    <row r="65" spans="1:17" ht="14.4" customHeight="1" x14ac:dyDescent="0.3">
      <c r="A65" s="661" t="s">
        <v>5109</v>
      </c>
      <c r="B65" s="662" t="s">
        <v>4944</v>
      </c>
      <c r="C65" s="662" t="s">
        <v>4986</v>
      </c>
      <c r="D65" s="662" t="s">
        <v>5033</v>
      </c>
      <c r="E65" s="662" t="s">
        <v>5034</v>
      </c>
      <c r="F65" s="665"/>
      <c r="G65" s="665"/>
      <c r="H65" s="665"/>
      <c r="I65" s="665"/>
      <c r="J65" s="665">
        <v>2</v>
      </c>
      <c r="K65" s="665">
        <v>974</v>
      </c>
      <c r="L65" s="665"/>
      <c r="M65" s="665">
        <v>487</v>
      </c>
      <c r="N65" s="665">
        <v>1</v>
      </c>
      <c r="O65" s="665">
        <v>495</v>
      </c>
      <c r="P65" s="678"/>
      <c r="Q65" s="666">
        <v>495</v>
      </c>
    </row>
    <row r="66" spans="1:17" ht="14.4" customHeight="1" x14ac:dyDescent="0.3">
      <c r="A66" s="661" t="s">
        <v>5109</v>
      </c>
      <c r="B66" s="662" t="s">
        <v>4944</v>
      </c>
      <c r="C66" s="662" t="s">
        <v>4986</v>
      </c>
      <c r="D66" s="662" t="s">
        <v>5037</v>
      </c>
      <c r="E66" s="662" t="s">
        <v>5034</v>
      </c>
      <c r="F66" s="665"/>
      <c r="G66" s="665"/>
      <c r="H66" s="665"/>
      <c r="I66" s="665"/>
      <c r="J66" s="665">
        <v>2</v>
      </c>
      <c r="K66" s="665">
        <v>1118</v>
      </c>
      <c r="L66" s="665"/>
      <c r="M66" s="665">
        <v>559</v>
      </c>
      <c r="N66" s="665"/>
      <c r="O66" s="665"/>
      <c r="P66" s="678"/>
      <c r="Q66" s="666"/>
    </row>
    <row r="67" spans="1:17" ht="14.4" customHeight="1" x14ac:dyDescent="0.3">
      <c r="A67" s="661" t="s">
        <v>5109</v>
      </c>
      <c r="B67" s="662" t="s">
        <v>4944</v>
      </c>
      <c r="C67" s="662" t="s">
        <v>4986</v>
      </c>
      <c r="D67" s="662" t="s">
        <v>5038</v>
      </c>
      <c r="E67" s="662" t="s">
        <v>5036</v>
      </c>
      <c r="F67" s="665"/>
      <c r="G67" s="665"/>
      <c r="H67" s="665"/>
      <c r="I67" s="665"/>
      <c r="J67" s="665">
        <v>4</v>
      </c>
      <c r="K67" s="665">
        <v>3008</v>
      </c>
      <c r="L67" s="665"/>
      <c r="M67" s="665">
        <v>752</v>
      </c>
      <c r="N67" s="665">
        <v>5</v>
      </c>
      <c r="O67" s="665">
        <v>3805</v>
      </c>
      <c r="P67" s="678"/>
      <c r="Q67" s="666">
        <v>761</v>
      </c>
    </row>
    <row r="68" spans="1:17" ht="14.4" customHeight="1" x14ac:dyDescent="0.3">
      <c r="A68" s="661" t="s">
        <v>5109</v>
      </c>
      <c r="B68" s="662" t="s">
        <v>4944</v>
      </c>
      <c r="C68" s="662" t="s">
        <v>4986</v>
      </c>
      <c r="D68" s="662" t="s">
        <v>5095</v>
      </c>
      <c r="E68" s="662" t="s">
        <v>5096</v>
      </c>
      <c r="F68" s="665"/>
      <c r="G68" s="665"/>
      <c r="H68" s="665"/>
      <c r="I68" s="665"/>
      <c r="J68" s="665">
        <v>4</v>
      </c>
      <c r="K68" s="665">
        <v>3236</v>
      </c>
      <c r="L68" s="665"/>
      <c r="M68" s="665">
        <v>809</v>
      </c>
      <c r="N68" s="665">
        <v>17</v>
      </c>
      <c r="O68" s="665">
        <v>13906</v>
      </c>
      <c r="P68" s="678"/>
      <c r="Q68" s="666">
        <v>818</v>
      </c>
    </row>
    <row r="69" spans="1:17" ht="14.4" customHeight="1" x14ac:dyDescent="0.3">
      <c r="A69" s="661" t="s">
        <v>5109</v>
      </c>
      <c r="B69" s="662" t="s">
        <v>4944</v>
      </c>
      <c r="C69" s="662" t="s">
        <v>4986</v>
      </c>
      <c r="D69" s="662" t="s">
        <v>5039</v>
      </c>
      <c r="E69" s="662" t="s">
        <v>5022</v>
      </c>
      <c r="F69" s="665"/>
      <c r="G69" s="665"/>
      <c r="H69" s="665"/>
      <c r="I69" s="665"/>
      <c r="J69" s="665"/>
      <c r="K69" s="665"/>
      <c r="L69" s="665"/>
      <c r="M69" s="665"/>
      <c r="N69" s="665">
        <v>2</v>
      </c>
      <c r="O69" s="665">
        <v>924</v>
      </c>
      <c r="P69" s="678"/>
      <c r="Q69" s="666">
        <v>462</v>
      </c>
    </row>
    <row r="70" spans="1:17" ht="14.4" customHeight="1" x14ac:dyDescent="0.3">
      <c r="A70" s="661" t="s">
        <v>5109</v>
      </c>
      <c r="B70" s="662" t="s">
        <v>4944</v>
      </c>
      <c r="C70" s="662" t="s">
        <v>4986</v>
      </c>
      <c r="D70" s="662" t="s">
        <v>5040</v>
      </c>
      <c r="E70" s="662" t="s">
        <v>5024</v>
      </c>
      <c r="F70" s="665"/>
      <c r="G70" s="665"/>
      <c r="H70" s="665"/>
      <c r="I70" s="665"/>
      <c r="J70" s="665"/>
      <c r="K70" s="665"/>
      <c r="L70" s="665"/>
      <c r="M70" s="665"/>
      <c r="N70" s="665">
        <v>2</v>
      </c>
      <c r="O70" s="665">
        <v>892</v>
      </c>
      <c r="P70" s="678"/>
      <c r="Q70" s="666">
        <v>446</v>
      </c>
    </row>
    <row r="71" spans="1:17" ht="14.4" customHeight="1" x14ac:dyDescent="0.3">
      <c r="A71" s="661" t="s">
        <v>5109</v>
      </c>
      <c r="B71" s="662" t="s">
        <v>4944</v>
      </c>
      <c r="C71" s="662" t="s">
        <v>4986</v>
      </c>
      <c r="D71" s="662" t="s">
        <v>5110</v>
      </c>
      <c r="E71" s="662" t="s">
        <v>5020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728</v>
      </c>
      <c r="P71" s="678"/>
      <c r="Q71" s="666">
        <v>728</v>
      </c>
    </row>
    <row r="72" spans="1:17" ht="14.4" customHeight="1" x14ac:dyDescent="0.3">
      <c r="A72" s="661" t="s">
        <v>5109</v>
      </c>
      <c r="B72" s="662" t="s">
        <v>4944</v>
      </c>
      <c r="C72" s="662" t="s">
        <v>4986</v>
      </c>
      <c r="D72" s="662" t="s">
        <v>5041</v>
      </c>
      <c r="E72" s="662" t="s">
        <v>5042</v>
      </c>
      <c r="F72" s="665">
        <v>1</v>
      </c>
      <c r="G72" s="665">
        <v>207</v>
      </c>
      <c r="H72" s="665">
        <v>1</v>
      </c>
      <c r="I72" s="665">
        <v>207</v>
      </c>
      <c r="J72" s="665">
        <v>1</v>
      </c>
      <c r="K72" s="665">
        <v>210</v>
      </c>
      <c r="L72" s="665">
        <v>1.0144927536231885</v>
      </c>
      <c r="M72" s="665">
        <v>210</v>
      </c>
      <c r="N72" s="665">
        <v>5</v>
      </c>
      <c r="O72" s="665">
        <v>1075</v>
      </c>
      <c r="P72" s="678">
        <v>5.1932367149758454</v>
      </c>
      <c r="Q72" s="666">
        <v>215</v>
      </c>
    </row>
    <row r="73" spans="1:17" ht="14.4" customHeight="1" x14ac:dyDescent="0.3">
      <c r="A73" s="661" t="s">
        <v>5109</v>
      </c>
      <c r="B73" s="662" t="s">
        <v>4944</v>
      </c>
      <c r="C73" s="662" t="s">
        <v>4986</v>
      </c>
      <c r="D73" s="662" t="s">
        <v>4999</v>
      </c>
      <c r="E73" s="662" t="s">
        <v>5000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701</v>
      </c>
      <c r="P73" s="678"/>
      <c r="Q73" s="666">
        <v>701</v>
      </c>
    </row>
    <row r="74" spans="1:17" ht="14.4" customHeight="1" x14ac:dyDescent="0.3">
      <c r="A74" s="661" t="s">
        <v>5109</v>
      </c>
      <c r="B74" s="662" t="s">
        <v>4944</v>
      </c>
      <c r="C74" s="662" t="s">
        <v>4986</v>
      </c>
      <c r="D74" s="662" t="s">
        <v>5001</v>
      </c>
      <c r="E74" s="662" t="s">
        <v>5002</v>
      </c>
      <c r="F74" s="665">
        <v>3</v>
      </c>
      <c r="G74" s="665">
        <v>984</v>
      </c>
      <c r="H74" s="665">
        <v>1</v>
      </c>
      <c r="I74" s="665">
        <v>328</v>
      </c>
      <c r="J74" s="665">
        <v>3</v>
      </c>
      <c r="K74" s="665">
        <v>993</v>
      </c>
      <c r="L74" s="665">
        <v>1.0091463414634145</v>
      </c>
      <c r="M74" s="665">
        <v>331</v>
      </c>
      <c r="N74" s="665">
        <v>3</v>
      </c>
      <c r="O74" s="665">
        <v>1062</v>
      </c>
      <c r="P74" s="678">
        <v>1.0792682926829269</v>
      </c>
      <c r="Q74" s="666">
        <v>354</v>
      </c>
    </row>
    <row r="75" spans="1:17" ht="14.4" customHeight="1" x14ac:dyDescent="0.3">
      <c r="A75" s="661" t="s">
        <v>5109</v>
      </c>
      <c r="B75" s="662" t="s">
        <v>4944</v>
      </c>
      <c r="C75" s="662" t="s">
        <v>4986</v>
      </c>
      <c r="D75" s="662" t="s">
        <v>5043</v>
      </c>
      <c r="E75" s="662" t="s">
        <v>5044</v>
      </c>
      <c r="F75" s="665">
        <v>10</v>
      </c>
      <c r="G75" s="665">
        <v>820</v>
      </c>
      <c r="H75" s="665">
        <v>1</v>
      </c>
      <c r="I75" s="665">
        <v>82</v>
      </c>
      <c r="J75" s="665">
        <v>13</v>
      </c>
      <c r="K75" s="665">
        <v>1105</v>
      </c>
      <c r="L75" s="665">
        <v>1.3475609756097562</v>
      </c>
      <c r="M75" s="665">
        <v>85</v>
      </c>
      <c r="N75" s="665">
        <v>22</v>
      </c>
      <c r="O75" s="665">
        <v>1870</v>
      </c>
      <c r="P75" s="678">
        <v>2.2804878048780486</v>
      </c>
      <c r="Q75" s="666">
        <v>85</v>
      </c>
    </row>
    <row r="76" spans="1:17" ht="14.4" customHeight="1" x14ac:dyDescent="0.3">
      <c r="A76" s="661" t="s">
        <v>5109</v>
      </c>
      <c r="B76" s="662" t="s">
        <v>4944</v>
      </c>
      <c r="C76" s="662" t="s">
        <v>4986</v>
      </c>
      <c r="D76" s="662" t="s">
        <v>5005</v>
      </c>
      <c r="E76" s="662" t="s">
        <v>5006</v>
      </c>
      <c r="F76" s="665">
        <v>1</v>
      </c>
      <c r="G76" s="665">
        <v>0</v>
      </c>
      <c r="H76" s="665"/>
      <c r="I76" s="665">
        <v>0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5109</v>
      </c>
      <c r="B77" s="662" t="s">
        <v>4944</v>
      </c>
      <c r="C77" s="662" t="s">
        <v>4986</v>
      </c>
      <c r="D77" s="662" t="s">
        <v>5097</v>
      </c>
      <c r="E77" s="662" t="s">
        <v>5096</v>
      </c>
      <c r="F77" s="665">
        <v>6</v>
      </c>
      <c r="G77" s="665">
        <v>5574</v>
      </c>
      <c r="H77" s="665">
        <v>1</v>
      </c>
      <c r="I77" s="665">
        <v>929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5109</v>
      </c>
      <c r="B78" s="662" t="s">
        <v>4944</v>
      </c>
      <c r="C78" s="662" t="s">
        <v>4986</v>
      </c>
      <c r="D78" s="662" t="s">
        <v>5009</v>
      </c>
      <c r="E78" s="662" t="s">
        <v>5010</v>
      </c>
      <c r="F78" s="665"/>
      <c r="G78" s="665"/>
      <c r="H78" s="665"/>
      <c r="I78" s="665"/>
      <c r="J78" s="665"/>
      <c r="K78" s="665"/>
      <c r="L78" s="665"/>
      <c r="M78" s="665"/>
      <c r="N78" s="665">
        <v>2</v>
      </c>
      <c r="O78" s="665">
        <v>240</v>
      </c>
      <c r="P78" s="678"/>
      <c r="Q78" s="666">
        <v>120</v>
      </c>
    </row>
    <row r="79" spans="1:17" ht="14.4" customHeight="1" x14ac:dyDescent="0.3">
      <c r="A79" s="661" t="s">
        <v>5109</v>
      </c>
      <c r="B79" s="662" t="s">
        <v>4944</v>
      </c>
      <c r="C79" s="662" t="s">
        <v>4986</v>
      </c>
      <c r="D79" s="662" t="s">
        <v>5098</v>
      </c>
      <c r="E79" s="662" t="s">
        <v>5096</v>
      </c>
      <c r="F79" s="665"/>
      <c r="G79" s="665"/>
      <c r="H79" s="665"/>
      <c r="I79" s="665"/>
      <c r="J79" s="665">
        <v>3</v>
      </c>
      <c r="K79" s="665">
        <v>2211</v>
      </c>
      <c r="L79" s="665"/>
      <c r="M79" s="665">
        <v>737</v>
      </c>
      <c r="N79" s="665"/>
      <c r="O79" s="665"/>
      <c r="P79" s="678"/>
      <c r="Q79" s="666"/>
    </row>
    <row r="80" spans="1:17" ht="14.4" customHeight="1" x14ac:dyDescent="0.3">
      <c r="A80" s="661" t="s">
        <v>5109</v>
      </c>
      <c r="B80" s="662" t="s">
        <v>4944</v>
      </c>
      <c r="C80" s="662" t="s">
        <v>4986</v>
      </c>
      <c r="D80" s="662" t="s">
        <v>5099</v>
      </c>
      <c r="E80" s="662" t="s">
        <v>5100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58</v>
      </c>
      <c r="P80" s="678"/>
      <c r="Q80" s="666">
        <v>58</v>
      </c>
    </row>
    <row r="81" spans="1:17" ht="14.4" customHeight="1" x14ac:dyDescent="0.3">
      <c r="A81" s="661" t="s">
        <v>5109</v>
      </c>
      <c r="B81" s="662" t="s">
        <v>4944</v>
      </c>
      <c r="C81" s="662" t="s">
        <v>4986</v>
      </c>
      <c r="D81" s="662" t="s">
        <v>5101</v>
      </c>
      <c r="E81" s="662" t="s">
        <v>5102</v>
      </c>
      <c r="F81" s="665"/>
      <c r="G81" s="665"/>
      <c r="H81" s="665"/>
      <c r="I81" s="665"/>
      <c r="J81" s="665">
        <v>10</v>
      </c>
      <c r="K81" s="665">
        <v>5270</v>
      </c>
      <c r="L81" s="665"/>
      <c r="M81" s="665">
        <v>527</v>
      </c>
      <c r="N81" s="665">
        <v>2</v>
      </c>
      <c r="O81" s="665">
        <v>1086</v>
      </c>
      <c r="P81" s="678"/>
      <c r="Q81" s="666">
        <v>543</v>
      </c>
    </row>
    <row r="82" spans="1:17" ht="14.4" customHeight="1" x14ac:dyDescent="0.3">
      <c r="A82" s="661" t="s">
        <v>5109</v>
      </c>
      <c r="B82" s="662" t="s">
        <v>4944</v>
      </c>
      <c r="C82" s="662" t="s">
        <v>4986</v>
      </c>
      <c r="D82" s="662" t="s">
        <v>5045</v>
      </c>
      <c r="E82" s="662" t="s">
        <v>5046</v>
      </c>
      <c r="F82" s="665">
        <v>3</v>
      </c>
      <c r="G82" s="665">
        <v>892</v>
      </c>
      <c r="H82" s="665">
        <v>1</v>
      </c>
      <c r="I82" s="665">
        <v>297.33333333333331</v>
      </c>
      <c r="J82" s="665">
        <v>4</v>
      </c>
      <c r="K82" s="665">
        <v>1196</v>
      </c>
      <c r="L82" s="665">
        <v>1.3408071748878925</v>
      </c>
      <c r="M82" s="665">
        <v>299</v>
      </c>
      <c r="N82" s="665">
        <v>7</v>
      </c>
      <c r="O82" s="665">
        <v>2149</v>
      </c>
      <c r="P82" s="678">
        <v>2.4091928251121075</v>
      </c>
      <c r="Q82" s="666">
        <v>307</v>
      </c>
    </row>
    <row r="83" spans="1:17" ht="14.4" customHeight="1" x14ac:dyDescent="0.3">
      <c r="A83" s="661" t="s">
        <v>5109</v>
      </c>
      <c r="B83" s="662" t="s">
        <v>4944</v>
      </c>
      <c r="C83" s="662" t="s">
        <v>4986</v>
      </c>
      <c r="D83" s="662" t="s">
        <v>5103</v>
      </c>
      <c r="E83" s="662" t="s">
        <v>5042</v>
      </c>
      <c r="F83" s="665"/>
      <c r="G83" s="665"/>
      <c r="H83" s="665"/>
      <c r="I83" s="665"/>
      <c r="J83" s="665">
        <v>1</v>
      </c>
      <c r="K83" s="665">
        <v>174</v>
      </c>
      <c r="L83" s="665"/>
      <c r="M83" s="665">
        <v>174</v>
      </c>
      <c r="N83" s="665"/>
      <c r="O83" s="665"/>
      <c r="P83" s="678"/>
      <c r="Q83" s="666"/>
    </row>
    <row r="84" spans="1:17" ht="14.4" customHeight="1" x14ac:dyDescent="0.3">
      <c r="A84" s="661" t="s">
        <v>5109</v>
      </c>
      <c r="B84" s="662" t="s">
        <v>4944</v>
      </c>
      <c r="C84" s="662" t="s">
        <v>4986</v>
      </c>
      <c r="D84" s="662" t="s">
        <v>5047</v>
      </c>
      <c r="E84" s="662" t="s">
        <v>5046</v>
      </c>
      <c r="F84" s="665">
        <v>7</v>
      </c>
      <c r="G84" s="665">
        <v>2555</v>
      </c>
      <c r="H84" s="665">
        <v>1</v>
      </c>
      <c r="I84" s="665">
        <v>365</v>
      </c>
      <c r="J84" s="665">
        <v>6</v>
      </c>
      <c r="K84" s="665">
        <v>2226</v>
      </c>
      <c r="L84" s="665">
        <v>0.87123287671232874</v>
      </c>
      <c r="M84" s="665">
        <v>371</v>
      </c>
      <c r="N84" s="665">
        <v>6</v>
      </c>
      <c r="O84" s="665">
        <v>2280</v>
      </c>
      <c r="P84" s="678">
        <v>0.89236790606653615</v>
      </c>
      <c r="Q84" s="666">
        <v>380</v>
      </c>
    </row>
    <row r="85" spans="1:17" ht="14.4" customHeight="1" x14ac:dyDescent="0.3">
      <c r="A85" s="661" t="s">
        <v>5109</v>
      </c>
      <c r="B85" s="662" t="s">
        <v>4944</v>
      </c>
      <c r="C85" s="662" t="s">
        <v>4986</v>
      </c>
      <c r="D85" s="662" t="s">
        <v>5021</v>
      </c>
      <c r="E85" s="662" t="s">
        <v>5022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352</v>
      </c>
      <c r="P85" s="678"/>
      <c r="Q85" s="666">
        <v>352</v>
      </c>
    </row>
    <row r="86" spans="1:17" ht="14.4" customHeight="1" x14ac:dyDescent="0.3">
      <c r="A86" s="661" t="s">
        <v>5109</v>
      </c>
      <c r="B86" s="662" t="s">
        <v>4944</v>
      </c>
      <c r="C86" s="662" t="s">
        <v>4986</v>
      </c>
      <c r="D86" s="662" t="s">
        <v>5111</v>
      </c>
      <c r="E86" s="662" t="s">
        <v>5112</v>
      </c>
      <c r="F86" s="665"/>
      <c r="G86" s="665"/>
      <c r="H86" s="665"/>
      <c r="I86" s="665"/>
      <c r="J86" s="665"/>
      <c r="K86" s="665"/>
      <c r="L86" s="665"/>
      <c r="M86" s="665"/>
      <c r="N86" s="665">
        <v>2</v>
      </c>
      <c r="O86" s="665">
        <v>1208</v>
      </c>
      <c r="P86" s="678"/>
      <c r="Q86" s="666">
        <v>604</v>
      </c>
    </row>
    <row r="87" spans="1:17" ht="14.4" customHeight="1" x14ac:dyDescent="0.3">
      <c r="A87" s="661" t="s">
        <v>5109</v>
      </c>
      <c r="B87" s="662" t="s">
        <v>4944</v>
      </c>
      <c r="C87" s="662" t="s">
        <v>4986</v>
      </c>
      <c r="D87" s="662" t="s">
        <v>5055</v>
      </c>
      <c r="E87" s="662" t="s">
        <v>5056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623</v>
      </c>
      <c r="P87" s="678"/>
      <c r="Q87" s="666">
        <v>623</v>
      </c>
    </row>
    <row r="88" spans="1:17" ht="14.4" customHeight="1" x14ac:dyDescent="0.3">
      <c r="A88" s="661" t="s">
        <v>5109</v>
      </c>
      <c r="B88" s="662" t="s">
        <v>4944</v>
      </c>
      <c r="C88" s="662" t="s">
        <v>4986</v>
      </c>
      <c r="D88" s="662" t="s">
        <v>5107</v>
      </c>
      <c r="E88" s="662" t="s">
        <v>5056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537</v>
      </c>
      <c r="P88" s="678"/>
      <c r="Q88" s="666">
        <v>537</v>
      </c>
    </row>
    <row r="89" spans="1:17" ht="14.4" customHeight="1" x14ac:dyDescent="0.3">
      <c r="A89" s="661" t="s">
        <v>5113</v>
      </c>
      <c r="B89" s="662" t="s">
        <v>4944</v>
      </c>
      <c r="C89" s="662" t="s">
        <v>4975</v>
      </c>
      <c r="D89" s="662" t="s">
        <v>5114</v>
      </c>
      <c r="E89" s="662" t="s">
        <v>5115</v>
      </c>
      <c r="F89" s="665">
        <v>57</v>
      </c>
      <c r="G89" s="665">
        <v>131670</v>
      </c>
      <c r="H89" s="665">
        <v>1</v>
      </c>
      <c r="I89" s="665">
        <v>2310</v>
      </c>
      <c r="J89" s="665">
        <v>57</v>
      </c>
      <c r="K89" s="665">
        <v>131670</v>
      </c>
      <c r="L89" s="665">
        <v>1</v>
      </c>
      <c r="M89" s="665">
        <v>2310</v>
      </c>
      <c r="N89" s="665">
        <v>45.160000000000004</v>
      </c>
      <c r="O89" s="665">
        <v>104319.6</v>
      </c>
      <c r="P89" s="678">
        <v>0.79228070175438603</v>
      </c>
      <c r="Q89" s="666">
        <v>2310</v>
      </c>
    </row>
    <row r="90" spans="1:17" ht="14.4" customHeight="1" x14ac:dyDescent="0.3">
      <c r="A90" s="661" t="s">
        <v>5113</v>
      </c>
      <c r="B90" s="662" t="s">
        <v>4944</v>
      </c>
      <c r="C90" s="662" t="s">
        <v>4975</v>
      </c>
      <c r="D90" s="662" t="s">
        <v>5116</v>
      </c>
      <c r="E90" s="662" t="s">
        <v>5117</v>
      </c>
      <c r="F90" s="665">
        <v>23</v>
      </c>
      <c r="G90" s="665">
        <v>53130</v>
      </c>
      <c r="H90" s="665">
        <v>1</v>
      </c>
      <c r="I90" s="665">
        <v>2310</v>
      </c>
      <c r="J90" s="665">
        <v>21</v>
      </c>
      <c r="K90" s="665">
        <v>48510</v>
      </c>
      <c r="L90" s="665">
        <v>0.91304347826086951</v>
      </c>
      <c r="M90" s="665">
        <v>2310</v>
      </c>
      <c r="N90" s="665">
        <v>16.079999999999998</v>
      </c>
      <c r="O90" s="665">
        <v>37144.799999999996</v>
      </c>
      <c r="P90" s="678">
        <v>0.69913043478260861</v>
      </c>
      <c r="Q90" s="666">
        <v>2310</v>
      </c>
    </row>
    <row r="91" spans="1:17" ht="14.4" customHeight="1" x14ac:dyDescent="0.3">
      <c r="A91" s="661" t="s">
        <v>5113</v>
      </c>
      <c r="B91" s="662" t="s">
        <v>4944</v>
      </c>
      <c r="C91" s="662" t="s">
        <v>4975</v>
      </c>
      <c r="D91" s="662" t="s">
        <v>5089</v>
      </c>
      <c r="E91" s="662" t="s">
        <v>5090</v>
      </c>
      <c r="F91" s="665">
        <v>360</v>
      </c>
      <c r="G91" s="665">
        <v>325710</v>
      </c>
      <c r="H91" s="665">
        <v>1</v>
      </c>
      <c r="I91" s="665">
        <v>904.75</v>
      </c>
      <c r="J91" s="665">
        <v>381</v>
      </c>
      <c r="K91" s="665">
        <v>344709.75</v>
      </c>
      <c r="L91" s="665">
        <v>1.0583333333333333</v>
      </c>
      <c r="M91" s="665">
        <v>904.75</v>
      </c>
      <c r="N91" s="665">
        <v>329</v>
      </c>
      <c r="O91" s="665">
        <v>297662.75</v>
      </c>
      <c r="P91" s="678">
        <v>0.91388888888888886</v>
      </c>
      <c r="Q91" s="666">
        <v>904.75</v>
      </c>
    </row>
    <row r="92" spans="1:17" ht="14.4" customHeight="1" x14ac:dyDescent="0.3">
      <c r="A92" s="661" t="s">
        <v>5113</v>
      </c>
      <c r="B92" s="662" t="s">
        <v>4944</v>
      </c>
      <c r="C92" s="662" t="s">
        <v>4975</v>
      </c>
      <c r="D92" s="662" t="s">
        <v>4976</v>
      </c>
      <c r="E92" s="662" t="s">
        <v>4977</v>
      </c>
      <c r="F92" s="665"/>
      <c r="G92" s="665"/>
      <c r="H92" s="665"/>
      <c r="I92" s="665"/>
      <c r="J92" s="665"/>
      <c r="K92" s="665"/>
      <c r="L92" s="665"/>
      <c r="M92" s="665"/>
      <c r="N92" s="665">
        <v>1</v>
      </c>
      <c r="O92" s="665">
        <v>242.64</v>
      </c>
      <c r="P92" s="678"/>
      <c r="Q92" s="666">
        <v>242.64</v>
      </c>
    </row>
    <row r="93" spans="1:17" ht="14.4" customHeight="1" x14ac:dyDescent="0.3">
      <c r="A93" s="661" t="s">
        <v>5113</v>
      </c>
      <c r="B93" s="662" t="s">
        <v>4944</v>
      </c>
      <c r="C93" s="662" t="s">
        <v>4975</v>
      </c>
      <c r="D93" s="662" t="s">
        <v>4978</v>
      </c>
      <c r="E93" s="662" t="s">
        <v>4979</v>
      </c>
      <c r="F93" s="665">
        <v>4</v>
      </c>
      <c r="G93" s="665">
        <v>970.56</v>
      </c>
      <c r="H93" s="665">
        <v>1</v>
      </c>
      <c r="I93" s="665">
        <v>242.64</v>
      </c>
      <c r="J93" s="665">
        <v>6</v>
      </c>
      <c r="K93" s="665">
        <v>1455.8399999999997</v>
      </c>
      <c r="L93" s="665">
        <v>1.4999999999999998</v>
      </c>
      <c r="M93" s="665">
        <v>242.63999999999996</v>
      </c>
      <c r="N93" s="665">
        <v>6.02</v>
      </c>
      <c r="O93" s="665">
        <v>1460.69</v>
      </c>
      <c r="P93" s="678">
        <v>1.50499711506759</v>
      </c>
      <c r="Q93" s="666">
        <v>242.63953488372096</v>
      </c>
    </row>
    <row r="94" spans="1:17" ht="14.4" customHeight="1" x14ac:dyDescent="0.3">
      <c r="A94" s="661" t="s">
        <v>5113</v>
      </c>
      <c r="B94" s="662" t="s">
        <v>4944</v>
      </c>
      <c r="C94" s="662" t="s">
        <v>4975</v>
      </c>
      <c r="D94" s="662" t="s">
        <v>4980</v>
      </c>
      <c r="E94" s="662" t="s">
        <v>4981</v>
      </c>
      <c r="F94" s="665">
        <v>2</v>
      </c>
      <c r="G94" s="665">
        <v>485.28</v>
      </c>
      <c r="H94" s="665">
        <v>1</v>
      </c>
      <c r="I94" s="665">
        <v>242.64</v>
      </c>
      <c r="J94" s="665"/>
      <c r="K94" s="665"/>
      <c r="L94" s="665"/>
      <c r="M94" s="665"/>
      <c r="N94" s="665">
        <v>1</v>
      </c>
      <c r="O94" s="665">
        <v>242.64</v>
      </c>
      <c r="P94" s="678">
        <v>0.5</v>
      </c>
      <c r="Q94" s="666">
        <v>242.64</v>
      </c>
    </row>
    <row r="95" spans="1:17" ht="14.4" customHeight="1" x14ac:dyDescent="0.3">
      <c r="A95" s="661" t="s">
        <v>5113</v>
      </c>
      <c r="B95" s="662" t="s">
        <v>4944</v>
      </c>
      <c r="C95" s="662" t="s">
        <v>4986</v>
      </c>
      <c r="D95" s="662" t="s">
        <v>5091</v>
      </c>
      <c r="E95" s="662" t="s">
        <v>5092</v>
      </c>
      <c r="F95" s="665">
        <v>15</v>
      </c>
      <c r="G95" s="665">
        <v>2787</v>
      </c>
      <c r="H95" s="665">
        <v>1</v>
      </c>
      <c r="I95" s="665">
        <v>185.8</v>
      </c>
      <c r="J95" s="665">
        <v>18</v>
      </c>
      <c r="K95" s="665">
        <v>3402</v>
      </c>
      <c r="L95" s="665">
        <v>1.2206673842841764</v>
      </c>
      <c r="M95" s="665">
        <v>189</v>
      </c>
      <c r="N95" s="665">
        <v>11</v>
      </c>
      <c r="O95" s="665">
        <v>2145</v>
      </c>
      <c r="P95" s="678">
        <v>0.76964477933261577</v>
      </c>
      <c r="Q95" s="666">
        <v>195</v>
      </c>
    </row>
    <row r="96" spans="1:17" ht="14.4" customHeight="1" x14ac:dyDescent="0.3">
      <c r="A96" s="661" t="s">
        <v>5113</v>
      </c>
      <c r="B96" s="662" t="s">
        <v>4944</v>
      </c>
      <c r="C96" s="662" t="s">
        <v>4986</v>
      </c>
      <c r="D96" s="662" t="s">
        <v>4991</v>
      </c>
      <c r="E96" s="662" t="s">
        <v>4992</v>
      </c>
      <c r="F96" s="665">
        <v>7</v>
      </c>
      <c r="G96" s="665">
        <v>245</v>
      </c>
      <c r="H96" s="665">
        <v>1</v>
      </c>
      <c r="I96" s="665">
        <v>35</v>
      </c>
      <c r="J96" s="665">
        <v>6</v>
      </c>
      <c r="K96" s="665">
        <v>210</v>
      </c>
      <c r="L96" s="665">
        <v>0.8571428571428571</v>
      </c>
      <c r="M96" s="665">
        <v>35</v>
      </c>
      <c r="N96" s="665">
        <v>5</v>
      </c>
      <c r="O96" s="665">
        <v>185</v>
      </c>
      <c r="P96" s="678">
        <v>0.75510204081632648</v>
      </c>
      <c r="Q96" s="666">
        <v>37</v>
      </c>
    </row>
    <row r="97" spans="1:17" ht="14.4" customHeight="1" x14ac:dyDescent="0.3">
      <c r="A97" s="661" t="s">
        <v>5113</v>
      </c>
      <c r="B97" s="662" t="s">
        <v>4944</v>
      </c>
      <c r="C97" s="662" t="s">
        <v>4986</v>
      </c>
      <c r="D97" s="662" t="s">
        <v>4997</v>
      </c>
      <c r="E97" s="662" t="s">
        <v>4998</v>
      </c>
      <c r="F97" s="665">
        <v>2259</v>
      </c>
      <c r="G97" s="665">
        <v>526364</v>
      </c>
      <c r="H97" s="665">
        <v>1</v>
      </c>
      <c r="I97" s="665">
        <v>233.00752545374058</v>
      </c>
      <c r="J97" s="665">
        <v>2342</v>
      </c>
      <c r="K97" s="665">
        <v>550370</v>
      </c>
      <c r="L97" s="665">
        <v>1.0456072223784301</v>
      </c>
      <c r="M97" s="665">
        <v>235</v>
      </c>
      <c r="N97" s="665">
        <v>2380</v>
      </c>
      <c r="O97" s="665">
        <v>597380</v>
      </c>
      <c r="P97" s="678">
        <v>1.1349180415073978</v>
      </c>
      <c r="Q97" s="666">
        <v>251</v>
      </c>
    </row>
    <row r="98" spans="1:17" ht="14.4" customHeight="1" x14ac:dyDescent="0.3">
      <c r="A98" s="661" t="s">
        <v>5113</v>
      </c>
      <c r="B98" s="662" t="s">
        <v>4944</v>
      </c>
      <c r="C98" s="662" t="s">
        <v>4986</v>
      </c>
      <c r="D98" s="662" t="s">
        <v>5029</v>
      </c>
      <c r="E98" s="662" t="s">
        <v>5030</v>
      </c>
      <c r="F98" s="665">
        <v>3258</v>
      </c>
      <c r="G98" s="665">
        <v>381296</v>
      </c>
      <c r="H98" s="665">
        <v>1</v>
      </c>
      <c r="I98" s="665">
        <v>117.03376304481277</v>
      </c>
      <c r="J98" s="665">
        <v>3586</v>
      </c>
      <c r="K98" s="665">
        <v>423148</v>
      </c>
      <c r="L98" s="665">
        <v>1.1097624942302045</v>
      </c>
      <c r="M98" s="665">
        <v>118</v>
      </c>
      <c r="N98" s="665">
        <v>3623</v>
      </c>
      <c r="O98" s="665">
        <v>456498</v>
      </c>
      <c r="P98" s="678">
        <v>1.1972273509294615</v>
      </c>
      <c r="Q98" s="666">
        <v>126</v>
      </c>
    </row>
    <row r="99" spans="1:17" ht="14.4" customHeight="1" x14ac:dyDescent="0.3">
      <c r="A99" s="661" t="s">
        <v>5113</v>
      </c>
      <c r="B99" s="662" t="s">
        <v>4944</v>
      </c>
      <c r="C99" s="662" t="s">
        <v>4986</v>
      </c>
      <c r="D99" s="662" t="s">
        <v>5031</v>
      </c>
      <c r="E99" s="662" t="s">
        <v>5032</v>
      </c>
      <c r="F99" s="665"/>
      <c r="G99" s="665"/>
      <c r="H99" s="665"/>
      <c r="I99" s="665"/>
      <c r="J99" s="665">
        <v>2</v>
      </c>
      <c r="K99" s="665">
        <v>646</v>
      </c>
      <c r="L99" s="665"/>
      <c r="M99" s="665">
        <v>323</v>
      </c>
      <c r="N99" s="665"/>
      <c r="O99" s="665"/>
      <c r="P99" s="678"/>
      <c r="Q99" s="666"/>
    </row>
    <row r="100" spans="1:17" ht="14.4" customHeight="1" x14ac:dyDescent="0.3">
      <c r="A100" s="661" t="s">
        <v>5113</v>
      </c>
      <c r="B100" s="662" t="s">
        <v>4944</v>
      </c>
      <c r="C100" s="662" t="s">
        <v>4986</v>
      </c>
      <c r="D100" s="662" t="s">
        <v>5033</v>
      </c>
      <c r="E100" s="662" t="s">
        <v>5034</v>
      </c>
      <c r="F100" s="665">
        <v>15</v>
      </c>
      <c r="G100" s="665">
        <v>7268</v>
      </c>
      <c r="H100" s="665">
        <v>1</v>
      </c>
      <c r="I100" s="665">
        <v>484.53333333333336</v>
      </c>
      <c r="J100" s="665">
        <v>21</v>
      </c>
      <c r="K100" s="665">
        <v>10227</v>
      </c>
      <c r="L100" s="665">
        <v>1.4071271326362136</v>
      </c>
      <c r="M100" s="665">
        <v>487</v>
      </c>
      <c r="N100" s="665">
        <v>5</v>
      </c>
      <c r="O100" s="665">
        <v>2475</v>
      </c>
      <c r="P100" s="678">
        <v>0.34053384700055034</v>
      </c>
      <c r="Q100" s="666">
        <v>495</v>
      </c>
    </row>
    <row r="101" spans="1:17" ht="14.4" customHeight="1" x14ac:dyDescent="0.3">
      <c r="A101" s="661" t="s">
        <v>5113</v>
      </c>
      <c r="B101" s="662" t="s">
        <v>4944</v>
      </c>
      <c r="C101" s="662" t="s">
        <v>4986</v>
      </c>
      <c r="D101" s="662" t="s">
        <v>5035</v>
      </c>
      <c r="E101" s="662" t="s">
        <v>5036</v>
      </c>
      <c r="F101" s="665">
        <v>30</v>
      </c>
      <c r="G101" s="665">
        <v>20340</v>
      </c>
      <c r="H101" s="665">
        <v>1</v>
      </c>
      <c r="I101" s="665">
        <v>678</v>
      </c>
      <c r="J101" s="665">
        <v>33</v>
      </c>
      <c r="K101" s="665">
        <v>22440</v>
      </c>
      <c r="L101" s="665">
        <v>1.1032448377581121</v>
      </c>
      <c r="M101" s="665">
        <v>680</v>
      </c>
      <c r="N101" s="665">
        <v>17</v>
      </c>
      <c r="O101" s="665">
        <v>11696</v>
      </c>
      <c r="P101" s="678">
        <v>0.57502458210422813</v>
      </c>
      <c r="Q101" s="666">
        <v>688</v>
      </c>
    </row>
    <row r="102" spans="1:17" ht="14.4" customHeight="1" x14ac:dyDescent="0.3">
      <c r="A102" s="661" t="s">
        <v>5113</v>
      </c>
      <c r="B102" s="662" t="s">
        <v>4944</v>
      </c>
      <c r="C102" s="662" t="s">
        <v>4986</v>
      </c>
      <c r="D102" s="662" t="s">
        <v>5118</v>
      </c>
      <c r="E102" s="662" t="s">
        <v>5052</v>
      </c>
      <c r="F102" s="665"/>
      <c r="G102" s="665"/>
      <c r="H102" s="665"/>
      <c r="I102" s="665"/>
      <c r="J102" s="665">
        <v>2</v>
      </c>
      <c r="K102" s="665">
        <v>1504</v>
      </c>
      <c r="L102" s="665"/>
      <c r="M102" s="665">
        <v>752</v>
      </c>
      <c r="N102" s="665"/>
      <c r="O102" s="665"/>
      <c r="P102" s="678"/>
      <c r="Q102" s="666"/>
    </row>
    <row r="103" spans="1:17" ht="14.4" customHeight="1" x14ac:dyDescent="0.3">
      <c r="A103" s="661" t="s">
        <v>5113</v>
      </c>
      <c r="B103" s="662" t="s">
        <v>4944</v>
      </c>
      <c r="C103" s="662" t="s">
        <v>4986</v>
      </c>
      <c r="D103" s="662" t="s">
        <v>5037</v>
      </c>
      <c r="E103" s="662" t="s">
        <v>5034</v>
      </c>
      <c r="F103" s="665">
        <v>89</v>
      </c>
      <c r="G103" s="665">
        <v>49389</v>
      </c>
      <c r="H103" s="665">
        <v>1</v>
      </c>
      <c r="I103" s="665">
        <v>554.93258426966293</v>
      </c>
      <c r="J103" s="665">
        <v>77</v>
      </c>
      <c r="K103" s="665">
        <v>43043</v>
      </c>
      <c r="L103" s="665">
        <v>0.87150985037154027</v>
      </c>
      <c r="M103" s="665">
        <v>559</v>
      </c>
      <c r="N103" s="665">
        <v>69</v>
      </c>
      <c r="O103" s="665">
        <v>39192</v>
      </c>
      <c r="P103" s="678">
        <v>0.79353702241389779</v>
      </c>
      <c r="Q103" s="666">
        <v>568</v>
      </c>
    </row>
    <row r="104" spans="1:17" ht="14.4" customHeight="1" x14ac:dyDescent="0.3">
      <c r="A104" s="661" t="s">
        <v>5113</v>
      </c>
      <c r="B104" s="662" t="s">
        <v>4944</v>
      </c>
      <c r="C104" s="662" t="s">
        <v>4986</v>
      </c>
      <c r="D104" s="662" t="s">
        <v>5038</v>
      </c>
      <c r="E104" s="662" t="s">
        <v>5036</v>
      </c>
      <c r="F104" s="665">
        <v>277</v>
      </c>
      <c r="G104" s="665">
        <v>207194</v>
      </c>
      <c r="H104" s="665">
        <v>1</v>
      </c>
      <c r="I104" s="665">
        <v>747.99277978339353</v>
      </c>
      <c r="J104" s="665">
        <v>394</v>
      </c>
      <c r="K104" s="665">
        <v>296288</v>
      </c>
      <c r="L104" s="665">
        <v>1.4300027993088602</v>
      </c>
      <c r="M104" s="665">
        <v>752</v>
      </c>
      <c r="N104" s="665">
        <v>378</v>
      </c>
      <c r="O104" s="665">
        <v>287658</v>
      </c>
      <c r="P104" s="678">
        <v>1.3883510140255026</v>
      </c>
      <c r="Q104" s="666">
        <v>761</v>
      </c>
    </row>
    <row r="105" spans="1:17" ht="14.4" customHeight="1" x14ac:dyDescent="0.3">
      <c r="A105" s="661" t="s">
        <v>5113</v>
      </c>
      <c r="B105" s="662" t="s">
        <v>4944</v>
      </c>
      <c r="C105" s="662" t="s">
        <v>4986</v>
      </c>
      <c r="D105" s="662" t="s">
        <v>5095</v>
      </c>
      <c r="E105" s="662" t="s">
        <v>5096</v>
      </c>
      <c r="F105" s="665">
        <v>3482</v>
      </c>
      <c r="G105" s="665">
        <v>2803058</v>
      </c>
      <c r="H105" s="665">
        <v>1</v>
      </c>
      <c r="I105" s="665">
        <v>805.01378518093054</v>
      </c>
      <c r="J105" s="665">
        <v>3702</v>
      </c>
      <c r="K105" s="665">
        <v>2994918</v>
      </c>
      <c r="L105" s="665">
        <v>1.0684466750242056</v>
      </c>
      <c r="M105" s="665">
        <v>809</v>
      </c>
      <c r="N105" s="665">
        <v>4109</v>
      </c>
      <c r="O105" s="665">
        <v>3361162</v>
      </c>
      <c r="P105" s="678">
        <v>1.1991054055963166</v>
      </c>
      <c r="Q105" s="666">
        <v>818</v>
      </c>
    </row>
    <row r="106" spans="1:17" ht="14.4" customHeight="1" x14ac:dyDescent="0.3">
      <c r="A106" s="661" t="s">
        <v>5113</v>
      </c>
      <c r="B106" s="662" t="s">
        <v>4944</v>
      </c>
      <c r="C106" s="662" t="s">
        <v>4986</v>
      </c>
      <c r="D106" s="662" t="s">
        <v>5039</v>
      </c>
      <c r="E106" s="662" t="s">
        <v>5022</v>
      </c>
      <c r="F106" s="665">
        <v>10</v>
      </c>
      <c r="G106" s="665">
        <v>4425</v>
      </c>
      <c r="H106" s="665">
        <v>1</v>
      </c>
      <c r="I106" s="665">
        <v>442.5</v>
      </c>
      <c r="J106" s="665">
        <v>17</v>
      </c>
      <c r="K106" s="665">
        <v>7633</v>
      </c>
      <c r="L106" s="665">
        <v>1.7249717514124294</v>
      </c>
      <c r="M106" s="665">
        <v>449</v>
      </c>
      <c r="N106" s="665">
        <v>5</v>
      </c>
      <c r="O106" s="665">
        <v>2310</v>
      </c>
      <c r="P106" s="678">
        <v>0.52203389830508473</v>
      </c>
      <c r="Q106" s="666">
        <v>462</v>
      </c>
    </row>
    <row r="107" spans="1:17" ht="14.4" customHeight="1" x14ac:dyDescent="0.3">
      <c r="A107" s="661" t="s">
        <v>5113</v>
      </c>
      <c r="B107" s="662" t="s">
        <v>4944</v>
      </c>
      <c r="C107" s="662" t="s">
        <v>4986</v>
      </c>
      <c r="D107" s="662" t="s">
        <v>5040</v>
      </c>
      <c r="E107" s="662" t="s">
        <v>5024</v>
      </c>
      <c r="F107" s="665">
        <v>5</v>
      </c>
      <c r="G107" s="665">
        <v>2163</v>
      </c>
      <c r="H107" s="665">
        <v>1</v>
      </c>
      <c r="I107" s="665">
        <v>432.6</v>
      </c>
      <c r="J107" s="665">
        <v>4</v>
      </c>
      <c r="K107" s="665">
        <v>1748</v>
      </c>
      <c r="L107" s="665">
        <v>0.80813684697179844</v>
      </c>
      <c r="M107" s="665">
        <v>437</v>
      </c>
      <c r="N107" s="665">
        <v>8</v>
      </c>
      <c r="O107" s="665">
        <v>3568</v>
      </c>
      <c r="P107" s="678">
        <v>1.6495607951918632</v>
      </c>
      <c r="Q107" s="666">
        <v>446</v>
      </c>
    </row>
    <row r="108" spans="1:17" ht="14.4" customHeight="1" x14ac:dyDescent="0.3">
      <c r="A108" s="661" t="s">
        <v>5113</v>
      </c>
      <c r="B108" s="662" t="s">
        <v>4944</v>
      </c>
      <c r="C108" s="662" t="s">
        <v>4986</v>
      </c>
      <c r="D108" s="662" t="s">
        <v>5110</v>
      </c>
      <c r="E108" s="662" t="s">
        <v>5020</v>
      </c>
      <c r="F108" s="665">
        <v>118</v>
      </c>
      <c r="G108" s="665">
        <v>83645</v>
      </c>
      <c r="H108" s="665">
        <v>1</v>
      </c>
      <c r="I108" s="665">
        <v>708.85593220338978</v>
      </c>
      <c r="J108" s="665">
        <v>118</v>
      </c>
      <c r="K108" s="665">
        <v>84370</v>
      </c>
      <c r="L108" s="665">
        <v>1.0086675832386873</v>
      </c>
      <c r="M108" s="665">
        <v>715</v>
      </c>
      <c r="N108" s="665">
        <v>122</v>
      </c>
      <c r="O108" s="665">
        <v>88816</v>
      </c>
      <c r="P108" s="678">
        <v>1.0618207902444856</v>
      </c>
      <c r="Q108" s="666">
        <v>728</v>
      </c>
    </row>
    <row r="109" spans="1:17" ht="14.4" customHeight="1" x14ac:dyDescent="0.3">
      <c r="A109" s="661" t="s">
        <v>5113</v>
      </c>
      <c r="B109" s="662" t="s">
        <v>4944</v>
      </c>
      <c r="C109" s="662" t="s">
        <v>4986</v>
      </c>
      <c r="D109" s="662" t="s">
        <v>5051</v>
      </c>
      <c r="E109" s="662" t="s">
        <v>5052</v>
      </c>
      <c r="F109" s="665">
        <v>96</v>
      </c>
      <c r="G109" s="665">
        <v>78724</v>
      </c>
      <c r="H109" s="665">
        <v>1</v>
      </c>
      <c r="I109" s="665">
        <v>820.04166666666663</v>
      </c>
      <c r="J109" s="665">
        <v>113</v>
      </c>
      <c r="K109" s="665">
        <v>93112</v>
      </c>
      <c r="L109" s="665">
        <v>1.1827651033992175</v>
      </c>
      <c r="M109" s="665">
        <v>824</v>
      </c>
      <c r="N109" s="665">
        <v>110</v>
      </c>
      <c r="O109" s="665">
        <v>91630</v>
      </c>
      <c r="P109" s="678">
        <v>1.1639398404552614</v>
      </c>
      <c r="Q109" s="666">
        <v>833</v>
      </c>
    </row>
    <row r="110" spans="1:17" ht="14.4" customHeight="1" x14ac:dyDescent="0.3">
      <c r="A110" s="661" t="s">
        <v>5113</v>
      </c>
      <c r="B110" s="662" t="s">
        <v>4944</v>
      </c>
      <c r="C110" s="662" t="s">
        <v>4986</v>
      </c>
      <c r="D110" s="662" t="s">
        <v>5041</v>
      </c>
      <c r="E110" s="662" t="s">
        <v>5042</v>
      </c>
      <c r="F110" s="665">
        <v>1126</v>
      </c>
      <c r="G110" s="665">
        <v>234230</v>
      </c>
      <c r="H110" s="665">
        <v>1</v>
      </c>
      <c r="I110" s="665">
        <v>208.0195381882771</v>
      </c>
      <c r="J110" s="665">
        <v>1180</v>
      </c>
      <c r="K110" s="665">
        <v>247800</v>
      </c>
      <c r="L110" s="665">
        <v>1.0579345088161209</v>
      </c>
      <c r="M110" s="665">
        <v>210</v>
      </c>
      <c r="N110" s="665">
        <v>1228</v>
      </c>
      <c r="O110" s="665">
        <v>264020</v>
      </c>
      <c r="P110" s="678">
        <v>1.1271826836869743</v>
      </c>
      <c r="Q110" s="666">
        <v>215</v>
      </c>
    </row>
    <row r="111" spans="1:17" ht="14.4" customHeight="1" x14ac:dyDescent="0.3">
      <c r="A111" s="661" t="s">
        <v>5113</v>
      </c>
      <c r="B111" s="662" t="s">
        <v>4944</v>
      </c>
      <c r="C111" s="662" t="s">
        <v>4986</v>
      </c>
      <c r="D111" s="662" t="s">
        <v>4999</v>
      </c>
      <c r="E111" s="662" t="s">
        <v>5000</v>
      </c>
      <c r="F111" s="665"/>
      <c r="G111" s="665"/>
      <c r="H111" s="665"/>
      <c r="I111" s="665"/>
      <c r="J111" s="665">
        <v>1</v>
      </c>
      <c r="K111" s="665">
        <v>653</v>
      </c>
      <c r="L111" s="665"/>
      <c r="M111" s="665">
        <v>653</v>
      </c>
      <c r="N111" s="665">
        <v>3</v>
      </c>
      <c r="O111" s="665">
        <v>2103</v>
      </c>
      <c r="P111" s="678"/>
      <c r="Q111" s="666">
        <v>701</v>
      </c>
    </row>
    <row r="112" spans="1:17" ht="14.4" customHeight="1" x14ac:dyDescent="0.3">
      <c r="A112" s="661" t="s">
        <v>5113</v>
      </c>
      <c r="B112" s="662" t="s">
        <v>4944</v>
      </c>
      <c r="C112" s="662" t="s">
        <v>4986</v>
      </c>
      <c r="D112" s="662" t="s">
        <v>5001</v>
      </c>
      <c r="E112" s="662" t="s">
        <v>5002</v>
      </c>
      <c r="F112" s="665">
        <v>15</v>
      </c>
      <c r="G112" s="665">
        <v>4935</v>
      </c>
      <c r="H112" s="665">
        <v>1</v>
      </c>
      <c r="I112" s="665">
        <v>329</v>
      </c>
      <c r="J112" s="665">
        <v>20</v>
      </c>
      <c r="K112" s="665">
        <v>6620</v>
      </c>
      <c r="L112" s="665">
        <v>1.3414387031408308</v>
      </c>
      <c r="M112" s="665">
        <v>331</v>
      </c>
      <c r="N112" s="665">
        <v>14</v>
      </c>
      <c r="O112" s="665">
        <v>4956</v>
      </c>
      <c r="P112" s="678">
        <v>1.0042553191489361</v>
      </c>
      <c r="Q112" s="666">
        <v>354</v>
      </c>
    </row>
    <row r="113" spans="1:17" ht="14.4" customHeight="1" x14ac:dyDescent="0.3">
      <c r="A113" s="661" t="s">
        <v>5113</v>
      </c>
      <c r="B113" s="662" t="s">
        <v>4944</v>
      </c>
      <c r="C113" s="662" t="s">
        <v>4986</v>
      </c>
      <c r="D113" s="662" t="s">
        <v>5003</v>
      </c>
      <c r="E113" s="662" t="s">
        <v>5004</v>
      </c>
      <c r="F113" s="665">
        <v>1</v>
      </c>
      <c r="G113" s="665">
        <v>0</v>
      </c>
      <c r="H113" s="665"/>
      <c r="I113" s="665">
        <v>0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5113</v>
      </c>
      <c r="B114" s="662" t="s">
        <v>4944</v>
      </c>
      <c r="C114" s="662" t="s">
        <v>4986</v>
      </c>
      <c r="D114" s="662" t="s">
        <v>5043</v>
      </c>
      <c r="E114" s="662" t="s">
        <v>5044</v>
      </c>
      <c r="F114" s="665">
        <v>6241</v>
      </c>
      <c r="G114" s="665">
        <v>517974</v>
      </c>
      <c r="H114" s="665">
        <v>1</v>
      </c>
      <c r="I114" s="665">
        <v>82.995353308764621</v>
      </c>
      <c r="J114" s="665">
        <v>6678</v>
      </c>
      <c r="K114" s="665">
        <v>567630</v>
      </c>
      <c r="L114" s="665">
        <v>1.0958658156587011</v>
      </c>
      <c r="M114" s="665">
        <v>85</v>
      </c>
      <c r="N114" s="665">
        <v>6792</v>
      </c>
      <c r="O114" s="665">
        <v>577320</v>
      </c>
      <c r="P114" s="678">
        <v>1.1145733183518864</v>
      </c>
      <c r="Q114" s="666">
        <v>85</v>
      </c>
    </row>
    <row r="115" spans="1:17" ht="14.4" customHeight="1" x14ac:dyDescent="0.3">
      <c r="A115" s="661" t="s">
        <v>5113</v>
      </c>
      <c r="B115" s="662" t="s">
        <v>4944</v>
      </c>
      <c r="C115" s="662" t="s">
        <v>4986</v>
      </c>
      <c r="D115" s="662" t="s">
        <v>5053</v>
      </c>
      <c r="E115" s="662" t="s">
        <v>5054</v>
      </c>
      <c r="F115" s="665">
        <v>33</v>
      </c>
      <c r="G115" s="665">
        <v>23247</v>
      </c>
      <c r="H115" s="665">
        <v>1</v>
      </c>
      <c r="I115" s="665">
        <v>704.4545454545455</v>
      </c>
      <c r="J115" s="665">
        <v>59</v>
      </c>
      <c r="K115" s="665">
        <v>41713</v>
      </c>
      <c r="L115" s="665">
        <v>1.7943390545016562</v>
      </c>
      <c r="M115" s="665">
        <v>707</v>
      </c>
      <c r="N115" s="665">
        <v>59</v>
      </c>
      <c r="O115" s="665">
        <v>42421</v>
      </c>
      <c r="P115" s="678">
        <v>1.8247945971523207</v>
      </c>
      <c r="Q115" s="666">
        <v>719</v>
      </c>
    </row>
    <row r="116" spans="1:17" ht="14.4" customHeight="1" x14ac:dyDescent="0.3">
      <c r="A116" s="661" t="s">
        <v>5113</v>
      </c>
      <c r="B116" s="662" t="s">
        <v>4944</v>
      </c>
      <c r="C116" s="662" t="s">
        <v>4986</v>
      </c>
      <c r="D116" s="662" t="s">
        <v>5005</v>
      </c>
      <c r="E116" s="662" t="s">
        <v>5006</v>
      </c>
      <c r="F116" s="665">
        <v>7</v>
      </c>
      <c r="G116" s="665">
        <v>0</v>
      </c>
      <c r="H116" s="665"/>
      <c r="I116" s="665">
        <v>0</v>
      </c>
      <c r="J116" s="665">
        <v>2</v>
      </c>
      <c r="K116" s="665">
        <v>33.33</v>
      </c>
      <c r="L116" s="665"/>
      <c r="M116" s="665">
        <v>16.664999999999999</v>
      </c>
      <c r="N116" s="665"/>
      <c r="O116" s="665"/>
      <c r="P116" s="678"/>
      <c r="Q116" s="666"/>
    </row>
    <row r="117" spans="1:17" ht="14.4" customHeight="1" x14ac:dyDescent="0.3">
      <c r="A117" s="661" t="s">
        <v>5113</v>
      </c>
      <c r="B117" s="662" t="s">
        <v>4944</v>
      </c>
      <c r="C117" s="662" t="s">
        <v>4986</v>
      </c>
      <c r="D117" s="662" t="s">
        <v>5097</v>
      </c>
      <c r="E117" s="662" t="s">
        <v>5096</v>
      </c>
      <c r="F117" s="665">
        <v>2208</v>
      </c>
      <c r="G117" s="665">
        <v>2055708</v>
      </c>
      <c r="H117" s="665">
        <v>1</v>
      </c>
      <c r="I117" s="665">
        <v>931.0271739130435</v>
      </c>
      <c r="J117" s="665">
        <v>2364</v>
      </c>
      <c r="K117" s="665">
        <v>2210340</v>
      </c>
      <c r="L117" s="665">
        <v>1.0752207998412227</v>
      </c>
      <c r="M117" s="665">
        <v>935</v>
      </c>
      <c r="N117" s="665">
        <v>2138</v>
      </c>
      <c r="O117" s="665">
        <v>2035376</v>
      </c>
      <c r="P117" s="678">
        <v>0.99010949025834405</v>
      </c>
      <c r="Q117" s="666">
        <v>952</v>
      </c>
    </row>
    <row r="118" spans="1:17" ht="14.4" customHeight="1" x14ac:dyDescent="0.3">
      <c r="A118" s="661" t="s">
        <v>5113</v>
      </c>
      <c r="B118" s="662" t="s">
        <v>4944</v>
      </c>
      <c r="C118" s="662" t="s">
        <v>4986</v>
      </c>
      <c r="D118" s="662" t="s">
        <v>5009</v>
      </c>
      <c r="E118" s="662" t="s">
        <v>5010</v>
      </c>
      <c r="F118" s="665">
        <v>7</v>
      </c>
      <c r="G118" s="665">
        <v>789</v>
      </c>
      <c r="H118" s="665">
        <v>1</v>
      </c>
      <c r="I118" s="665">
        <v>112.71428571428571</v>
      </c>
      <c r="J118" s="665">
        <v>4</v>
      </c>
      <c r="K118" s="665">
        <v>456</v>
      </c>
      <c r="L118" s="665">
        <v>0.57794676806083645</v>
      </c>
      <c r="M118" s="665">
        <v>114</v>
      </c>
      <c r="N118" s="665">
        <v>12</v>
      </c>
      <c r="O118" s="665">
        <v>1440</v>
      </c>
      <c r="P118" s="678">
        <v>1.8250950570342206</v>
      </c>
      <c r="Q118" s="666">
        <v>120</v>
      </c>
    </row>
    <row r="119" spans="1:17" ht="14.4" customHeight="1" x14ac:dyDescent="0.3">
      <c r="A119" s="661" t="s">
        <v>5113</v>
      </c>
      <c r="B119" s="662" t="s">
        <v>4944</v>
      </c>
      <c r="C119" s="662" t="s">
        <v>4986</v>
      </c>
      <c r="D119" s="662" t="s">
        <v>5098</v>
      </c>
      <c r="E119" s="662" t="s">
        <v>5096</v>
      </c>
      <c r="F119" s="665">
        <v>192</v>
      </c>
      <c r="G119" s="665">
        <v>141070</v>
      </c>
      <c r="H119" s="665">
        <v>1</v>
      </c>
      <c r="I119" s="665">
        <v>734.73958333333337</v>
      </c>
      <c r="J119" s="665">
        <v>135</v>
      </c>
      <c r="K119" s="665">
        <v>99495</v>
      </c>
      <c r="L119" s="665">
        <v>0.70528815481675766</v>
      </c>
      <c r="M119" s="665">
        <v>737</v>
      </c>
      <c r="N119" s="665">
        <v>156</v>
      </c>
      <c r="O119" s="665">
        <v>116220</v>
      </c>
      <c r="P119" s="678">
        <v>0.82384631743106262</v>
      </c>
      <c r="Q119" s="666">
        <v>745</v>
      </c>
    </row>
    <row r="120" spans="1:17" ht="14.4" customHeight="1" x14ac:dyDescent="0.3">
      <c r="A120" s="661" t="s">
        <v>5113</v>
      </c>
      <c r="B120" s="662" t="s">
        <v>4944</v>
      </c>
      <c r="C120" s="662" t="s">
        <v>4986</v>
      </c>
      <c r="D120" s="662" t="s">
        <v>5099</v>
      </c>
      <c r="E120" s="662" t="s">
        <v>5100</v>
      </c>
      <c r="F120" s="665">
        <v>3</v>
      </c>
      <c r="G120" s="665">
        <v>169</v>
      </c>
      <c r="H120" s="665">
        <v>1</v>
      </c>
      <c r="I120" s="665">
        <v>56.333333333333336</v>
      </c>
      <c r="J120" s="665">
        <v>7</v>
      </c>
      <c r="K120" s="665">
        <v>399</v>
      </c>
      <c r="L120" s="665">
        <v>2.36094674556213</v>
      </c>
      <c r="M120" s="665">
        <v>57</v>
      </c>
      <c r="N120" s="665">
        <v>11</v>
      </c>
      <c r="O120" s="665">
        <v>638</v>
      </c>
      <c r="P120" s="678">
        <v>3.775147928994083</v>
      </c>
      <c r="Q120" s="666">
        <v>58</v>
      </c>
    </row>
    <row r="121" spans="1:17" ht="14.4" customHeight="1" x14ac:dyDescent="0.3">
      <c r="A121" s="661" t="s">
        <v>5113</v>
      </c>
      <c r="B121" s="662" t="s">
        <v>4944</v>
      </c>
      <c r="C121" s="662" t="s">
        <v>4986</v>
      </c>
      <c r="D121" s="662" t="s">
        <v>5101</v>
      </c>
      <c r="E121" s="662" t="s">
        <v>5102</v>
      </c>
      <c r="F121" s="665">
        <v>64</v>
      </c>
      <c r="G121" s="665">
        <v>33558</v>
      </c>
      <c r="H121" s="665">
        <v>1</v>
      </c>
      <c r="I121" s="665">
        <v>524.34375</v>
      </c>
      <c r="J121" s="665">
        <v>71</v>
      </c>
      <c r="K121" s="665">
        <v>37417</v>
      </c>
      <c r="L121" s="665">
        <v>1.1149949341438703</v>
      </c>
      <c r="M121" s="665">
        <v>527</v>
      </c>
      <c r="N121" s="665">
        <v>96</v>
      </c>
      <c r="O121" s="665">
        <v>52128</v>
      </c>
      <c r="P121" s="678">
        <v>1.5533702842839263</v>
      </c>
      <c r="Q121" s="666">
        <v>543</v>
      </c>
    </row>
    <row r="122" spans="1:17" ht="14.4" customHeight="1" x14ac:dyDescent="0.3">
      <c r="A122" s="661" t="s">
        <v>5113</v>
      </c>
      <c r="B122" s="662" t="s">
        <v>4944</v>
      </c>
      <c r="C122" s="662" t="s">
        <v>4986</v>
      </c>
      <c r="D122" s="662" t="s">
        <v>5045</v>
      </c>
      <c r="E122" s="662" t="s">
        <v>5046</v>
      </c>
      <c r="F122" s="665">
        <v>46</v>
      </c>
      <c r="G122" s="665">
        <v>13668</v>
      </c>
      <c r="H122" s="665">
        <v>1</v>
      </c>
      <c r="I122" s="665">
        <v>297.13043478260869</v>
      </c>
      <c r="J122" s="665">
        <v>10</v>
      </c>
      <c r="K122" s="665">
        <v>2990</v>
      </c>
      <c r="L122" s="665">
        <v>0.21875914544922448</v>
      </c>
      <c r="M122" s="665">
        <v>299</v>
      </c>
      <c r="N122" s="665">
        <v>9</v>
      </c>
      <c r="O122" s="665">
        <v>2763</v>
      </c>
      <c r="P122" s="678">
        <v>0.20215100965759439</v>
      </c>
      <c r="Q122" s="666">
        <v>307</v>
      </c>
    </row>
    <row r="123" spans="1:17" ht="14.4" customHeight="1" x14ac:dyDescent="0.3">
      <c r="A123" s="661" t="s">
        <v>5113</v>
      </c>
      <c r="B123" s="662" t="s">
        <v>4944</v>
      </c>
      <c r="C123" s="662" t="s">
        <v>4986</v>
      </c>
      <c r="D123" s="662" t="s">
        <v>5103</v>
      </c>
      <c r="E123" s="662" t="s">
        <v>5042</v>
      </c>
      <c r="F123" s="665">
        <v>59</v>
      </c>
      <c r="G123" s="665">
        <v>10188</v>
      </c>
      <c r="H123" s="665">
        <v>1</v>
      </c>
      <c r="I123" s="665">
        <v>172.67796610169492</v>
      </c>
      <c r="J123" s="665">
        <v>44</v>
      </c>
      <c r="K123" s="665">
        <v>7656</v>
      </c>
      <c r="L123" s="665">
        <v>0.75147232037691403</v>
      </c>
      <c r="M123" s="665">
        <v>174</v>
      </c>
      <c r="N123" s="665">
        <v>35</v>
      </c>
      <c r="O123" s="665">
        <v>6230</v>
      </c>
      <c r="P123" s="678">
        <v>0.61150372987828816</v>
      </c>
      <c r="Q123" s="666">
        <v>178</v>
      </c>
    </row>
    <row r="124" spans="1:17" ht="14.4" customHeight="1" x14ac:dyDescent="0.3">
      <c r="A124" s="661" t="s">
        <v>5113</v>
      </c>
      <c r="B124" s="662" t="s">
        <v>4944</v>
      </c>
      <c r="C124" s="662" t="s">
        <v>4986</v>
      </c>
      <c r="D124" s="662" t="s">
        <v>5047</v>
      </c>
      <c r="E124" s="662" t="s">
        <v>5046</v>
      </c>
      <c r="F124" s="665">
        <v>42</v>
      </c>
      <c r="G124" s="665">
        <v>15466</v>
      </c>
      <c r="H124" s="665">
        <v>1</v>
      </c>
      <c r="I124" s="665">
        <v>368.23809523809524</v>
      </c>
      <c r="J124" s="665">
        <v>34</v>
      </c>
      <c r="K124" s="665">
        <v>12614</v>
      </c>
      <c r="L124" s="665">
        <v>0.81559549980602608</v>
      </c>
      <c r="M124" s="665">
        <v>371</v>
      </c>
      <c r="N124" s="665">
        <v>26</v>
      </c>
      <c r="O124" s="665">
        <v>9880</v>
      </c>
      <c r="P124" s="678">
        <v>0.63882063882063878</v>
      </c>
      <c r="Q124" s="666">
        <v>380</v>
      </c>
    </row>
    <row r="125" spans="1:17" ht="14.4" customHeight="1" x14ac:dyDescent="0.3">
      <c r="A125" s="661" t="s">
        <v>5113</v>
      </c>
      <c r="B125" s="662" t="s">
        <v>4944</v>
      </c>
      <c r="C125" s="662" t="s">
        <v>4986</v>
      </c>
      <c r="D125" s="662" t="s">
        <v>5119</v>
      </c>
      <c r="E125" s="662" t="s">
        <v>5120</v>
      </c>
      <c r="F125" s="665">
        <v>4</v>
      </c>
      <c r="G125" s="665">
        <v>2540</v>
      </c>
      <c r="H125" s="665">
        <v>1</v>
      </c>
      <c r="I125" s="665">
        <v>635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5113</v>
      </c>
      <c r="B126" s="662" t="s">
        <v>4944</v>
      </c>
      <c r="C126" s="662" t="s">
        <v>4986</v>
      </c>
      <c r="D126" s="662" t="s">
        <v>5019</v>
      </c>
      <c r="E126" s="662" t="s">
        <v>5020</v>
      </c>
      <c r="F126" s="665"/>
      <c r="G126" s="665"/>
      <c r="H126" s="665"/>
      <c r="I126" s="665"/>
      <c r="J126" s="665">
        <v>3</v>
      </c>
      <c r="K126" s="665">
        <v>1818</v>
      </c>
      <c r="L126" s="665"/>
      <c r="M126" s="665">
        <v>606</v>
      </c>
      <c r="N126" s="665"/>
      <c r="O126" s="665"/>
      <c r="P126" s="678"/>
      <c r="Q126" s="666"/>
    </row>
    <row r="127" spans="1:17" ht="14.4" customHeight="1" x14ac:dyDescent="0.3">
      <c r="A127" s="661" t="s">
        <v>5113</v>
      </c>
      <c r="B127" s="662" t="s">
        <v>4944</v>
      </c>
      <c r="C127" s="662" t="s">
        <v>4986</v>
      </c>
      <c r="D127" s="662" t="s">
        <v>5104</v>
      </c>
      <c r="E127" s="662" t="s">
        <v>5105</v>
      </c>
      <c r="F127" s="665">
        <v>15</v>
      </c>
      <c r="G127" s="665">
        <v>1500</v>
      </c>
      <c r="H127" s="665">
        <v>1</v>
      </c>
      <c r="I127" s="665">
        <v>100</v>
      </c>
      <c r="J127" s="665">
        <v>16</v>
      </c>
      <c r="K127" s="665">
        <v>1600</v>
      </c>
      <c r="L127" s="665">
        <v>1.0666666666666667</v>
      </c>
      <c r="M127" s="665">
        <v>100</v>
      </c>
      <c r="N127" s="665">
        <v>9</v>
      </c>
      <c r="O127" s="665">
        <v>900</v>
      </c>
      <c r="P127" s="678">
        <v>0.6</v>
      </c>
      <c r="Q127" s="666">
        <v>100</v>
      </c>
    </row>
    <row r="128" spans="1:17" ht="14.4" customHeight="1" x14ac:dyDescent="0.3">
      <c r="A128" s="661" t="s">
        <v>5113</v>
      </c>
      <c r="B128" s="662" t="s">
        <v>4944</v>
      </c>
      <c r="C128" s="662" t="s">
        <v>4986</v>
      </c>
      <c r="D128" s="662" t="s">
        <v>5121</v>
      </c>
      <c r="E128" s="662" t="s">
        <v>5096</v>
      </c>
      <c r="F128" s="665">
        <v>37</v>
      </c>
      <c r="G128" s="665">
        <v>37520</v>
      </c>
      <c r="H128" s="665">
        <v>1</v>
      </c>
      <c r="I128" s="665">
        <v>1014.0540540540541</v>
      </c>
      <c r="J128" s="665">
        <v>60</v>
      </c>
      <c r="K128" s="665">
        <v>61080</v>
      </c>
      <c r="L128" s="665">
        <v>1.6279317697228144</v>
      </c>
      <c r="M128" s="665">
        <v>1018</v>
      </c>
      <c r="N128" s="665">
        <v>47</v>
      </c>
      <c r="O128" s="665">
        <v>48645</v>
      </c>
      <c r="P128" s="678">
        <v>1.2965085287846483</v>
      </c>
      <c r="Q128" s="666">
        <v>1035</v>
      </c>
    </row>
    <row r="129" spans="1:17" ht="14.4" customHeight="1" x14ac:dyDescent="0.3">
      <c r="A129" s="661" t="s">
        <v>5113</v>
      </c>
      <c r="B129" s="662" t="s">
        <v>4944</v>
      </c>
      <c r="C129" s="662" t="s">
        <v>4986</v>
      </c>
      <c r="D129" s="662" t="s">
        <v>5021</v>
      </c>
      <c r="E129" s="662" t="s">
        <v>5022</v>
      </c>
      <c r="F129" s="665">
        <v>1</v>
      </c>
      <c r="G129" s="665">
        <v>339</v>
      </c>
      <c r="H129" s="665">
        <v>1</v>
      </c>
      <c r="I129" s="665">
        <v>339</v>
      </c>
      <c r="J129" s="665">
        <v>1</v>
      </c>
      <c r="K129" s="665">
        <v>340</v>
      </c>
      <c r="L129" s="665">
        <v>1.0029498525073746</v>
      </c>
      <c r="M129" s="665">
        <v>340</v>
      </c>
      <c r="N129" s="665">
        <v>4</v>
      </c>
      <c r="O129" s="665">
        <v>1408</v>
      </c>
      <c r="P129" s="678">
        <v>4.1533923303834808</v>
      </c>
      <c r="Q129" s="666">
        <v>352</v>
      </c>
    </row>
    <row r="130" spans="1:17" ht="14.4" customHeight="1" x14ac:dyDescent="0.3">
      <c r="A130" s="661" t="s">
        <v>5113</v>
      </c>
      <c r="B130" s="662" t="s">
        <v>4944</v>
      </c>
      <c r="C130" s="662" t="s">
        <v>4986</v>
      </c>
      <c r="D130" s="662" t="s">
        <v>5023</v>
      </c>
      <c r="E130" s="662" t="s">
        <v>5024</v>
      </c>
      <c r="F130" s="665"/>
      <c r="G130" s="665"/>
      <c r="H130" s="665"/>
      <c r="I130" s="665"/>
      <c r="J130" s="665">
        <v>2</v>
      </c>
      <c r="K130" s="665">
        <v>730</v>
      </c>
      <c r="L130" s="665"/>
      <c r="M130" s="665">
        <v>365</v>
      </c>
      <c r="N130" s="665">
        <v>4</v>
      </c>
      <c r="O130" s="665">
        <v>1492</v>
      </c>
      <c r="P130" s="678"/>
      <c r="Q130" s="666">
        <v>373</v>
      </c>
    </row>
    <row r="131" spans="1:17" ht="14.4" customHeight="1" x14ac:dyDescent="0.3">
      <c r="A131" s="661" t="s">
        <v>5113</v>
      </c>
      <c r="B131" s="662" t="s">
        <v>4944</v>
      </c>
      <c r="C131" s="662" t="s">
        <v>4986</v>
      </c>
      <c r="D131" s="662" t="s">
        <v>5106</v>
      </c>
      <c r="E131" s="662" t="s">
        <v>5096</v>
      </c>
      <c r="F131" s="665">
        <v>14</v>
      </c>
      <c r="G131" s="665">
        <v>12040</v>
      </c>
      <c r="H131" s="665">
        <v>1</v>
      </c>
      <c r="I131" s="665">
        <v>860</v>
      </c>
      <c r="J131" s="665">
        <v>39</v>
      </c>
      <c r="K131" s="665">
        <v>33657</v>
      </c>
      <c r="L131" s="665">
        <v>2.7954318936877076</v>
      </c>
      <c r="M131" s="665">
        <v>863</v>
      </c>
      <c r="N131" s="665">
        <v>8</v>
      </c>
      <c r="O131" s="665">
        <v>7032</v>
      </c>
      <c r="P131" s="678">
        <v>0.58405315614617936</v>
      </c>
      <c r="Q131" s="666">
        <v>879</v>
      </c>
    </row>
    <row r="132" spans="1:17" ht="14.4" customHeight="1" x14ac:dyDescent="0.3">
      <c r="A132" s="661" t="s">
        <v>5113</v>
      </c>
      <c r="B132" s="662" t="s">
        <v>4944</v>
      </c>
      <c r="C132" s="662" t="s">
        <v>4986</v>
      </c>
      <c r="D132" s="662" t="s">
        <v>5122</v>
      </c>
      <c r="E132" s="662" t="s">
        <v>5112</v>
      </c>
      <c r="F132" s="665"/>
      <c r="G132" s="665"/>
      <c r="H132" s="665"/>
      <c r="I132" s="665"/>
      <c r="J132" s="665">
        <v>4</v>
      </c>
      <c r="K132" s="665">
        <v>2092</v>
      </c>
      <c r="L132" s="665"/>
      <c r="M132" s="665">
        <v>523</v>
      </c>
      <c r="N132" s="665"/>
      <c r="O132" s="665"/>
      <c r="P132" s="678"/>
      <c r="Q132" s="666"/>
    </row>
    <row r="133" spans="1:17" ht="14.4" customHeight="1" x14ac:dyDescent="0.3">
      <c r="A133" s="661" t="s">
        <v>5113</v>
      </c>
      <c r="B133" s="662" t="s">
        <v>4944</v>
      </c>
      <c r="C133" s="662" t="s">
        <v>4986</v>
      </c>
      <c r="D133" s="662" t="s">
        <v>5123</v>
      </c>
      <c r="E133" s="662" t="s">
        <v>5112</v>
      </c>
      <c r="F133" s="665">
        <v>36</v>
      </c>
      <c r="G133" s="665">
        <v>28864</v>
      </c>
      <c r="H133" s="665">
        <v>1</v>
      </c>
      <c r="I133" s="665">
        <v>801.77777777777783</v>
      </c>
      <c r="J133" s="665">
        <v>28</v>
      </c>
      <c r="K133" s="665">
        <v>22596</v>
      </c>
      <c r="L133" s="665">
        <v>0.78284368070953436</v>
      </c>
      <c r="M133" s="665">
        <v>807</v>
      </c>
      <c r="N133" s="665">
        <v>17</v>
      </c>
      <c r="O133" s="665">
        <v>14008</v>
      </c>
      <c r="P133" s="678">
        <v>0.48531042128603102</v>
      </c>
      <c r="Q133" s="666">
        <v>824</v>
      </c>
    </row>
    <row r="134" spans="1:17" ht="14.4" customHeight="1" x14ac:dyDescent="0.3">
      <c r="A134" s="661" t="s">
        <v>5113</v>
      </c>
      <c r="B134" s="662" t="s">
        <v>4944</v>
      </c>
      <c r="C134" s="662" t="s">
        <v>4986</v>
      </c>
      <c r="D134" s="662" t="s">
        <v>5111</v>
      </c>
      <c r="E134" s="662" t="s">
        <v>5112</v>
      </c>
      <c r="F134" s="665">
        <v>53</v>
      </c>
      <c r="G134" s="665">
        <v>31333</v>
      </c>
      <c r="H134" s="665">
        <v>1</v>
      </c>
      <c r="I134" s="665">
        <v>591.18867924528297</v>
      </c>
      <c r="J134" s="665">
        <v>41</v>
      </c>
      <c r="K134" s="665">
        <v>24395</v>
      </c>
      <c r="L134" s="665">
        <v>0.7785721124692816</v>
      </c>
      <c r="M134" s="665">
        <v>595</v>
      </c>
      <c r="N134" s="665">
        <v>87</v>
      </c>
      <c r="O134" s="665">
        <v>52548</v>
      </c>
      <c r="P134" s="678">
        <v>1.6770816710816072</v>
      </c>
      <c r="Q134" s="666">
        <v>604</v>
      </c>
    </row>
    <row r="135" spans="1:17" ht="14.4" customHeight="1" x14ac:dyDescent="0.3">
      <c r="A135" s="661" t="s">
        <v>5113</v>
      </c>
      <c r="B135" s="662" t="s">
        <v>4944</v>
      </c>
      <c r="C135" s="662" t="s">
        <v>4986</v>
      </c>
      <c r="D135" s="662" t="s">
        <v>5025</v>
      </c>
      <c r="E135" s="662" t="s">
        <v>5026</v>
      </c>
      <c r="F135" s="665">
        <v>1</v>
      </c>
      <c r="G135" s="665">
        <v>163</v>
      </c>
      <c r="H135" s="665">
        <v>1</v>
      </c>
      <c r="I135" s="665">
        <v>163</v>
      </c>
      <c r="J135" s="665">
        <v>2</v>
      </c>
      <c r="K135" s="665">
        <v>330</v>
      </c>
      <c r="L135" s="665">
        <v>2.0245398773006134</v>
      </c>
      <c r="M135" s="665">
        <v>165</v>
      </c>
      <c r="N135" s="665">
        <v>2</v>
      </c>
      <c r="O135" s="665">
        <v>354</v>
      </c>
      <c r="P135" s="678">
        <v>2.1717791411042944</v>
      </c>
      <c r="Q135" s="666">
        <v>177</v>
      </c>
    </row>
    <row r="136" spans="1:17" ht="14.4" customHeight="1" x14ac:dyDescent="0.3">
      <c r="A136" s="661" t="s">
        <v>5113</v>
      </c>
      <c r="B136" s="662" t="s">
        <v>4944</v>
      </c>
      <c r="C136" s="662" t="s">
        <v>4986</v>
      </c>
      <c r="D136" s="662" t="s">
        <v>5055</v>
      </c>
      <c r="E136" s="662" t="s">
        <v>5056</v>
      </c>
      <c r="F136" s="665">
        <v>2</v>
      </c>
      <c r="G136" s="665">
        <v>1216</v>
      </c>
      <c r="H136" s="665">
        <v>1</v>
      </c>
      <c r="I136" s="665">
        <v>608</v>
      </c>
      <c r="J136" s="665"/>
      <c r="K136" s="665"/>
      <c r="L136" s="665"/>
      <c r="M136" s="665"/>
      <c r="N136" s="665">
        <v>1</v>
      </c>
      <c r="O136" s="665">
        <v>623</v>
      </c>
      <c r="P136" s="678">
        <v>0.51233552631578949</v>
      </c>
      <c r="Q136" s="666">
        <v>623</v>
      </c>
    </row>
    <row r="137" spans="1:17" ht="14.4" customHeight="1" x14ac:dyDescent="0.3">
      <c r="A137" s="661" t="s">
        <v>5113</v>
      </c>
      <c r="B137" s="662" t="s">
        <v>4944</v>
      </c>
      <c r="C137" s="662" t="s">
        <v>4986</v>
      </c>
      <c r="D137" s="662" t="s">
        <v>5107</v>
      </c>
      <c r="E137" s="662" t="s">
        <v>5056</v>
      </c>
      <c r="F137" s="665">
        <v>1</v>
      </c>
      <c r="G137" s="665">
        <v>520</v>
      </c>
      <c r="H137" s="665">
        <v>1</v>
      </c>
      <c r="I137" s="665">
        <v>520</v>
      </c>
      <c r="J137" s="665"/>
      <c r="K137" s="665"/>
      <c r="L137" s="665"/>
      <c r="M137" s="665"/>
      <c r="N137" s="665">
        <v>1</v>
      </c>
      <c r="O137" s="665">
        <v>537</v>
      </c>
      <c r="P137" s="678">
        <v>1.0326923076923078</v>
      </c>
      <c r="Q137" s="666">
        <v>537</v>
      </c>
    </row>
    <row r="138" spans="1:17" ht="14.4" customHeight="1" x14ac:dyDescent="0.3">
      <c r="A138" s="661" t="s">
        <v>5113</v>
      </c>
      <c r="B138" s="662" t="s">
        <v>4944</v>
      </c>
      <c r="C138" s="662" t="s">
        <v>4986</v>
      </c>
      <c r="D138" s="662" t="s">
        <v>5124</v>
      </c>
      <c r="E138" s="662" t="s">
        <v>5112</v>
      </c>
      <c r="F138" s="665"/>
      <c r="G138" s="665"/>
      <c r="H138" s="665"/>
      <c r="I138" s="665"/>
      <c r="J138" s="665">
        <v>15</v>
      </c>
      <c r="K138" s="665">
        <v>12855</v>
      </c>
      <c r="L138" s="665"/>
      <c r="M138" s="665">
        <v>857</v>
      </c>
      <c r="N138" s="665"/>
      <c r="O138" s="665"/>
      <c r="P138" s="678"/>
      <c r="Q138" s="666"/>
    </row>
    <row r="139" spans="1:17" ht="14.4" customHeight="1" x14ac:dyDescent="0.3">
      <c r="A139" s="661" t="s">
        <v>5113</v>
      </c>
      <c r="B139" s="662" t="s">
        <v>4944</v>
      </c>
      <c r="C139" s="662" t="s">
        <v>4986</v>
      </c>
      <c r="D139" s="662" t="s">
        <v>5125</v>
      </c>
      <c r="E139" s="662" t="s">
        <v>5126</v>
      </c>
      <c r="F139" s="665">
        <v>1</v>
      </c>
      <c r="G139" s="665">
        <v>340</v>
      </c>
      <c r="H139" s="665">
        <v>1</v>
      </c>
      <c r="I139" s="665">
        <v>340</v>
      </c>
      <c r="J139" s="665">
        <v>7</v>
      </c>
      <c r="K139" s="665">
        <v>2415</v>
      </c>
      <c r="L139" s="665">
        <v>7.1029411764705879</v>
      </c>
      <c r="M139" s="665">
        <v>345</v>
      </c>
      <c r="N139" s="665">
        <v>6</v>
      </c>
      <c r="O139" s="665">
        <v>2142</v>
      </c>
      <c r="P139" s="678">
        <v>6.3</v>
      </c>
      <c r="Q139" s="666">
        <v>357</v>
      </c>
    </row>
    <row r="140" spans="1:17" ht="14.4" customHeight="1" x14ac:dyDescent="0.3">
      <c r="A140" s="661" t="s">
        <v>5127</v>
      </c>
      <c r="B140" s="662" t="s">
        <v>4944</v>
      </c>
      <c r="C140" s="662" t="s">
        <v>4975</v>
      </c>
      <c r="D140" s="662" t="s">
        <v>5114</v>
      </c>
      <c r="E140" s="662" t="s">
        <v>5115</v>
      </c>
      <c r="F140" s="665">
        <v>2</v>
      </c>
      <c r="G140" s="665">
        <v>4620</v>
      </c>
      <c r="H140" s="665">
        <v>1</v>
      </c>
      <c r="I140" s="665">
        <v>2310</v>
      </c>
      <c r="J140" s="665">
        <v>3</v>
      </c>
      <c r="K140" s="665">
        <v>6930</v>
      </c>
      <c r="L140" s="665">
        <v>1.5</v>
      </c>
      <c r="M140" s="665">
        <v>2310</v>
      </c>
      <c r="N140" s="665"/>
      <c r="O140" s="665"/>
      <c r="P140" s="678"/>
      <c r="Q140" s="666"/>
    </row>
    <row r="141" spans="1:17" ht="14.4" customHeight="1" x14ac:dyDescent="0.3">
      <c r="A141" s="661" t="s">
        <v>5127</v>
      </c>
      <c r="B141" s="662" t="s">
        <v>4944</v>
      </c>
      <c r="C141" s="662" t="s">
        <v>4975</v>
      </c>
      <c r="D141" s="662" t="s">
        <v>5089</v>
      </c>
      <c r="E141" s="662" t="s">
        <v>5090</v>
      </c>
      <c r="F141" s="665">
        <v>99</v>
      </c>
      <c r="G141" s="665">
        <v>89570.25</v>
      </c>
      <c r="H141" s="665">
        <v>1</v>
      </c>
      <c r="I141" s="665">
        <v>904.75</v>
      </c>
      <c r="J141" s="665">
        <v>152</v>
      </c>
      <c r="K141" s="665">
        <v>137522</v>
      </c>
      <c r="L141" s="665">
        <v>1.5353535353535352</v>
      </c>
      <c r="M141" s="665">
        <v>904.75</v>
      </c>
      <c r="N141" s="665">
        <v>142</v>
      </c>
      <c r="O141" s="665">
        <v>128474.5</v>
      </c>
      <c r="P141" s="678">
        <v>1.4343434343434343</v>
      </c>
      <c r="Q141" s="666">
        <v>904.75</v>
      </c>
    </row>
    <row r="142" spans="1:17" ht="14.4" customHeight="1" x14ac:dyDescent="0.3">
      <c r="A142" s="661" t="s">
        <v>5127</v>
      </c>
      <c r="B142" s="662" t="s">
        <v>4944</v>
      </c>
      <c r="C142" s="662" t="s">
        <v>4975</v>
      </c>
      <c r="D142" s="662" t="s">
        <v>4976</v>
      </c>
      <c r="E142" s="662" t="s">
        <v>4977</v>
      </c>
      <c r="F142" s="665">
        <v>1</v>
      </c>
      <c r="G142" s="665">
        <v>242.64</v>
      </c>
      <c r="H142" s="665">
        <v>1</v>
      </c>
      <c r="I142" s="665">
        <v>242.64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5127</v>
      </c>
      <c r="B143" s="662" t="s">
        <v>4944</v>
      </c>
      <c r="C143" s="662" t="s">
        <v>4975</v>
      </c>
      <c r="D143" s="662" t="s">
        <v>4978</v>
      </c>
      <c r="E143" s="662" t="s">
        <v>4979</v>
      </c>
      <c r="F143" s="665">
        <v>33</v>
      </c>
      <c r="G143" s="665">
        <v>8007.1200000000008</v>
      </c>
      <c r="H143" s="665">
        <v>1</v>
      </c>
      <c r="I143" s="665">
        <v>242.64000000000001</v>
      </c>
      <c r="J143" s="665">
        <v>25</v>
      </c>
      <c r="K143" s="665">
        <v>6066</v>
      </c>
      <c r="L143" s="665">
        <v>0.75757575757575746</v>
      </c>
      <c r="M143" s="665">
        <v>242.64</v>
      </c>
      <c r="N143" s="665">
        <v>33.14</v>
      </c>
      <c r="O143" s="665">
        <v>8041.0700000000006</v>
      </c>
      <c r="P143" s="678">
        <v>1.0042399764209853</v>
      </c>
      <c r="Q143" s="666">
        <v>242.6394085697043</v>
      </c>
    </row>
    <row r="144" spans="1:17" ht="14.4" customHeight="1" x14ac:dyDescent="0.3">
      <c r="A144" s="661" t="s">
        <v>5127</v>
      </c>
      <c r="B144" s="662" t="s">
        <v>4944</v>
      </c>
      <c r="C144" s="662" t="s">
        <v>4975</v>
      </c>
      <c r="D144" s="662" t="s">
        <v>4980</v>
      </c>
      <c r="E144" s="662" t="s">
        <v>4981</v>
      </c>
      <c r="F144" s="665"/>
      <c r="G144" s="665"/>
      <c r="H144" s="665"/>
      <c r="I144" s="665"/>
      <c r="J144" s="665"/>
      <c r="K144" s="665"/>
      <c r="L144" s="665"/>
      <c r="M144" s="665"/>
      <c r="N144" s="665">
        <v>1</v>
      </c>
      <c r="O144" s="665">
        <v>242.64</v>
      </c>
      <c r="P144" s="678"/>
      <c r="Q144" s="666">
        <v>242.64</v>
      </c>
    </row>
    <row r="145" spans="1:17" ht="14.4" customHeight="1" x14ac:dyDescent="0.3">
      <c r="A145" s="661" t="s">
        <v>5127</v>
      </c>
      <c r="B145" s="662" t="s">
        <v>4944</v>
      </c>
      <c r="C145" s="662" t="s">
        <v>4975</v>
      </c>
      <c r="D145" s="662" t="s">
        <v>4984</v>
      </c>
      <c r="E145" s="662" t="s">
        <v>4983</v>
      </c>
      <c r="F145" s="665">
        <v>3</v>
      </c>
      <c r="G145" s="665">
        <v>1347</v>
      </c>
      <c r="H145" s="665">
        <v>1</v>
      </c>
      <c r="I145" s="665">
        <v>449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5127</v>
      </c>
      <c r="B146" s="662" t="s">
        <v>4944</v>
      </c>
      <c r="C146" s="662" t="s">
        <v>4975</v>
      </c>
      <c r="D146" s="662" t="s">
        <v>4985</v>
      </c>
      <c r="E146" s="662" t="s">
        <v>4983</v>
      </c>
      <c r="F146" s="665">
        <v>2</v>
      </c>
      <c r="G146" s="665">
        <v>1000</v>
      </c>
      <c r="H146" s="665">
        <v>1</v>
      </c>
      <c r="I146" s="665">
        <v>500</v>
      </c>
      <c r="J146" s="665"/>
      <c r="K146" s="665"/>
      <c r="L146" s="665"/>
      <c r="M146" s="665"/>
      <c r="N146" s="665">
        <v>10</v>
      </c>
      <c r="O146" s="665">
        <v>5000</v>
      </c>
      <c r="P146" s="678">
        <v>5</v>
      </c>
      <c r="Q146" s="666">
        <v>500</v>
      </c>
    </row>
    <row r="147" spans="1:17" ht="14.4" customHeight="1" x14ac:dyDescent="0.3">
      <c r="A147" s="661" t="s">
        <v>5127</v>
      </c>
      <c r="B147" s="662" t="s">
        <v>4944</v>
      </c>
      <c r="C147" s="662" t="s">
        <v>4975</v>
      </c>
      <c r="D147" s="662" t="s">
        <v>5128</v>
      </c>
      <c r="E147" s="662" t="s">
        <v>5129</v>
      </c>
      <c r="F147" s="665"/>
      <c r="G147" s="665"/>
      <c r="H147" s="665"/>
      <c r="I147" s="665"/>
      <c r="J147" s="665">
        <v>1</v>
      </c>
      <c r="K147" s="665">
        <v>92</v>
      </c>
      <c r="L147" s="665"/>
      <c r="M147" s="665">
        <v>92</v>
      </c>
      <c r="N147" s="665"/>
      <c r="O147" s="665"/>
      <c r="P147" s="678"/>
      <c r="Q147" s="666"/>
    </row>
    <row r="148" spans="1:17" ht="14.4" customHeight="1" x14ac:dyDescent="0.3">
      <c r="A148" s="661" t="s">
        <v>5127</v>
      </c>
      <c r="B148" s="662" t="s">
        <v>4944</v>
      </c>
      <c r="C148" s="662" t="s">
        <v>4986</v>
      </c>
      <c r="D148" s="662" t="s">
        <v>5091</v>
      </c>
      <c r="E148" s="662" t="s">
        <v>5092</v>
      </c>
      <c r="F148" s="665">
        <v>10</v>
      </c>
      <c r="G148" s="665">
        <v>1868</v>
      </c>
      <c r="H148" s="665">
        <v>1</v>
      </c>
      <c r="I148" s="665">
        <v>186.8</v>
      </c>
      <c r="J148" s="665">
        <v>18</v>
      </c>
      <c r="K148" s="665">
        <v>3402</v>
      </c>
      <c r="L148" s="665">
        <v>1.8211991434689507</v>
      </c>
      <c r="M148" s="665">
        <v>189</v>
      </c>
      <c r="N148" s="665">
        <v>14</v>
      </c>
      <c r="O148" s="665">
        <v>2730</v>
      </c>
      <c r="P148" s="678">
        <v>1.4614561027837258</v>
      </c>
      <c r="Q148" s="666">
        <v>195</v>
      </c>
    </row>
    <row r="149" spans="1:17" ht="14.4" customHeight="1" x14ac:dyDescent="0.3">
      <c r="A149" s="661" t="s">
        <v>5127</v>
      </c>
      <c r="B149" s="662" t="s">
        <v>4944</v>
      </c>
      <c r="C149" s="662" t="s">
        <v>4986</v>
      </c>
      <c r="D149" s="662" t="s">
        <v>5093</v>
      </c>
      <c r="E149" s="662" t="s">
        <v>5094</v>
      </c>
      <c r="F149" s="665">
        <v>2</v>
      </c>
      <c r="G149" s="665">
        <v>2272</v>
      </c>
      <c r="H149" s="665">
        <v>1</v>
      </c>
      <c r="I149" s="665">
        <v>1136</v>
      </c>
      <c r="J149" s="665">
        <v>5</v>
      </c>
      <c r="K149" s="665">
        <v>5700</v>
      </c>
      <c r="L149" s="665">
        <v>2.5088028169014085</v>
      </c>
      <c r="M149" s="665">
        <v>1140</v>
      </c>
      <c r="N149" s="665">
        <v>5</v>
      </c>
      <c r="O149" s="665">
        <v>5790</v>
      </c>
      <c r="P149" s="678">
        <v>2.5484154929577465</v>
      </c>
      <c r="Q149" s="666">
        <v>1158</v>
      </c>
    </row>
    <row r="150" spans="1:17" ht="14.4" customHeight="1" x14ac:dyDescent="0.3">
      <c r="A150" s="661" t="s">
        <v>5127</v>
      </c>
      <c r="B150" s="662" t="s">
        <v>4944</v>
      </c>
      <c r="C150" s="662" t="s">
        <v>4986</v>
      </c>
      <c r="D150" s="662" t="s">
        <v>4991</v>
      </c>
      <c r="E150" s="662" t="s">
        <v>4992</v>
      </c>
      <c r="F150" s="665">
        <v>1</v>
      </c>
      <c r="G150" s="665">
        <v>35</v>
      </c>
      <c r="H150" s="665">
        <v>1</v>
      </c>
      <c r="I150" s="665">
        <v>35</v>
      </c>
      <c r="J150" s="665"/>
      <c r="K150" s="665"/>
      <c r="L150" s="665"/>
      <c r="M150" s="665"/>
      <c r="N150" s="665">
        <v>1</v>
      </c>
      <c r="O150" s="665">
        <v>37</v>
      </c>
      <c r="P150" s="678">
        <v>1.0571428571428572</v>
      </c>
      <c r="Q150" s="666">
        <v>37</v>
      </c>
    </row>
    <row r="151" spans="1:17" ht="14.4" customHeight="1" x14ac:dyDescent="0.3">
      <c r="A151" s="661" t="s">
        <v>5127</v>
      </c>
      <c r="B151" s="662" t="s">
        <v>4944</v>
      </c>
      <c r="C151" s="662" t="s">
        <v>4986</v>
      </c>
      <c r="D151" s="662" t="s">
        <v>4997</v>
      </c>
      <c r="E151" s="662" t="s">
        <v>4998</v>
      </c>
      <c r="F151" s="665">
        <v>751</v>
      </c>
      <c r="G151" s="665">
        <v>174966</v>
      </c>
      <c r="H151" s="665">
        <v>1</v>
      </c>
      <c r="I151" s="665">
        <v>232.9773635153129</v>
      </c>
      <c r="J151" s="665">
        <v>787</v>
      </c>
      <c r="K151" s="665">
        <v>184945</v>
      </c>
      <c r="L151" s="665">
        <v>1.0570339380222442</v>
      </c>
      <c r="M151" s="665">
        <v>235</v>
      </c>
      <c r="N151" s="665">
        <v>866</v>
      </c>
      <c r="O151" s="665">
        <v>217366</v>
      </c>
      <c r="P151" s="678">
        <v>1.2423327960860968</v>
      </c>
      <c r="Q151" s="666">
        <v>251</v>
      </c>
    </row>
    <row r="152" spans="1:17" ht="14.4" customHeight="1" x14ac:dyDescent="0.3">
      <c r="A152" s="661" t="s">
        <v>5127</v>
      </c>
      <c r="B152" s="662" t="s">
        <v>4944</v>
      </c>
      <c r="C152" s="662" t="s">
        <v>4986</v>
      </c>
      <c r="D152" s="662" t="s">
        <v>5029</v>
      </c>
      <c r="E152" s="662" t="s">
        <v>5030</v>
      </c>
      <c r="F152" s="665">
        <v>1035</v>
      </c>
      <c r="G152" s="665">
        <v>120988</v>
      </c>
      <c r="H152" s="665">
        <v>1</v>
      </c>
      <c r="I152" s="665">
        <v>116.89661835748792</v>
      </c>
      <c r="J152" s="665">
        <v>999</v>
      </c>
      <c r="K152" s="665">
        <v>117882</v>
      </c>
      <c r="L152" s="665">
        <v>0.97432803253215194</v>
      </c>
      <c r="M152" s="665">
        <v>118</v>
      </c>
      <c r="N152" s="665">
        <v>1115</v>
      </c>
      <c r="O152" s="665">
        <v>140490</v>
      </c>
      <c r="P152" s="678">
        <v>1.1611895394584586</v>
      </c>
      <c r="Q152" s="666">
        <v>126</v>
      </c>
    </row>
    <row r="153" spans="1:17" ht="14.4" customHeight="1" x14ac:dyDescent="0.3">
      <c r="A153" s="661" t="s">
        <v>5127</v>
      </c>
      <c r="B153" s="662" t="s">
        <v>4944</v>
      </c>
      <c r="C153" s="662" t="s">
        <v>4986</v>
      </c>
      <c r="D153" s="662" t="s">
        <v>5033</v>
      </c>
      <c r="E153" s="662" t="s">
        <v>5034</v>
      </c>
      <c r="F153" s="665"/>
      <c r="G153" s="665"/>
      <c r="H153" s="665"/>
      <c r="I153" s="665"/>
      <c r="J153" s="665">
        <v>48</v>
      </c>
      <c r="K153" s="665">
        <v>23376</v>
      </c>
      <c r="L153" s="665"/>
      <c r="M153" s="665">
        <v>487</v>
      </c>
      <c r="N153" s="665"/>
      <c r="O153" s="665"/>
      <c r="P153" s="678"/>
      <c r="Q153" s="666"/>
    </row>
    <row r="154" spans="1:17" ht="14.4" customHeight="1" x14ac:dyDescent="0.3">
      <c r="A154" s="661" t="s">
        <v>5127</v>
      </c>
      <c r="B154" s="662" t="s">
        <v>4944</v>
      </c>
      <c r="C154" s="662" t="s">
        <v>4986</v>
      </c>
      <c r="D154" s="662" t="s">
        <v>5035</v>
      </c>
      <c r="E154" s="662" t="s">
        <v>5036</v>
      </c>
      <c r="F154" s="665">
        <v>18</v>
      </c>
      <c r="G154" s="665">
        <v>12212</v>
      </c>
      <c r="H154" s="665">
        <v>1</v>
      </c>
      <c r="I154" s="665">
        <v>678.44444444444446</v>
      </c>
      <c r="J154" s="665">
        <v>82</v>
      </c>
      <c r="K154" s="665">
        <v>55760</v>
      </c>
      <c r="L154" s="665">
        <v>4.566000655093351</v>
      </c>
      <c r="M154" s="665">
        <v>680</v>
      </c>
      <c r="N154" s="665">
        <v>25</v>
      </c>
      <c r="O154" s="665">
        <v>17200</v>
      </c>
      <c r="P154" s="678">
        <v>1.408450704225352</v>
      </c>
      <c r="Q154" s="666">
        <v>688</v>
      </c>
    </row>
    <row r="155" spans="1:17" ht="14.4" customHeight="1" x14ac:dyDescent="0.3">
      <c r="A155" s="661" t="s">
        <v>5127</v>
      </c>
      <c r="B155" s="662" t="s">
        <v>4944</v>
      </c>
      <c r="C155" s="662" t="s">
        <v>4986</v>
      </c>
      <c r="D155" s="662" t="s">
        <v>5037</v>
      </c>
      <c r="E155" s="662" t="s">
        <v>5034</v>
      </c>
      <c r="F155" s="665">
        <v>6</v>
      </c>
      <c r="G155" s="665">
        <v>3342</v>
      </c>
      <c r="H155" s="665">
        <v>1</v>
      </c>
      <c r="I155" s="665">
        <v>557</v>
      </c>
      <c r="J155" s="665">
        <v>9</v>
      </c>
      <c r="K155" s="665">
        <v>5031</v>
      </c>
      <c r="L155" s="665">
        <v>1.5053859964093357</v>
      </c>
      <c r="M155" s="665">
        <v>559</v>
      </c>
      <c r="N155" s="665">
        <v>21</v>
      </c>
      <c r="O155" s="665">
        <v>11928</v>
      </c>
      <c r="P155" s="678">
        <v>3.569120287253142</v>
      </c>
      <c r="Q155" s="666">
        <v>568</v>
      </c>
    </row>
    <row r="156" spans="1:17" ht="14.4" customHeight="1" x14ac:dyDescent="0.3">
      <c r="A156" s="661" t="s">
        <v>5127</v>
      </c>
      <c r="B156" s="662" t="s">
        <v>4944</v>
      </c>
      <c r="C156" s="662" t="s">
        <v>4986</v>
      </c>
      <c r="D156" s="662" t="s">
        <v>5038</v>
      </c>
      <c r="E156" s="662" t="s">
        <v>5036</v>
      </c>
      <c r="F156" s="665">
        <v>159</v>
      </c>
      <c r="G156" s="665">
        <v>118782</v>
      </c>
      <c r="H156" s="665">
        <v>1</v>
      </c>
      <c r="I156" s="665">
        <v>747.05660377358492</v>
      </c>
      <c r="J156" s="665">
        <v>118</v>
      </c>
      <c r="K156" s="665">
        <v>88736</v>
      </c>
      <c r="L156" s="665">
        <v>0.74704921621121045</v>
      </c>
      <c r="M156" s="665">
        <v>752</v>
      </c>
      <c r="N156" s="665">
        <v>135</v>
      </c>
      <c r="O156" s="665">
        <v>102735</v>
      </c>
      <c r="P156" s="678">
        <v>0.86490377329898471</v>
      </c>
      <c r="Q156" s="666">
        <v>761</v>
      </c>
    </row>
    <row r="157" spans="1:17" ht="14.4" customHeight="1" x14ac:dyDescent="0.3">
      <c r="A157" s="661" t="s">
        <v>5127</v>
      </c>
      <c r="B157" s="662" t="s">
        <v>4944</v>
      </c>
      <c r="C157" s="662" t="s">
        <v>4986</v>
      </c>
      <c r="D157" s="662" t="s">
        <v>5095</v>
      </c>
      <c r="E157" s="662" t="s">
        <v>5096</v>
      </c>
      <c r="F157" s="665">
        <v>1036</v>
      </c>
      <c r="G157" s="665">
        <v>833980</v>
      </c>
      <c r="H157" s="665">
        <v>1</v>
      </c>
      <c r="I157" s="665">
        <v>805</v>
      </c>
      <c r="J157" s="665">
        <v>820</v>
      </c>
      <c r="K157" s="665">
        <v>663380</v>
      </c>
      <c r="L157" s="665">
        <v>0.79543873953811839</v>
      </c>
      <c r="M157" s="665">
        <v>809</v>
      </c>
      <c r="N157" s="665">
        <v>1077</v>
      </c>
      <c r="O157" s="665">
        <v>880986</v>
      </c>
      <c r="P157" s="678">
        <v>1.056363461953524</v>
      </c>
      <c r="Q157" s="666">
        <v>818</v>
      </c>
    </row>
    <row r="158" spans="1:17" ht="14.4" customHeight="1" x14ac:dyDescent="0.3">
      <c r="A158" s="661" t="s">
        <v>5127</v>
      </c>
      <c r="B158" s="662" t="s">
        <v>4944</v>
      </c>
      <c r="C158" s="662" t="s">
        <v>4986</v>
      </c>
      <c r="D158" s="662" t="s">
        <v>5039</v>
      </c>
      <c r="E158" s="662" t="s">
        <v>5022</v>
      </c>
      <c r="F158" s="665">
        <v>18</v>
      </c>
      <c r="G158" s="665">
        <v>7965</v>
      </c>
      <c r="H158" s="665">
        <v>1</v>
      </c>
      <c r="I158" s="665">
        <v>442.5</v>
      </c>
      <c r="J158" s="665">
        <v>11</v>
      </c>
      <c r="K158" s="665">
        <v>4939</v>
      </c>
      <c r="L158" s="665">
        <v>0.62008788449466412</v>
      </c>
      <c r="M158" s="665">
        <v>449</v>
      </c>
      <c r="N158" s="665">
        <v>22</v>
      </c>
      <c r="O158" s="665">
        <v>10164</v>
      </c>
      <c r="P158" s="678">
        <v>1.2760828625235405</v>
      </c>
      <c r="Q158" s="666">
        <v>462</v>
      </c>
    </row>
    <row r="159" spans="1:17" ht="14.4" customHeight="1" x14ac:dyDescent="0.3">
      <c r="A159" s="661" t="s">
        <v>5127</v>
      </c>
      <c r="B159" s="662" t="s">
        <v>4944</v>
      </c>
      <c r="C159" s="662" t="s">
        <v>4986</v>
      </c>
      <c r="D159" s="662" t="s">
        <v>5040</v>
      </c>
      <c r="E159" s="662" t="s">
        <v>5024</v>
      </c>
      <c r="F159" s="665">
        <v>34</v>
      </c>
      <c r="G159" s="665">
        <v>14738</v>
      </c>
      <c r="H159" s="665">
        <v>1</v>
      </c>
      <c r="I159" s="665">
        <v>433.47058823529414</v>
      </c>
      <c r="J159" s="665">
        <v>27</v>
      </c>
      <c r="K159" s="665">
        <v>11799</v>
      </c>
      <c r="L159" s="665">
        <v>0.80058352558013302</v>
      </c>
      <c r="M159" s="665">
        <v>437</v>
      </c>
      <c r="N159" s="665">
        <v>44</v>
      </c>
      <c r="O159" s="665">
        <v>19624</v>
      </c>
      <c r="P159" s="678">
        <v>1.3315239516895101</v>
      </c>
      <c r="Q159" s="666">
        <v>446</v>
      </c>
    </row>
    <row r="160" spans="1:17" ht="14.4" customHeight="1" x14ac:dyDescent="0.3">
      <c r="A160" s="661" t="s">
        <v>5127</v>
      </c>
      <c r="B160" s="662" t="s">
        <v>4944</v>
      </c>
      <c r="C160" s="662" t="s">
        <v>4986</v>
      </c>
      <c r="D160" s="662" t="s">
        <v>5110</v>
      </c>
      <c r="E160" s="662" t="s">
        <v>5020</v>
      </c>
      <c r="F160" s="665">
        <v>51</v>
      </c>
      <c r="G160" s="665">
        <v>36158</v>
      </c>
      <c r="H160" s="665">
        <v>1</v>
      </c>
      <c r="I160" s="665">
        <v>708.98039215686276</v>
      </c>
      <c r="J160" s="665">
        <v>68</v>
      </c>
      <c r="K160" s="665">
        <v>48620</v>
      </c>
      <c r="L160" s="665">
        <v>1.3446540184744731</v>
      </c>
      <c r="M160" s="665">
        <v>715</v>
      </c>
      <c r="N160" s="665">
        <v>72</v>
      </c>
      <c r="O160" s="665">
        <v>52416</v>
      </c>
      <c r="P160" s="678">
        <v>1.4496377012002877</v>
      </c>
      <c r="Q160" s="666">
        <v>728</v>
      </c>
    </row>
    <row r="161" spans="1:17" ht="14.4" customHeight="1" x14ac:dyDescent="0.3">
      <c r="A161" s="661" t="s">
        <v>5127</v>
      </c>
      <c r="B161" s="662" t="s">
        <v>4944</v>
      </c>
      <c r="C161" s="662" t="s">
        <v>4986</v>
      </c>
      <c r="D161" s="662" t="s">
        <v>5041</v>
      </c>
      <c r="E161" s="662" t="s">
        <v>5042</v>
      </c>
      <c r="F161" s="665">
        <v>348</v>
      </c>
      <c r="G161" s="665">
        <v>72390</v>
      </c>
      <c r="H161" s="665">
        <v>1</v>
      </c>
      <c r="I161" s="665">
        <v>208.01724137931035</v>
      </c>
      <c r="J161" s="665">
        <v>314</v>
      </c>
      <c r="K161" s="665">
        <v>65940</v>
      </c>
      <c r="L161" s="665">
        <v>0.91089929548280146</v>
      </c>
      <c r="M161" s="665">
        <v>210</v>
      </c>
      <c r="N161" s="665">
        <v>378</v>
      </c>
      <c r="O161" s="665">
        <v>81270</v>
      </c>
      <c r="P161" s="678">
        <v>1.1226688769167013</v>
      </c>
      <c r="Q161" s="666">
        <v>215</v>
      </c>
    </row>
    <row r="162" spans="1:17" ht="14.4" customHeight="1" x14ac:dyDescent="0.3">
      <c r="A162" s="661" t="s">
        <v>5127</v>
      </c>
      <c r="B162" s="662" t="s">
        <v>4944</v>
      </c>
      <c r="C162" s="662" t="s">
        <v>4986</v>
      </c>
      <c r="D162" s="662" t="s">
        <v>5001</v>
      </c>
      <c r="E162" s="662" t="s">
        <v>5002</v>
      </c>
      <c r="F162" s="665">
        <v>5</v>
      </c>
      <c r="G162" s="665">
        <v>1644</v>
      </c>
      <c r="H162" s="665">
        <v>1</v>
      </c>
      <c r="I162" s="665">
        <v>328.8</v>
      </c>
      <c r="J162" s="665"/>
      <c r="K162" s="665"/>
      <c r="L162" s="665"/>
      <c r="M162" s="665"/>
      <c r="N162" s="665">
        <v>3</v>
      </c>
      <c r="O162" s="665">
        <v>1062</v>
      </c>
      <c r="P162" s="678">
        <v>0.64598540145985406</v>
      </c>
      <c r="Q162" s="666">
        <v>354</v>
      </c>
    </row>
    <row r="163" spans="1:17" ht="14.4" customHeight="1" x14ac:dyDescent="0.3">
      <c r="A163" s="661" t="s">
        <v>5127</v>
      </c>
      <c r="B163" s="662" t="s">
        <v>4944</v>
      </c>
      <c r="C163" s="662" t="s">
        <v>4986</v>
      </c>
      <c r="D163" s="662" t="s">
        <v>5043</v>
      </c>
      <c r="E163" s="662" t="s">
        <v>5044</v>
      </c>
      <c r="F163" s="665">
        <v>1888</v>
      </c>
      <c r="G163" s="665">
        <v>156686</v>
      </c>
      <c r="H163" s="665">
        <v>1</v>
      </c>
      <c r="I163" s="665">
        <v>82.990466101694921</v>
      </c>
      <c r="J163" s="665">
        <v>1861</v>
      </c>
      <c r="K163" s="665">
        <v>158185</v>
      </c>
      <c r="L163" s="665">
        <v>1.0095669045096562</v>
      </c>
      <c r="M163" s="665">
        <v>85</v>
      </c>
      <c r="N163" s="665">
        <v>1905</v>
      </c>
      <c r="O163" s="665">
        <v>161925</v>
      </c>
      <c r="P163" s="678">
        <v>1.033436299350293</v>
      </c>
      <c r="Q163" s="666">
        <v>85</v>
      </c>
    </row>
    <row r="164" spans="1:17" ht="14.4" customHeight="1" x14ac:dyDescent="0.3">
      <c r="A164" s="661" t="s">
        <v>5127</v>
      </c>
      <c r="B164" s="662" t="s">
        <v>4944</v>
      </c>
      <c r="C164" s="662" t="s">
        <v>4986</v>
      </c>
      <c r="D164" s="662" t="s">
        <v>5053</v>
      </c>
      <c r="E164" s="662" t="s">
        <v>5054</v>
      </c>
      <c r="F164" s="665">
        <v>4</v>
      </c>
      <c r="G164" s="665">
        <v>2818</v>
      </c>
      <c r="H164" s="665">
        <v>1</v>
      </c>
      <c r="I164" s="665">
        <v>704.5</v>
      </c>
      <c r="J164" s="665">
        <v>9</v>
      </c>
      <c r="K164" s="665">
        <v>6363</v>
      </c>
      <c r="L164" s="665">
        <v>2.2579843860894253</v>
      </c>
      <c r="M164" s="665">
        <v>707</v>
      </c>
      <c r="N164" s="665">
        <v>9</v>
      </c>
      <c r="O164" s="665">
        <v>6471</v>
      </c>
      <c r="P164" s="678">
        <v>2.2963094393186658</v>
      </c>
      <c r="Q164" s="666">
        <v>719</v>
      </c>
    </row>
    <row r="165" spans="1:17" ht="14.4" customHeight="1" x14ac:dyDescent="0.3">
      <c r="A165" s="661" t="s">
        <v>5127</v>
      </c>
      <c r="B165" s="662" t="s">
        <v>4944</v>
      </c>
      <c r="C165" s="662" t="s">
        <v>4986</v>
      </c>
      <c r="D165" s="662" t="s">
        <v>5097</v>
      </c>
      <c r="E165" s="662" t="s">
        <v>5096</v>
      </c>
      <c r="F165" s="665">
        <v>392</v>
      </c>
      <c r="G165" s="665">
        <v>365048</v>
      </c>
      <c r="H165" s="665">
        <v>1</v>
      </c>
      <c r="I165" s="665">
        <v>931.24489795918362</v>
      </c>
      <c r="J165" s="665">
        <v>649</v>
      </c>
      <c r="K165" s="665">
        <v>606815</v>
      </c>
      <c r="L165" s="665">
        <v>1.6622882470250488</v>
      </c>
      <c r="M165" s="665">
        <v>935</v>
      </c>
      <c r="N165" s="665">
        <v>477</v>
      </c>
      <c r="O165" s="665">
        <v>454104</v>
      </c>
      <c r="P165" s="678">
        <v>1.2439569590848327</v>
      </c>
      <c r="Q165" s="666">
        <v>952</v>
      </c>
    </row>
    <row r="166" spans="1:17" ht="14.4" customHeight="1" x14ac:dyDescent="0.3">
      <c r="A166" s="661" t="s">
        <v>5127</v>
      </c>
      <c r="B166" s="662" t="s">
        <v>4944</v>
      </c>
      <c r="C166" s="662" t="s">
        <v>4986</v>
      </c>
      <c r="D166" s="662" t="s">
        <v>5009</v>
      </c>
      <c r="E166" s="662" t="s">
        <v>5010</v>
      </c>
      <c r="F166" s="665">
        <v>16</v>
      </c>
      <c r="G166" s="665">
        <v>1800</v>
      </c>
      <c r="H166" s="665">
        <v>1</v>
      </c>
      <c r="I166" s="665">
        <v>112.5</v>
      </c>
      <c r="J166" s="665">
        <v>0</v>
      </c>
      <c r="K166" s="665">
        <v>0</v>
      </c>
      <c r="L166" s="665">
        <v>0</v>
      </c>
      <c r="M166" s="665"/>
      <c r="N166" s="665">
        <v>60</v>
      </c>
      <c r="O166" s="665">
        <v>7200</v>
      </c>
      <c r="P166" s="678">
        <v>4</v>
      </c>
      <c r="Q166" s="666">
        <v>120</v>
      </c>
    </row>
    <row r="167" spans="1:17" ht="14.4" customHeight="1" x14ac:dyDescent="0.3">
      <c r="A167" s="661" t="s">
        <v>5127</v>
      </c>
      <c r="B167" s="662" t="s">
        <v>4944</v>
      </c>
      <c r="C167" s="662" t="s">
        <v>4986</v>
      </c>
      <c r="D167" s="662" t="s">
        <v>5098</v>
      </c>
      <c r="E167" s="662" t="s">
        <v>5096</v>
      </c>
      <c r="F167" s="665">
        <v>111</v>
      </c>
      <c r="G167" s="665">
        <v>81556</v>
      </c>
      <c r="H167" s="665">
        <v>1</v>
      </c>
      <c r="I167" s="665">
        <v>734.73873873873879</v>
      </c>
      <c r="J167" s="665">
        <v>79</v>
      </c>
      <c r="K167" s="665">
        <v>58223</v>
      </c>
      <c r="L167" s="665">
        <v>0.71390210407572707</v>
      </c>
      <c r="M167" s="665">
        <v>737</v>
      </c>
      <c r="N167" s="665">
        <v>17</v>
      </c>
      <c r="O167" s="665">
        <v>12665</v>
      </c>
      <c r="P167" s="678">
        <v>0.1552920692530286</v>
      </c>
      <c r="Q167" s="666">
        <v>745</v>
      </c>
    </row>
    <row r="168" spans="1:17" ht="14.4" customHeight="1" x14ac:dyDescent="0.3">
      <c r="A168" s="661" t="s">
        <v>5127</v>
      </c>
      <c r="B168" s="662" t="s">
        <v>4944</v>
      </c>
      <c r="C168" s="662" t="s">
        <v>4986</v>
      </c>
      <c r="D168" s="662" t="s">
        <v>5099</v>
      </c>
      <c r="E168" s="662" t="s">
        <v>5100</v>
      </c>
      <c r="F168" s="665">
        <v>1</v>
      </c>
      <c r="G168" s="665">
        <v>56</v>
      </c>
      <c r="H168" s="665">
        <v>1</v>
      </c>
      <c r="I168" s="665">
        <v>56</v>
      </c>
      <c r="J168" s="665">
        <v>2</v>
      </c>
      <c r="K168" s="665">
        <v>114</v>
      </c>
      <c r="L168" s="665">
        <v>2.0357142857142856</v>
      </c>
      <c r="M168" s="665">
        <v>57</v>
      </c>
      <c r="N168" s="665">
        <v>1</v>
      </c>
      <c r="O168" s="665">
        <v>58</v>
      </c>
      <c r="P168" s="678">
        <v>1.0357142857142858</v>
      </c>
      <c r="Q168" s="666">
        <v>58</v>
      </c>
    </row>
    <row r="169" spans="1:17" ht="14.4" customHeight="1" x14ac:dyDescent="0.3">
      <c r="A169" s="661" t="s">
        <v>5127</v>
      </c>
      <c r="B169" s="662" t="s">
        <v>4944</v>
      </c>
      <c r="C169" s="662" t="s">
        <v>4986</v>
      </c>
      <c r="D169" s="662" t="s">
        <v>5101</v>
      </c>
      <c r="E169" s="662" t="s">
        <v>5102</v>
      </c>
      <c r="F169" s="665">
        <v>92</v>
      </c>
      <c r="G169" s="665">
        <v>48278</v>
      </c>
      <c r="H169" s="665">
        <v>1</v>
      </c>
      <c r="I169" s="665">
        <v>524.76086956521738</v>
      </c>
      <c r="J169" s="665">
        <v>111</v>
      </c>
      <c r="K169" s="665">
        <v>58497</v>
      </c>
      <c r="L169" s="665">
        <v>1.2116699117610505</v>
      </c>
      <c r="M169" s="665">
        <v>527</v>
      </c>
      <c r="N169" s="665">
        <v>149</v>
      </c>
      <c r="O169" s="665">
        <v>80907</v>
      </c>
      <c r="P169" s="678">
        <v>1.6758564977836696</v>
      </c>
      <c r="Q169" s="666">
        <v>543</v>
      </c>
    </row>
    <row r="170" spans="1:17" ht="14.4" customHeight="1" x14ac:dyDescent="0.3">
      <c r="A170" s="661" t="s">
        <v>5127</v>
      </c>
      <c r="B170" s="662" t="s">
        <v>4944</v>
      </c>
      <c r="C170" s="662" t="s">
        <v>4986</v>
      </c>
      <c r="D170" s="662" t="s">
        <v>5045</v>
      </c>
      <c r="E170" s="662" t="s">
        <v>5046</v>
      </c>
      <c r="F170" s="665">
        <v>2</v>
      </c>
      <c r="G170" s="665">
        <v>594</v>
      </c>
      <c r="H170" s="665">
        <v>1</v>
      </c>
      <c r="I170" s="665">
        <v>297</v>
      </c>
      <c r="J170" s="665">
        <v>3</v>
      </c>
      <c r="K170" s="665">
        <v>897</v>
      </c>
      <c r="L170" s="665">
        <v>1.5101010101010102</v>
      </c>
      <c r="M170" s="665">
        <v>299</v>
      </c>
      <c r="N170" s="665">
        <v>1</v>
      </c>
      <c r="O170" s="665">
        <v>307</v>
      </c>
      <c r="P170" s="678">
        <v>0.51683501683501687</v>
      </c>
      <c r="Q170" s="666">
        <v>307</v>
      </c>
    </row>
    <row r="171" spans="1:17" ht="14.4" customHeight="1" x14ac:dyDescent="0.3">
      <c r="A171" s="661" t="s">
        <v>5127</v>
      </c>
      <c r="B171" s="662" t="s">
        <v>4944</v>
      </c>
      <c r="C171" s="662" t="s">
        <v>4986</v>
      </c>
      <c r="D171" s="662" t="s">
        <v>5103</v>
      </c>
      <c r="E171" s="662" t="s">
        <v>5042</v>
      </c>
      <c r="F171" s="665">
        <v>30</v>
      </c>
      <c r="G171" s="665">
        <v>5180</v>
      </c>
      <c r="H171" s="665">
        <v>1</v>
      </c>
      <c r="I171" s="665">
        <v>172.66666666666666</v>
      </c>
      <c r="J171" s="665">
        <v>36</v>
      </c>
      <c r="K171" s="665">
        <v>6264</v>
      </c>
      <c r="L171" s="665">
        <v>1.2092664092664092</v>
      </c>
      <c r="M171" s="665">
        <v>174</v>
      </c>
      <c r="N171" s="665">
        <v>13</v>
      </c>
      <c r="O171" s="665">
        <v>2314</v>
      </c>
      <c r="P171" s="678">
        <v>0.44671814671814669</v>
      </c>
      <c r="Q171" s="666">
        <v>178</v>
      </c>
    </row>
    <row r="172" spans="1:17" ht="14.4" customHeight="1" x14ac:dyDescent="0.3">
      <c r="A172" s="661" t="s">
        <v>5127</v>
      </c>
      <c r="B172" s="662" t="s">
        <v>4944</v>
      </c>
      <c r="C172" s="662" t="s">
        <v>4986</v>
      </c>
      <c r="D172" s="662" t="s">
        <v>5047</v>
      </c>
      <c r="E172" s="662" t="s">
        <v>5046</v>
      </c>
      <c r="F172" s="665">
        <v>17</v>
      </c>
      <c r="G172" s="665">
        <v>6273</v>
      </c>
      <c r="H172" s="665">
        <v>1</v>
      </c>
      <c r="I172" s="665">
        <v>369</v>
      </c>
      <c r="J172" s="665">
        <v>1</v>
      </c>
      <c r="K172" s="665">
        <v>371</v>
      </c>
      <c r="L172" s="665">
        <v>5.914235612944365E-2</v>
      </c>
      <c r="M172" s="665">
        <v>371</v>
      </c>
      <c r="N172" s="665">
        <v>40</v>
      </c>
      <c r="O172" s="665">
        <v>15200</v>
      </c>
      <c r="P172" s="678">
        <v>2.4230830543599553</v>
      </c>
      <c r="Q172" s="666">
        <v>380</v>
      </c>
    </row>
    <row r="173" spans="1:17" ht="14.4" customHeight="1" x14ac:dyDescent="0.3">
      <c r="A173" s="661" t="s">
        <v>5127</v>
      </c>
      <c r="B173" s="662" t="s">
        <v>4944</v>
      </c>
      <c r="C173" s="662" t="s">
        <v>4986</v>
      </c>
      <c r="D173" s="662" t="s">
        <v>5019</v>
      </c>
      <c r="E173" s="662" t="s">
        <v>5020</v>
      </c>
      <c r="F173" s="665"/>
      <c r="G173" s="665"/>
      <c r="H173" s="665"/>
      <c r="I173" s="665"/>
      <c r="J173" s="665">
        <v>7</v>
      </c>
      <c r="K173" s="665">
        <v>4242</v>
      </c>
      <c r="L173" s="665"/>
      <c r="M173" s="665">
        <v>606</v>
      </c>
      <c r="N173" s="665">
        <v>1</v>
      </c>
      <c r="O173" s="665">
        <v>618</v>
      </c>
      <c r="P173" s="678"/>
      <c r="Q173" s="666">
        <v>618</v>
      </c>
    </row>
    <row r="174" spans="1:17" ht="14.4" customHeight="1" x14ac:dyDescent="0.3">
      <c r="A174" s="661" t="s">
        <v>5127</v>
      </c>
      <c r="B174" s="662" t="s">
        <v>4944</v>
      </c>
      <c r="C174" s="662" t="s">
        <v>4986</v>
      </c>
      <c r="D174" s="662" t="s">
        <v>5104</v>
      </c>
      <c r="E174" s="662" t="s">
        <v>5105</v>
      </c>
      <c r="F174" s="665">
        <v>8</v>
      </c>
      <c r="G174" s="665">
        <v>800</v>
      </c>
      <c r="H174" s="665">
        <v>1</v>
      </c>
      <c r="I174" s="665">
        <v>100</v>
      </c>
      <c r="J174" s="665">
        <v>3</v>
      </c>
      <c r="K174" s="665">
        <v>300</v>
      </c>
      <c r="L174" s="665">
        <v>0.375</v>
      </c>
      <c r="M174" s="665">
        <v>100</v>
      </c>
      <c r="N174" s="665"/>
      <c r="O174" s="665"/>
      <c r="P174" s="678"/>
      <c r="Q174" s="666"/>
    </row>
    <row r="175" spans="1:17" ht="14.4" customHeight="1" x14ac:dyDescent="0.3">
      <c r="A175" s="661" t="s">
        <v>5127</v>
      </c>
      <c r="B175" s="662" t="s">
        <v>4944</v>
      </c>
      <c r="C175" s="662" t="s">
        <v>4986</v>
      </c>
      <c r="D175" s="662" t="s">
        <v>5121</v>
      </c>
      <c r="E175" s="662" t="s">
        <v>5096</v>
      </c>
      <c r="F175" s="665">
        <v>178</v>
      </c>
      <c r="G175" s="665">
        <v>180516</v>
      </c>
      <c r="H175" s="665">
        <v>1</v>
      </c>
      <c r="I175" s="665">
        <v>1014.1348314606741</v>
      </c>
      <c r="J175" s="665">
        <v>74</v>
      </c>
      <c r="K175" s="665">
        <v>75332</v>
      </c>
      <c r="L175" s="665">
        <v>0.41731480865962017</v>
      </c>
      <c r="M175" s="665">
        <v>1018</v>
      </c>
      <c r="N175" s="665">
        <v>169</v>
      </c>
      <c r="O175" s="665">
        <v>174915</v>
      </c>
      <c r="P175" s="678">
        <v>0.9689722794655321</v>
      </c>
      <c r="Q175" s="666">
        <v>1035</v>
      </c>
    </row>
    <row r="176" spans="1:17" ht="14.4" customHeight="1" x14ac:dyDescent="0.3">
      <c r="A176" s="661" t="s">
        <v>5127</v>
      </c>
      <c r="B176" s="662" t="s">
        <v>4944</v>
      </c>
      <c r="C176" s="662" t="s">
        <v>4986</v>
      </c>
      <c r="D176" s="662" t="s">
        <v>5021</v>
      </c>
      <c r="E176" s="662" t="s">
        <v>5022</v>
      </c>
      <c r="F176" s="665"/>
      <c r="G176" s="665"/>
      <c r="H176" s="665"/>
      <c r="I176" s="665"/>
      <c r="J176" s="665">
        <v>4</v>
      </c>
      <c r="K176" s="665">
        <v>1360</v>
      </c>
      <c r="L176" s="665"/>
      <c r="M176" s="665">
        <v>340</v>
      </c>
      <c r="N176" s="665"/>
      <c r="O176" s="665"/>
      <c r="P176" s="678"/>
      <c r="Q176" s="666"/>
    </row>
    <row r="177" spans="1:17" ht="14.4" customHeight="1" x14ac:dyDescent="0.3">
      <c r="A177" s="661" t="s">
        <v>5127</v>
      </c>
      <c r="B177" s="662" t="s">
        <v>4944</v>
      </c>
      <c r="C177" s="662" t="s">
        <v>4986</v>
      </c>
      <c r="D177" s="662" t="s">
        <v>5023</v>
      </c>
      <c r="E177" s="662" t="s">
        <v>5024</v>
      </c>
      <c r="F177" s="665"/>
      <c r="G177" s="665"/>
      <c r="H177" s="665"/>
      <c r="I177" s="665"/>
      <c r="J177" s="665">
        <v>7</v>
      </c>
      <c r="K177" s="665">
        <v>2555</v>
      </c>
      <c r="L177" s="665"/>
      <c r="M177" s="665">
        <v>365</v>
      </c>
      <c r="N177" s="665">
        <v>4</v>
      </c>
      <c r="O177" s="665">
        <v>1492</v>
      </c>
      <c r="P177" s="678"/>
      <c r="Q177" s="666">
        <v>373</v>
      </c>
    </row>
    <row r="178" spans="1:17" ht="14.4" customHeight="1" x14ac:dyDescent="0.3">
      <c r="A178" s="661" t="s">
        <v>5127</v>
      </c>
      <c r="B178" s="662" t="s">
        <v>4944</v>
      </c>
      <c r="C178" s="662" t="s">
        <v>4986</v>
      </c>
      <c r="D178" s="662" t="s">
        <v>5122</v>
      </c>
      <c r="E178" s="662" t="s">
        <v>5112</v>
      </c>
      <c r="F178" s="665"/>
      <c r="G178" s="665"/>
      <c r="H178" s="665"/>
      <c r="I178" s="665"/>
      <c r="J178" s="665">
        <v>36</v>
      </c>
      <c r="K178" s="665">
        <v>18828</v>
      </c>
      <c r="L178" s="665"/>
      <c r="M178" s="665">
        <v>523</v>
      </c>
      <c r="N178" s="665">
        <v>6</v>
      </c>
      <c r="O178" s="665">
        <v>3186</v>
      </c>
      <c r="P178" s="678"/>
      <c r="Q178" s="666">
        <v>531</v>
      </c>
    </row>
    <row r="179" spans="1:17" ht="14.4" customHeight="1" x14ac:dyDescent="0.3">
      <c r="A179" s="661" t="s">
        <v>5127</v>
      </c>
      <c r="B179" s="662" t="s">
        <v>4944</v>
      </c>
      <c r="C179" s="662" t="s">
        <v>4986</v>
      </c>
      <c r="D179" s="662" t="s">
        <v>5123</v>
      </c>
      <c r="E179" s="662" t="s">
        <v>5112</v>
      </c>
      <c r="F179" s="665">
        <v>195</v>
      </c>
      <c r="G179" s="665">
        <v>156659</v>
      </c>
      <c r="H179" s="665">
        <v>1</v>
      </c>
      <c r="I179" s="665">
        <v>803.37948717948723</v>
      </c>
      <c r="J179" s="665">
        <v>327</v>
      </c>
      <c r="K179" s="665">
        <v>263889</v>
      </c>
      <c r="L179" s="665">
        <v>1.6844803043553196</v>
      </c>
      <c r="M179" s="665">
        <v>807</v>
      </c>
      <c r="N179" s="665">
        <v>317</v>
      </c>
      <c r="O179" s="665">
        <v>261208</v>
      </c>
      <c r="P179" s="678">
        <v>1.6673667009236621</v>
      </c>
      <c r="Q179" s="666">
        <v>824</v>
      </c>
    </row>
    <row r="180" spans="1:17" ht="14.4" customHeight="1" x14ac:dyDescent="0.3">
      <c r="A180" s="661" t="s">
        <v>5127</v>
      </c>
      <c r="B180" s="662" t="s">
        <v>4944</v>
      </c>
      <c r="C180" s="662" t="s">
        <v>4986</v>
      </c>
      <c r="D180" s="662" t="s">
        <v>5111</v>
      </c>
      <c r="E180" s="662" t="s">
        <v>5112</v>
      </c>
      <c r="F180" s="665">
        <v>175</v>
      </c>
      <c r="G180" s="665">
        <v>103387</v>
      </c>
      <c r="H180" s="665">
        <v>1</v>
      </c>
      <c r="I180" s="665">
        <v>590.7828571428571</v>
      </c>
      <c r="J180" s="665">
        <v>149</v>
      </c>
      <c r="K180" s="665">
        <v>88655</v>
      </c>
      <c r="L180" s="665">
        <v>0.8575062628763771</v>
      </c>
      <c r="M180" s="665">
        <v>595</v>
      </c>
      <c r="N180" s="665">
        <v>193</v>
      </c>
      <c r="O180" s="665">
        <v>116572</v>
      </c>
      <c r="P180" s="678">
        <v>1.1275305405902096</v>
      </c>
      <c r="Q180" s="666">
        <v>604</v>
      </c>
    </row>
    <row r="181" spans="1:17" ht="14.4" customHeight="1" x14ac:dyDescent="0.3">
      <c r="A181" s="661" t="s">
        <v>5127</v>
      </c>
      <c r="B181" s="662" t="s">
        <v>4944</v>
      </c>
      <c r="C181" s="662" t="s">
        <v>4986</v>
      </c>
      <c r="D181" s="662" t="s">
        <v>5130</v>
      </c>
      <c r="E181" s="662" t="s">
        <v>5112</v>
      </c>
      <c r="F181" s="665">
        <v>7</v>
      </c>
      <c r="G181" s="665">
        <v>5138</v>
      </c>
      <c r="H181" s="665">
        <v>1</v>
      </c>
      <c r="I181" s="665">
        <v>734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5127</v>
      </c>
      <c r="B182" s="662" t="s">
        <v>4944</v>
      </c>
      <c r="C182" s="662" t="s">
        <v>4986</v>
      </c>
      <c r="D182" s="662" t="s">
        <v>5055</v>
      </c>
      <c r="E182" s="662" t="s">
        <v>5056</v>
      </c>
      <c r="F182" s="665">
        <v>1</v>
      </c>
      <c r="G182" s="665">
        <v>610</v>
      </c>
      <c r="H182" s="665">
        <v>1</v>
      </c>
      <c r="I182" s="665">
        <v>610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5127</v>
      </c>
      <c r="B183" s="662" t="s">
        <v>4944</v>
      </c>
      <c r="C183" s="662" t="s">
        <v>4986</v>
      </c>
      <c r="D183" s="662" t="s">
        <v>5107</v>
      </c>
      <c r="E183" s="662" t="s">
        <v>5056</v>
      </c>
      <c r="F183" s="665">
        <v>2</v>
      </c>
      <c r="G183" s="665">
        <v>1048</v>
      </c>
      <c r="H183" s="665">
        <v>1</v>
      </c>
      <c r="I183" s="665">
        <v>524</v>
      </c>
      <c r="J183" s="665"/>
      <c r="K183" s="665"/>
      <c r="L183" s="665"/>
      <c r="M183" s="665"/>
      <c r="N183" s="665">
        <v>1</v>
      </c>
      <c r="O183" s="665">
        <v>537</v>
      </c>
      <c r="P183" s="678">
        <v>0.51240458015267176</v>
      </c>
      <c r="Q183" s="666">
        <v>537</v>
      </c>
    </row>
    <row r="184" spans="1:17" ht="14.4" customHeight="1" x14ac:dyDescent="0.3">
      <c r="A184" s="661" t="s">
        <v>5127</v>
      </c>
      <c r="B184" s="662" t="s">
        <v>4944</v>
      </c>
      <c r="C184" s="662" t="s">
        <v>4986</v>
      </c>
      <c r="D184" s="662" t="s">
        <v>5027</v>
      </c>
      <c r="E184" s="662" t="s">
        <v>5028</v>
      </c>
      <c r="F184" s="665">
        <v>3</v>
      </c>
      <c r="G184" s="665">
        <v>3135</v>
      </c>
      <c r="H184" s="665">
        <v>1</v>
      </c>
      <c r="I184" s="665">
        <v>1045</v>
      </c>
      <c r="J184" s="665"/>
      <c r="K184" s="665"/>
      <c r="L184" s="665"/>
      <c r="M184" s="665"/>
      <c r="N184" s="665">
        <v>2</v>
      </c>
      <c r="O184" s="665">
        <v>2592</v>
      </c>
      <c r="P184" s="678">
        <v>0.82679425837320575</v>
      </c>
      <c r="Q184" s="666">
        <v>1296</v>
      </c>
    </row>
    <row r="185" spans="1:17" ht="14.4" customHeight="1" x14ac:dyDescent="0.3">
      <c r="A185" s="661" t="s">
        <v>5127</v>
      </c>
      <c r="B185" s="662" t="s">
        <v>5059</v>
      </c>
      <c r="C185" s="662" t="s">
        <v>4986</v>
      </c>
      <c r="D185" s="662" t="s">
        <v>5060</v>
      </c>
      <c r="E185" s="662" t="s">
        <v>5061</v>
      </c>
      <c r="F185" s="665"/>
      <c r="G185" s="665"/>
      <c r="H185" s="665"/>
      <c r="I185" s="665"/>
      <c r="J185" s="665"/>
      <c r="K185" s="665"/>
      <c r="L185" s="665"/>
      <c r="M185" s="665"/>
      <c r="N185" s="665">
        <v>7</v>
      </c>
      <c r="O185" s="665">
        <v>0</v>
      </c>
      <c r="P185" s="678"/>
      <c r="Q185" s="666">
        <v>0</v>
      </c>
    </row>
    <row r="186" spans="1:17" ht="14.4" customHeight="1" x14ac:dyDescent="0.3">
      <c r="A186" s="661" t="s">
        <v>5131</v>
      </c>
      <c r="B186" s="662" t="s">
        <v>4944</v>
      </c>
      <c r="C186" s="662" t="s">
        <v>4975</v>
      </c>
      <c r="D186" s="662" t="s">
        <v>5114</v>
      </c>
      <c r="E186" s="662" t="s">
        <v>5115</v>
      </c>
      <c r="F186" s="665">
        <v>1</v>
      </c>
      <c r="G186" s="665">
        <v>2310</v>
      </c>
      <c r="H186" s="665">
        <v>1</v>
      </c>
      <c r="I186" s="665">
        <v>2310</v>
      </c>
      <c r="J186" s="665">
        <v>5</v>
      </c>
      <c r="K186" s="665">
        <v>11550</v>
      </c>
      <c r="L186" s="665">
        <v>5</v>
      </c>
      <c r="M186" s="665">
        <v>2310</v>
      </c>
      <c r="N186" s="665">
        <v>1.01</v>
      </c>
      <c r="O186" s="665">
        <v>2333.1</v>
      </c>
      <c r="P186" s="678">
        <v>1.01</v>
      </c>
      <c r="Q186" s="666">
        <v>2310</v>
      </c>
    </row>
    <row r="187" spans="1:17" ht="14.4" customHeight="1" x14ac:dyDescent="0.3">
      <c r="A187" s="661" t="s">
        <v>5131</v>
      </c>
      <c r="B187" s="662" t="s">
        <v>4944</v>
      </c>
      <c r="C187" s="662" t="s">
        <v>4975</v>
      </c>
      <c r="D187" s="662" t="s">
        <v>5116</v>
      </c>
      <c r="E187" s="662" t="s">
        <v>5117</v>
      </c>
      <c r="F187" s="665"/>
      <c r="G187" s="665"/>
      <c r="H187" s="665"/>
      <c r="I187" s="665"/>
      <c r="J187" s="665">
        <v>1</v>
      </c>
      <c r="K187" s="665">
        <v>2310</v>
      </c>
      <c r="L187" s="665"/>
      <c r="M187" s="665">
        <v>2310</v>
      </c>
      <c r="N187" s="665"/>
      <c r="O187" s="665"/>
      <c r="P187" s="678"/>
      <c r="Q187" s="666"/>
    </row>
    <row r="188" spans="1:17" ht="14.4" customHeight="1" x14ac:dyDescent="0.3">
      <c r="A188" s="661" t="s">
        <v>5131</v>
      </c>
      <c r="B188" s="662" t="s">
        <v>4944</v>
      </c>
      <c r="C188" s="662" t="s">
        <v>4975</v>
      </c>
      <c r="D188" s="662" t="s">
        <v>5089</v>
      </c>
      <c r="E188" s="662" t="s">
        <v>5090</v>
      </c>
      <c r="F188" s="665">
        <v>473</v>
      </c>
      <c r="G188" s="665">
        <v>427946.75</v>
      </c>
      <c r="H188" s="665">
        <v>1</v>
      </c>
      <c r="I188" s="665">
        <v>904.75</v>
      </c>
      <c r="J188" s="665">
        <v>523</v>
      </c>
      <c r="K188" s="665">
        <v>473184.25</v>
      </c>
      <c r="L188" s="665">
        <v>1.1057082452431291</v>
      </c>
      <c r="M188" s="665">
        <v>904.75</v>
      </c>
      <c r="N188" s="665">
        <v>396</v>
      </c>
      <c r="O188" s="665">
        <v>358281</v>
      </c>
      <c r="P188" s="678">
        <v>0.83720930232558144</v>
      </c>
      <c r="Q188" s="666">
        <v>904.75</v>
      </c>
    </row>
    <row r="189" spans="1:17" ht="14.4" customHeight="1" x14ac:dyDescent="0.3">
      <c r="A189" s="661" t="s">
        <v>5131</v>
      </c>
      <c r="B189" s="662" t="s">
        <v>4944</v>
      </c>
      <c r="C189" s="662" t="s">
        <v>4975</v>
      </c>
      <c r="D189" s="662" t="s">
        <v>4978</v>
      </c>
      <c r="E189" s="662" t="s">
        <v>4979</v>
      </c>
      <c r="F189" s="665">
        <v>3</v>
      </c>
      <c r="G189" s="665">
        <v>727.92</v>
      </c>
      <c r="H189" s="665">
        <v>1</v>
      </c>
      <c r="I189" s="665">
        <v>242.64</v>
      </c>
      <c r="J189" s="665">
        <v>8</v>
      </c>
      <c r="K189" s="665">
        <v>1941.12</v>
      </c>
      <c r="L189" s="665">
        <v>2.6666666666666665</v>
      </c>
      <c r="M189" s="665">
        <v>242.64</v>
      </c>
      <c r="N189" s="665">
        <v>6.0599999999999987</v>
      </c>
      <c r="O189" s="665">
        <v>1470.3899999999999</v>
      </c>
      <c r="P189" s="678">
        <v>2.0199884602703593</v>
      </c>
      <c r="Q189" s="666">
        <v>242.63861386138618</v>
      </c>
    </row>
    <row r="190" spans="1:17" ht="14.4" customHeight="1" x14ac:dyDescent="0.3">
      <c r="A190" s="661" t="s">
        <v>5131</v>
      </c>
      <c r="B190" s="662" t="s">
        <v>4944</v>
      </c>
      <c r="C190" s="662" t="s">
        <v>4975</v>
      </c>
      <c r="D190" s="662" t="s">
        <v>4980</v>
      </c>
      <c r="E190" s="662" t="s">
        <v>4981</v>
      </c>
      <c r="F190" s="665"/>
      <c r="G190" s="665"/>
      <c r="H190" s="665"/>
      <c r="I190" s="665"/>
      <c r="J190" s="665"/>
      <c r="K190" s="665"/>
      <c r="L190" s="665"/>
      <c r="M190" s="665"/>
      <c r="N190" s="665">
        <v>0.01</v>
      </c>
      <c r="O190" s="665">
        <v>2.42</v>
      </c>
      <c r="P190" s="678"/>
      <c r="Q190" s="666">
        <v>242</v>
      </c>
    </row>
    <row r="191" spans="1:17" ht="14.4" customHeight="1" x14ac:dyDescent="0.3">
      <c r="A191" s="661" t="s">
        <v>5131</v>
      </c>
      <c r="B191" s="662" t="s">
        <v>4944</v>
      </c>
      <c r="C191" s="662" t="s">
        <v>4975</v>
      </c>
      <c r="D191" s="662" t="s">
        <v>5132</v>
      </c>
      <c r="E191" s="662" t="s">
        <v>5133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2971.25</v>
      </c>
      <c r="P191" s="678"/>
      <c r="Q191" s="666">
        <v>2971.25</v>
      </c>
    </row>
    <row r="192" spans="1:17" ht="14.4" customHeight="1" x14ac:dyDescent="0.3">
      <c r="A192" s="661" t="s">
        <v>5131</v>
      </c>
      <c r="B192" s="662" t="s">
        <v>4944</v>
      </c>
      <c r="C192" s="662" t="s">
        <v>4986</v>
      </c>
      <c r="D192" s="662" t="s">
        <v>5091</v>
      </c>
      <c r="E192" s="662" t="s">
        <v>5092</v>
      </c>
      <c r="F192" s="665">
        <v>25</v>
      </c>
      <c r="G192" s="665">
        <v>4667</v>
      </c>
      <c r="H192" s="665">
        <v>1</v>
      </c>
      <c r="I192" s="665">
        <v>186.68</v>
      </c>
      <c r="J192" s="665">
        <v>26</v>
      </c>
      <c r="K192" s="665">
        <v>4914</v>
      </c>
      <c r="L192" s="665">
        <v>1.0529247910863511</v>
      </c>
      <c r="M192" s="665">
        <v>189</v>
      </c>
      <c r="N192" s="665">
        <v>20</v>
      </c>
      <c r="O192" s="665">
        <v>3900</v>
      </c>
      <c r="P192" s="678">
        <v>0.83565459610027859</v>
      </c>
      <c r="Q192" s="666">
        <v>195</v>
      </c>
    </row>
    <row r="193" spans="1:17" ht="14.4" customHeight="1" x14ac:dyDescent="0.3">
      <c r="A193" s="661" t="s">
        <v>5131</v>
      </c>
      <c r="B193" s="662" t="s">
        <v>4944</v>
      </c>
      <c r="C193" s="662" t="s">
        <v>4986</v>
      </c>
      <c r="D193" s="662" t="s">
        <v>5093</v>
      </c>
      <c r="E193" s="662" t="s">
        <v>5094</v>
      </c>
      <c r="F193" s="665">
        <v>11</v>
      </c>
      <c r="G193" s="665">
        <v>12498</v>
      </c>
      <c r="H193" s="665">
        <v>1</v>
      </c>
      <c r="I193" s="665">
        <v>1136.1818181818182</v>
      </c>
      <c r="J193" s="665">
        <v>7</v>
      </c>
      <c r="K193" s="665">
        <v>7980</v>
      </c>
      <c r="L193" s="665">
        <v>0.63850216034565532</v>
      </c>
      <c r="M193" s="665">
        <v>1140</v>
      </c>
      <c r="N193" s="665">
        <v>20</v>
      </c>
      <c r="O193" s="665">
        <v>23160</v>
      </c>
      <c r="P193" s="678">
        <v>1.8530964954392704</v>
      </c>
      <c r="Q193" s="666">
        <v>1158</v>
      </c>
    </row>
    <row r="194" spans="1:17" ht="14.4" customHeight="1" x14ac:dyDescent="0.3">
      <c r="A194" s="661" t="s">
        <v>5131</v>
      </c>
      <c r="B194" s="662" t="s">
        <v>4944</v>
      </c>
      <c r="C194" s="662" t="s">
        <v>4986</v>
      </c>
      <c r="D194" s="662" t="s">
        <v>4991</v>
      </c>
      <c r="E194" s="662" t="s">
        <v>4992</v>
      </c>
      <c r="F194" s="665">
        <v>1</v>
      </c>
      <c r="G194" s="665">
        <v>35</v>
      </c>
      <c r="H194" s="665">
        <v>1</v>
      </c>
      <c r="I194" s="665">
        <v>35</v>
      </c>
      <c r="J194" s="665">
        <v>1</v>
      </c>
      <c r="K194" s="665">
        <v>35</v>
      </c>
      <c r="L194" s="665">
        <v>1</v>
      </c>
      <c r="M194" s="665">
        <v>35</v>
      </c>
      <c r="N194" s="665"/>
      <c r="O194" s="665"/>
      <c r="P194" s="678"/>
      <c r="Q194" s="666"/>
    </row>
    <row r="195" spans="1:17" ht="14.4" customHeight="1" x14ac:dyDescent="0.3">
      <c r="A195" s="661" t="s">
        <v>5131</v>
      </c>
      <c r="B195" s="662" t="s">
        <v>4944</v>
      </c>
      <c r="C195" s="662" t="s">
        <v>4986</v>
      </c>
      <c r="D195" s="662" t="s">
        <v>4997</v>
      </c>
      <c r="E195" s="662" t="s">
        <v>4998</v>
      </c>
      <c r="F195" s="665">
        <v>1113</v>
      </c>
      <c r="G195" s="665">
        <v>259392</v>
      </c>
      <c r="H195" s="665">
        <v>1</v>
      </c>
      <c r="I195" s="665">
        <v>233.0566037735849</v>
      </c>
      <c r="J195" s="665">
        <v>1139</v>
      </c>
      <c r="K195" s="665">
        <v>267665</v>
      </c>
      <c r="L195" s="665">
        <v>1.0318938132247717</v>
      </c>
      <c r="M195" s="665">
        <v>235</v>
      </c>
      <c r="N195" s="665">
        <v>1139</v>
      </c>
      <c r="O195" s="665">
        <v>285889</v>
      </c>
      <c r="P195" s="678">
        <v>1.102150413274118</v>
      </c>
      <c r="Q195" s="666">
        <v>251</v>
      </c>
    </row>
    <row r="196" spans="1:17" ht="14.4" customHeight="1" x14ac:dyDescent="0.3">
      <c r="A196" s="661" t="s">
        <v>5131</v>
      </c>
      <c r="B196" s="662" t="s">
        <v>4944</v>
      </c>
      <c r="C196" s="662" t="s">
        <v>4986</v>
      </c>
      <c r="D196" s="662" t="s">
        <v>5029</v>
      </c>
      <c r="E196" s="662" t="s">
        <v>5030</v>
      </c>
      <c r="F196" s="665">
        <v>443</v>
      </c>
      <c r="G196" s="665">
        <v>51812</v>
      </c>
      <c r="H196" s="665">
        <v>1</v>
      </c>
      <c r="I196" s="665">
        <v>116.95711060948081</v>
      </c>
      <c r="J196" s="665">
        <v>312</v>
      </c>
      <c r="K196" s="665">
        <v>36816</v>
      </c>
      <c r="L196" s="665">
        <v>0.71056898015903647</v>
      </c>
      <c r="M196" s="665">
        <v>118</v>
      </c>
      <c r="N196" s="665">
        <v>253</v>
      </c>
      <c r="O196" s="665">
        <v>31878</v>
      </c>
      <c r="P196" s="678">
        <v>0.61526287346560637</v>
      </c>
      <c r="Q196" s="666">
        <v>126</v>
      </c>
    </row>
    <row r="197" spans="1:17" ht="14.4" customHeight="1" x14ac:dyDescent="0.3">
      <c r="A197" s="661" t="s">
        <v>5131</v>
      </c>
      <c r="B197" s="662" t="s">
        <v>4944</v>
      </c>
      <c r="C197" s="662" t="s">
        <v>4986</v>
      </c>
      <c r="D197" s="662" t="s">
        <v>5031</v>
      </c>
      <c r="E197" s="662" t="s">
        <v>5032</v>
      </c>
      <c r="F197" s="665"/>
      <c r="G197" s="665"/>
      <c r="H197" s="665"/>
      <c r="I197" s="665"/>
      <c r="J197" s="665"/>
      <c r="K197" s="665"/>
      <c r="L197" s="665"/>
      <c r="M197" s="665"/>
      <c r="N197" s="665">
        <v>2</v>
      </c>
      <c r="O197" s="665">
        <v>662</v>
      </c>
      <c r="P197" s="678"/>
      <c r="Q197" s="666">
        <v>331</v>
      </c>
    </row>
    <row r="198" spans="1:17" ht="14.4" customHeight="1" x14ac:dyDescent="0.3">
      <c r="A198" s="661" t="s">
        <v>5131</v>
      </c>
      <c r="B198" s="662" t="s">
        <v>4944</v>
      </c>
      <c r="C198" s="662" t="s">
        <v>4986</v>
      </c>
      <c r="D198" s="662" t="s">
        <v>5033</v>
      </c>
      <c r="E198" s="662" t="s">
        <v>5034</v>
      </c>
      <c r="F198" s="665">
        <v>5</v>
      </c>
      <c r="G198" s="665">
        <v>2426</v>
      </c>
      <c r="H198" s="665">
        <v>1</v>
      </c>
      <c r="I198" s="665">
        <v>485.2</v>
      </c>
      <c r="J198" s="665"/>
      <c r="K198" s="665"/>
      <c r="L198" s="665"/>
      <c r="M198" s="665"/>
      <c r="N198" s="665">
        <v>3</v>
      </c>
      <c r="O198" s="665">
        <v>1485</v>
      </c>
      <c r="P198" s="678">
        <v>0.61211871393239903</v>
      </c>
      <c r="Q198" s="666">
        <v>495</v>
      </c>
    </row>
    <row r="199" spans="1:17" ht="14.4" customHeight="1" x14ac:dyDescent="0.3">
      <c r="A199" s="661" t="s">
        <v>5131</v>
      </c>
      <c r="B199" s="662" t="s">
        <v>4944</v>
      </c>
      <c r="C199" s="662" t="s">
        <v>4986</v>
      </c>
      <c r="D199" s="662" t="s">
        <v>5035</v>
      </c>
      <c r="E199" s="662" t="s">
        <v>5036</v>
      </c>
      <c r="F199" s="665">
        <v>17</v>
      </c>
      <c r="G199" s="665">
        <v>11543</v>
      </c>
      <c r="H199" s="665">
        <v>1</v>
      </c>
      <c r="I199" s="665">
        <v>679</v>
      </c>
      <c r="J199" s="665">
        <v>16</v>
      </c>
      <c r="K199" s="665">
        <v>10880</v>
      </c>
      <c r="L199" s="665">
        <v>0.94256259204712811</v>
      </c>
      <c r="M199" s="665">
        <v>680</v>
      </c>
      <c r="N199" s="665">
        <v>3</v>
      </c>
      <c r="O199" s="665">
        <v>2064</v>
      </c>
      <c r="P199" s="678">
        <v>0.17880966819717578</v>
      </c>
      <c r="Q199" s="666">
        <v>688</v>
      </c>
    </row>
    <row r="200" spans="1:17" ht="14.4" customHeight="1" x14ac:dyDescent="0.3">
      <c r="A200" s="661" t="s">
        <v>5131</v>
      </c>
      <c r="B200" s="662" t="s">
        <v>4944</v>
      </c>
      <c r="C200" s="662" t="s">
        <v>4986</v>
      </c>
      <c r="D200" s="662" t="s">
        <v>5037</v>
      </c>
      <c r="E200" s="662" t="s">
        <v>5034</v>
      </c>
      <c r="F200" s="665">
        <v>11</v>
      </c>
      <c r="G200" s="665">
        <v>6083</v>
      </c>
      <c r="H200" s="665">
        <v>1</v>
      </c>
      <c r="I200" s="665">
        <v>553</v>
      </c>
      <c r="J200" s="665">
        <v>5</v>
      </c>
      <c r="K200" s="665">
        <v>2795</v>
      </c>
      <c r="L200" s="665">
        <v>0.45947723162913034</v>
      </c>
      <c r="M200" s="665">
        <v>559</v>
      </c>
      <c r="N200" s="665">
        <v>2</v>
      </c>
      <c r="O200" s="665">
        <v>1136</v>
      </c>
      <c r="P200" s="678">
        <v>0.18674995890185764</v>
      </c>
      <c r="Q200" s="666">
        <v>568</v>
      </c>
    </row>
    <row r="201" spans="1:17" ht="14.4" customHeight="1" x14ac:dyDescent="0.3">
      <c r="A201" s="661" t="s">
        <v>5131</v>
      </c>
      <c r="B201" s="662" t="s">
        <v>4944</v>
      </c>
      <c r="C201" s="662" t="s">
        <v>4986</v>
      </c>
      <c r="D201" s="662" t="s">
        <v>5038</v>
      </c>
      <c r="E201" s="662" t="s">
        <v>5036</v>
      </c>
      <c r="F201" s="665">
        <v>27</v>
      </c>
      <c r="G201" s="665">
        <v>20214</v>
      </c>
      <c r="H201" s="665">
        <v>1</v>
      </c>
      <c r="I201" s="665">
        <v>748.66666666666663</v>
      </c>
      <c r="J201" s="665">
        <v>25</v>
      </c>
      <c r="K201" s="665">
        <v>18800</v>
      </c>
      <c r="L201" s="665">
        <v>0.93004848125061834</v>
      </c>
      <c r="M201" s="665">
        <v>752</v>
      </c>
      <c r="N201" s="665">
        <v>50</v>
      </c>
      <c r="O201" s="665">
        <v>38050</v>
      </c>
      <c r="P201" s="678">
        <v>1.882358761254576</v>
      </c>
      <c r="Q201" s="666">
        <v>761</v>
      </c>
    </row>
    <row r="202" spans="1:17" ht="14.4" customHeight="1" x14ac:dyDescent="0.3">
      <c r="A202" s="661" t="s">
        <v>5131</v>
      </c>
      <c r="B202" s="662" t="s">
        <v>4944</v>
      </c>
      <c r="C202" s="662" t="s">
        <v>4986</v>
      </c>
      <c r="D202" s="662" t="s">
        <v>5095</v>
      </c>
      <c r="E202" s="662" t="s">
        <v>5096</v>
      </c>
      <c r="F202" s="665">
        <v>989</v>
      </c>
      <c r="G202" s="665">
        <v>796519</v>
      </c>
      <c r="H202" s="665">
        <v>1</v>
      </c>
      <c r="I202" s="665">
        <v>805.37815975733065</v>
      </c>
      <c r="J202" s="665">
        <v>924</v>
      </c>
      <c r="K202" s="665">
        <v>747516</v>
      </c>
      <c r="L202" s="665">
        <v>0.93847855481162412</v>
      </c>
      <c r="M202" s="665">
        <v>809</v>
      </c>
      <c r="N202" s="665">
        <v>1722</v>
      </c>
      <c r="O202" s="665">
        <v>1408596</v>
      </c>
      <c r="P202" s="678">
        <v>1.7684399242202635</v>
      </c>
      <c r="Q202" s="666">
        <v>818</v>
      </c>
    </row>
    <row r="203" spans="1:17" ht="14.4" customHeight="1" x14ac:dyDescent="0.3">
      <c r="A203" s="661" t="s">
        <v>5131</v>
      </c>
      <c r="B203" s="662" t="s">
        <v>4944</v>
      </c>
      <c r="C203" s="662" t="s">
        <v>4986</v>
      </c>
      <c r="D203" s="662" t="s">
        <v>5039</v>
      </c>
      <c r="E203" s="662" t="s">
        <v>5022</v>
      </c>
      <c r="F203" s="665">
        <v>6</v>
      </c>
      <c r="G203" s="665">
        <v>2634</v>
      </c>
      <c r="H203" s="665">
        <v>1</v>
      </c>
      <c r="I203" s="665">
        <v>439</v>
      </c>
      <c r="J203" s="665">
        <v>3</v>
      </c>
      <c r="K203" s="665">
        <v>1347</v>
      </c>
      <c r="L203" s="665">
        <v>0.5113895216400911</v>
      </c>
      <c r="M203" s="665">
        <v>449</v>
      </c>
      <c r="N203" s="665">
        <v>2</v>
      </c>
      <c r="O203" s="665">
        <v>924</v>
      </c>
      <c r="P203" s="678">
        <v>0.35079726651480636</v>
      </c>
      <c r="Q203" s="666">
        <v>462</v>
      </c>
    </row>
    <row r="204" spans="1:17" ht="14.4" customHeight="1" x14ac:dyDescent="0.3">
      <c r="A204" s="661" t="s">
        <v>5131</v>
      </c>
      <c r="B204" s="662" t="s">
        <v>4944</v>
      </c>
      <c r="C204" s="662" t="s">
        <v>4986</v>
      </c>
      <c r="D204" s="662" t="s">
        <v>5040</v>
      </c>
      <c r="E204" s="662" t="s">
        <v>5024</v>
      </c>
      <c r="F204" s="665">
        <v>3</v>
      </c>
      <c r="G204" s="665">
        <v>1297</v>
      </c>
      <c r="H204" s="665">
        <v>1</v>
      </c>
      <c r="I204" s="665">
        <v>432.33333333333331</v>
      </c>
      <c r="J204" s="665">
        <v>8</v>
      </c>
      <c r="K204" s="665">
        <v>3496</v>
      </c>
      <c r="L204" s="665">
        <v>2.695451040863531</v>
      </c>
      <c r="M204" s="665">
        <v>437</v>
      </c>
      <c r="N204" s="665">
        <v>10</v>
      </c>
      <c r="O204" s="665">
        <v>4460</v>
      </c>
      <c r="P204" s="678">
        <v>3.4387047031611413</v>
      </c>
      <c r="Q204" s="666">
        <v>446</v>
      </c>
    </row>
    <row r="205" spans="1:17" ht="14.4" customHeight="1" x14ac:dyDescent="0.3">
      <c r="A205" s="661" t="s">
        <v>5131</v>
      </c>
      <c r="B205" s="662" t="s">
        <v>4944</v>
      </c>
      <c r="C205" s="662" t="s">
        <v>4986</v>
      </c>
      <c r="D205" s="662" t="s">
        <v>5110</v>
      </c>
      <c r="E205" s="662" t="s">
        <v>5020</v>
      </c>
      <c r="F205" s="665">
        <v>1</v>
      </c>
      <c r="G205" s="665">
        <v>705</v>
      </c>
      <c r="H205" s="665">
        <v>1</v>
      </c>
      <c r="I205" s="665">
        <v>705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5131</v>
      </c>
      <c r="B206" s="662" t="s">
        <v>4944</v>
      </c>
      <c r="C206" s="662" t="s">
        <v>4986</v>
      </c>
      <c r="D206" s="662" t="s">
        <v>5041</v>
      </c>
      <c r="E206" s="662" t="s">
        <v>5042</v>
      </c>
      <c r="F206" s="665">
        <v>611</v>
      </c>
      <c r="G206" s="665">
        <v>127113</v>
      </c>
      <c r="H206" s="665">
        <v>1</v>
      </c>
      <c r="I206" s="665">
        <v>208.04091653027822</v>
      </c>
      <c r="J206" s="665">
        <v>624</v>
      </c>
      <c r="K206" s="665">
        <v>131040</v>
      </c>
      <c r="L206" s="665">
        <v>1.0308937716834627</v>
      </c>
      <c r="M206" s="665">
        <v>210</v>
      </c>
      <c r="N206" s="665">
        <v>608</v>
      </c>
      <c r="O206" s="665">
        <v>130720</v>
      </c>
      <c r="P206" s="678">
        <v>1.0283763265755665</v>
      </c>
      <c r="Q206" s="666">
        <v>215</v>
      </c>
    </row>
    <row r="207" spans="1:17" ht="14.4" customHeight="1" x14ac:dyDescent="0.3">
      <c r="A207" s="661" t="s">
        <v>5131</v>
      </c>
      <c r="B207" s="662" t="s">
        <v>4944</v>
      </c>
      <c r="C207" s="662" t="s">
        <v>4986</v>
      </c>
      <c r="D207" s="662" t="s">
        <v>5043</v>
      </c>
      <c r="E207" s="662" t="s">
        <v>5044</v>
      </c>
      <c r="F207" s="665">
        <v>4710</v>
      </c>
      <c r="G207" s="665">
        <v>391156</v>
      </c>
      <c r="H207" s="665">
        <v>1</v>
      </c>
      <c r="I207" s="665">
        <v>83.047983014861998</v>
      </c>
      <c r="J207" s="665">
        <v>5004</v>
      </c>
      <c r="K207" s="665">
        <v>425340</v>
      </c>
      <c r="L207" s="665">
        <v>1.0873922424812608</v>
      </c>
      <c r="M207" s="665">
        <v>85</v>
      </c>
      <c r="N207" s="665">
        <v>5240</v>
      </c>
      <c r="O207" s="665">
        <v>445400</v>
      </c>
      <c r="P207" s="678">
        <v>1.1386761292169876</v>
      </c>
      <c r="Q207" s="666">
        <v>85</v>
      </c>
    </row>
    <row r="208" spans="1:17" ht="14.4" customHeight="1" x14ac:dyDescent="0.3">
      <c r="A208" s="661" t="s">
        <v>5131</v>
      </c>
      <c r="B208" s="662" t="s">
        <v>4944</v>
      </c>
      <c r="C208" s="662" t="s">
        <v>4986</v>
      </c>
      <c r="D208" s="662" t="s">
        <v>5053</v>
      </c>
      <c r="E208" s="662" t="s">
        <v>5054</v>
      </c>
      <c r="F208" s="665">
        <v>1</v>
      </c>
      <c r="G208" s="665">
        <v>706</v>
      </c>
      <c r="H208" s="665">
        <v>1</v>
      </c>
      <c r="I208" s="665">
        <v>706</v>
      </c>
      <c r="J208" s="665"/>
      <c r="K208" s="665"/>
      <c r="L208" s="665"/>
      <c r="M208" s="665"/>
      <c r="N208" s="665">
        <v>1</v>
      </c>
      <c r="O208" s="665">
        <v>719</v>
      </c>
      <c r="P208" s="678">
        <v>1.018413597733711</v>
      </c>
      <c r="Q208" s="666">
        <v>719</v>
      </c>
    </row>
    <row r="209" spans="1:17" ht="14.4" customHeight="1" x14ac:dyDescent="0.3">
      <c r="A209" s="661" t="s">
        <v>5131</v>
      </c>
      <c r="B209" s="662" t="s">
        <v>4944</v>
      </c>
      <c r="C209" s="662" t="s">
        <v>4986</v>
      </c>
      <c r="D209" s="662" t="s">
        <v>5097</v>
      </c>
      <c r="E209" s="662" t="s">
        <v>5096</v>
      </c>
      <c r="F209" s="665">
        <v>3281</v>
      </c>
      <c r="G209" s="665">
        <v>3054601</v>
      </c>
      <c r="H209" s="665">
        <v>1</v>
      </c>
      <c r="I209" s="665">
        <v>930.99695214873509</v>
      </c>
      <c r="J209" s="665">
        <v>3485</v>
      </c>
      <c r="K209" s="665">
        <v>3258475</v>
      </c>
      <c r="L209" s="665">
        <v>1.0667432505914847</v>
      </c>
      <c r="M209" s="665">
        <v>935</v>
      </c>
      <c r="N209" s="665">
        <v>3028</v>
      </c>
      <c r="O209" s="665">
        <v>2882656</v>
      </c>
      <c r="P209" s="678">
        <v>0.94370950575868995</v>
      </c>
      <c r="Q209" s="666">
        <v>952</v>
      </c>
    </row>
    <row r="210" spans="1:17" ht="14.4" customHeight="1" x14ac:dyDescent="0.3">
      <c r="A210" s="661" t="s">
        <v>5131</v>
      </c>
      <c r="B210" s="662" t="s">
        <v>4944</v>
      </c>
      <c r="C210" s="662" t="s">
        <v>4986</v>
      </c>
      <c r="D210" s="662" t="s">
        <v>5009</v>
      </c>
      <c r="E210" s="662" t="s">
        <v>5010</v>
      </c>
      <c r="F210" s="665">
        <v>4</v>
      </c>
      <c r="G210" s="665">
        <v>452</v>
      </c>
      <c r="H210" s="665">
        <v>1</v>
      </c>
      <c r="I210" s="665">
        <v>113</v>
      </c>
      <c r="J210" s="665">
        <v>39</v>
      </c>
      <c r="K210" s="665">
        <v>4446</v>
      </c>
      <c r="L210" s="665">
        <v>9.836283185840708</v>
      </c>
      <c r="M210" s="665">
        <v>114</v>
      </c>
      <c r="N210" s="665">
        <v>30</v>
      </c>
      <c r="O210" s="665">
        <v>3600</v>
      </c>
      <c r="P210" s="678">
        <v>7.9646017699115044</v>
      </c>
      <c r="Q210" s="666">
        <v>120</v>
      </c>
    </row>
    <row r="211" spans="1:17" ht="14.4" customHeight="1" x14ac:dyDescent="0.3">
      <c r="A211" s="661" t="s">
        <v>5131</v>
      </c>
      <c r="B211" s="662" t="s">
        <v>4944</v>
      </c>
      <c r="C211" s="662" t="s">
        <v>4986</v>
      </c>
      <c r="D211" s="662" t="s">
        <v>5098</v>
      </c>
      <c r="E211" s="662" t="s">
        <v>5096</v>
      </c>
      <c r="F211" s="665">
        <v>159</v>
      </c>
      <c r="G211" s="665">
        <v>116942</v>
      </c>
      <c r="H211" s="665">
        <v>1</v>
      </c>
      <c r="I211" s="665">
        <v>735.48427672955972</v>
      </c>
      <c r="J211" s="665">
        <v>242</v>
      </c>
      <c r="K211" s="665">
        <v>178354</v>
      </c>
      <c r="L211" s="665">
        <v>1.5251492192710916</v>
      </c>
      <c r="M211" s="665">
        <v>737</v>
      </c>
      <c r="N211" s="665">
        <v>192</v>
      </c>
      <c r="O211" s="665">
        <v>143040</v>
      </c>
      <c r="P211" s="678">
        <v>1.2231704605701972</v>
      </c>
      <c r="Q211" s="666">
        <v>745</v>
      </c>
    </row>
    <row r="212" spans="1:17" ht="14.4" customHeight="1" x14ac:dyDescent="0.3">
      <c r="A212" s="661" t="s">
        <v>5131</v>
      </c>
      <c r="B212" s="662" t="s">
        <v>4944</v>
      </c>
      <c r="C212" s="662" t="s">
        <v>4986</v>
      </c>
      <c r="D212" s="662" t="s">
        <v>5099</v>
      </c>
      <c r="E212" s="662" t="s">
        <v>5100</v>
      </c>
      <c r="F212" s="665"/>
      <c r="G212" s="665"/>
      <c r="H212" s="665"/>
      <c r="I212" s="665"/>
      <c r="J212" s="665">
        <v>1</v>
      </c>
      <c r="K212" s="665">
        <v>57</v>
      </c>
      <c r="L212" s="665"/>
      <c r="M212" s="665">
        <v>57</v>
      </c>
      <c r="N212" s="665"/>
      <c r="O212" s="665"/>
      <c r="P212" s="678"/>
      <c r="Q212" s="666"/>
    </row>
    <row r="213" spans="1:17" ht="14.4" customHeight="1" x14ac:dyDescent="0.3">
      <c r="A213" s="661" t="s">
        <v>5131</v>
      </c>
      <c r="B213" s="662" t="s">
        <v>4944</v>
      </c>
      <c r="C213" s="662" t="s">
        <v>4986</v>
      </c>
      <c r="D213" s="662" t="s">
        <v>5101</v>
      </c>
      <c r="E213" s="662" t="s">
        <v>5102</v>
      </c>
      <c r="F213" s="665">
        <v>292</v>
      </c>
      <c r="G213" s="665">
        <v>153290</v>
      </c>
      <c r="H213" s="665">
        <v>1</v>
      </c>
      <c r="I213" s="665">
        <v>524.96575342465758</v>
      </c>
      <c r="J213" s="665">
        <v>309</v>
      </c>
      <c r="K213" s="665">
        <v>162843</v>
      </c>
      <c r="L213" s="665">
        <v>1.0623197860264857</v>
      </c>
      <c r="M213" s="665">
        <v>527</v>
      </c>
      <c r="N213" s="665">
        <v>429</v>
      </c>
      <c r="O213" s="665">
        <v>232947</v>
      </c>
      <c r="P213" s="678">
        <v>1.5196490312479614</v>
      </c>
      <c r="Q213" s="666">
        <v>543</v>
      </c>
    </row>
    <row r="214" spans="1:17" ht="14.4" customHeight="1" x14ac:dyDescent="0.3">
      <c r="A214" s="661" t="s">
        <v>5131</v>
      </c>
      <c r="B214" s="662" t="s">
        <v>4944</v>
      </c>
      <c r="C214" s="662" t="s">
        <v>4986</v>
      </c>
      <c r="D214" s="662" t="s">
        <v>5045</v>
      </c>
      <c r="E214" s="662" t="s">
        <v>5046</v>
      </c>
      <c r="F214" s="665">
        <v>1</v>
      </c>
      <c r="G214" s="665">
        <v>296</v>
      </c>
      <c r="H214" s="665">
        <v>1</v>
      </c>
      <c r="I214" s="665">
        <v>296</v>
      </c>
      <c r="J214" s="665">
        <v>12</v>
      </c>
      <c r="K214" s="665">
        <v>3588</v>
      </c>
      <c r="L214" s="665">
        <v>12.121621621621621</v>
      </c>
      <c r="M214" s="665">
        <v>299</v>
      </c>
      <c r="N214" s="665"/>
      <c r="O214" s="665"/>
      <c r="P214" s="678"/>
      <c r="Q214" s="666"/>
    </row>
    <row r="215" spans="1:17" ht="14.4" customHeight="1" x14ac:dyDescent="0.3">
      <c r="A215" s="661" t="s">
        <v>5131</v>
      </c>
      <c r="B215" s="662" t="s">
        <v>4944</v>
      </c>
      <c r="C215" s="662" t="s">
        <v>4986</v>
      </c>
      <c r="D215" s="662" t="s">
        <v>5103</v>
      </c>
      <c r="E215" s="662" t="s">
        <v>5042</v>
      </c>
      <c r="F215" s="665">
        <v>31</v>
      </c>
      <c r="G215" s="665">
        <v>5382</v>
      </c>
      <c r="H215" s="665">
        <v>1</v>
      </c>
      <c r="I215" s="665">
        <v>173.61290322580646</v>
      </c>
      <c r="J215" s="665">
        <v>57</v>
      </c>
      <c r="K215" s="665">
        <v>9918</v>
      </c>
      <c r="L215" s="665">
        <v>1.8428093645484951</v>
      </c>
      <c r="M215" s="665">
        <v>174</v>
      </c>
      <c r="N215" s="665">
        <v>40</v>
      </c>
      <c r="O215" s="665">
        <v>7120</v>
      </c>
      <c r="P215" s="678">
        <v>1.3229282794500186</v>
      </c>
      <c r="Q215" s="666">
        <v>178</v>
      </c>
    </row>
    <row r="216" spans="1:17" ht="14.4" customHeight="1" x14ac:dyDescent="0.3">
      <c r="A216" s="661" t="s">
        <v>5131</v>
      </c>
      <c r="B216" s="662" t="s">
        <v>4944</v>
      </c>
      <c r="C216" s="662" t="s">
        <v>4986</v>
      </c>
      <c r="D216" s="662" t="s">
        <v>5047</v>
      </c>
      <c r="E216" s="662" t="s">
        <v>5046</v>
      </c>
      <c r="F216" s="665">
        <v>10</v>
      </c>
      <c r="G216" s="665">
        <v>3678</v>
      </c>
      <c r="H216" s="665">
        <v>1</v>
      </c>
      <c r="I216" s="665">
        <v>367.8</v>
      </c>
      <c r="J216" s="665">
        <v>13</v>
      </c>
      <c r="K216" s="665">
        <v>4823</v>
      </c>
      <c r="L216" s="665">
        <v>1.311310494834149</v>
      </c>
      <c r="M216" s="665">
        <v>371</v>
      </c>
      <c r="N216" s="665">
        <v>37</v>
      </c>
      <c r="O216" s="665">
        <v>14060</v>
      </c>
      <c r="P216" s="678">
        <v>3.8227297444263186</v>
      </c>
      <c r="Q216" s="666">
        <v>380</v>
      </c>
    </row>
    <row r="217" spans="1:17" ht="14.4" customHeight="1" x14ac:dyDescent="0.3">
      <c r="A217" s="661" t="s">
        <v>5131</v>
      </c>
      <c r="B217" s="662" t="s">
        <v>4944</v>
      </c>
      <c r="C217" s="662" t="s">
        <v>4986</v>
      </c>
      <c r="D217" s="662" t="s">
        <v>5104</v>
      </c>
      <c r="E217" s="662" t="s">
        <v>5105</v>
      </c>
      <c r="F217" s="665">
        <v>47</v>
      </c>
      <c r="G217" s="665">
        <v>4700</v>
      </c>
      <c r="H217" s="665">
        <v>1</v>
      </c>
      <c r="I217" s="665">
        <v>100</v>
      </c>
      <c r="J217" s="665">
        <v>64</v>
      </c>
      <c r="K217" s="665">
        <v>6400</v>
      </c>
      <c r="L217" s="665">
        <v>1.3617021276595744</v>
      </c>
      <c r="M217" s="665">
        <v>100</v>
      </c>
      <c r="N217" s="665">
        <v>54</v>
      </c>
      <c r="O217" s="665">
        <v>5400</v>
      </c>
      <c r="P217" s="678">
        <v>1.1489361702127661</v>
      </c>
      <c r="Q217" s="666">
        <v>100</v>
      </c>
    </row>
    <row r="218" spans="1:17" ht="14.4" customHeight="1" x14ac:dyDescent="0.3">
      <c r="A218" s="661" t="s">
        <v>5131</v>
      </c>
      <c r="B218" s="662" t="s">
        <v>4944</v>
      </c>
      <c r="C218" s="662" t="s">
        <v>4986</v>
      </c>
      <c r="D218" s="662" t="s">
        <v>5121</v>
      </c>
      <c r="E218" s="662" t="s">
        <v>5096</v>
      </c>
      <c r="F218" s="665">
        <v>228</v>
      </c>
      <c r="G218" s="665">
        <v>231068</v>
      </c>
      <c r="H218" s="665">
        <v>1</v>
      </c>
      <c r="I218" s="665">
        <v>1013.4561403508771</v>
      </c>
      <c r="J218" s="665">
        <v>255</v>
      </c>
      <c r="K218" s="665">
        <v>259590</v>
      </c>
      <c r="L218" s="665">
        <v>1.1234355254730208</v>
      </c>
      <c r="M218" s="665">
        <v>1018</v>
      </c>
      <c r="N218" s="665">
        <v>325</v>
      </c>
      <c r="O218" s="665">
        <v>336375</v>
      </c>
      <c r="P218" s="678">
        <v>1.4557403015562518</v>
      </c>
      <c r="Q218" s="666">
        <v>1035</v>
      </c>
    </row>
    <row r="219" spans="1:17" ht="14.4" customHeight="1" x14ac:dyDescent="0.3">
      <c r="A219" s="661" t="s">
        <v>5131</v>
      </c>
      <c r="B219" s="662" t="s">
        <v>4944</v>
      </c>
      <c r="C219" s="662" t="s">
        <v>4986</v>
      </c>
      <c r="D219" s="662" t="s">
        <v>5021</v>
      </c>
      <c r="E219" s="662" t="s">
        <v>5022</v>
      </c>
      <c r="F219" s="665">
        <v>1</v>
      </c>
      <c r="G219" s="665">
        <v>335</v>
      </c>
      <c r="H219" s="665">
        <v>1</v>
      </c>
      <c r="I219" s="665">
        <v>335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5131</v>
      </c>
      <c r="B220" s="662" t="s">
        <v>4944</v>
      </c>
      <c r="C220" s="662" t="s">
        <v>4986</v>
      </c>
      <c r="D220" s="662" t="s">
        <v>5023</v>
      </c>
      <c r="E220" s="662" t="s">
        <v>5024</v>
      </c>
      <c r="F220" s="665"/>
      <c r="G220" s="665"/>
      <c r="H220" s="665"/>
      <c r="I220" s="665"/>
      <c r="J220" s="665"/>
      <c r="K220" s="665"/>
      <c r="L220" s="665"/>
      <c r="M220" s="665"/>
      <c r="N220" s="665">
        <v>2</v>
      </c>
      <c r="O220" s="665">
        <v>746</v>
      </c>
      <c r="P220" s="678"/>
      <c r="Q220" s="666">
        <v>373</v>
      </c>
    </row>
    <row r="221" spans="1:17" ht="14.4" customHeight="1" x14ac:dyDescent="0.3">
      <c r="A221" s="661" t="s">
        <v>5131</v>
      </c>
      <c r="B221" s="662" t="s">
        <v>4944</v>
      </c>
      <c r="C221" s="662" t="s">
        <v>4986</v>
      </c>
      <c r="D221" s="662" t="s">
        <v>5106</v>
      </c>
      <c r="E221" s="662" t="s">
        <v>5096</v>
      </c>
      <c r="F221" s="665">
        <v>60</v>
      </c>
      <c r="G221" s="665">
        <v>51664</v>
      </c>
      <c r="H221" s="665">
        <v>1</v>
      </c>
      <c r="I221" s="665">
        <v>861.06666666666672</v>
      </c>
      <c r="J221" s="665">
        <v>86</v>
      </c>
      <c r="K221" s="665">
        <v>74218</v>
      </c>
      <c r="L221" s="665">
        <v>1.4365515639516879</v>
      </c>
      <c r="M221" s="665">
        <v>863</v>
      </c>
      <c r="N221" s="665">
        <v>5</v>
      </c>
      <c r="O221" s="665">
        <v>4395</v>
      </c>
      <c r="P221" s="678">
        <v>8.5068906782285542E-2</v>
      </c>
      <c r="Q221" s="666">
        <v>879</v>
      </c>
    </row>
    <row r="222" spans="1:17" ht="14.4" customHeight="1" x14ac:dyDescent="0.3">
      <c r="A222" s="661" t="s">
        <v>5131</v>
      </c>
      <c r="B222" s="662" t="s">
        <v>4944</v>
      </c>
      <c r="C222" s="662" t="s">
        <v>4986</v>
      </c>
      <c r="D222" s="662" t="s">
        <v>5111</v>
      </c>
      <c r="E222" s="662" t="s">
        <v>5112</v>
      </c>
      <c r="F222" s="665">
        <v>3</v>
      </c>
      <c r="G222" s="665">
        <v>1767</v>
      </c>
      <c r="H222" s="665">
        <v>1</v>
      </c>
      <c r="I222" s="665">
        <v>589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5131</v>
      </c>
      <c r="B223" s="662" t="s">
        <v>4944</v>
      </c>
      <c r="C223" s="662" t="s">
        <v>4986</v>
      </c>
      <c r="D223" s="662" t="s">
        <v>5050</v>
      </c>
      <c r="E223" s="662" t="s">
        <v>5032</v>
      </c>
      <c r="F223" s="665">
        <v>2</v>
      </c>
      <c r="G223" s="665">
        <v>786</v>
      </c>
      <c r="H223" s="665">
        <v>1</v>
      </c>
      <c r="I223" s="665">
        <v>393</v>
      </c>
      <c r="J223" s="665">
        <v>11</v>
      </c>
      <c r="K223" s="665">
        <v>4345</v>
      </c>
      <c r="L223" s="665">
        <v>5.5279898218829517</v>
      </c>
      <c r="M223" s="665">
        <v>395</v>
      </c>
      <c r="N223" s="665"/>
      <c r="O223" s="665"/>
      <c r="P223" s="678"/>
      <c r="Q223" s="666"/>
    </row>
    <row r="224" spans="1:17" ht="14.4" customHeight="1" x14ac:dyDescent="0.3">
      <c r="A224" s="661" t="s">
        <v>5131</v>
      </c>
      <c r="B224" s="662" t="s">
        <v>4944</v>
      </c>
      <c r="C224" s="662" t="s">
        <v>4986</v>
      </c>
      <c r="D224" s="662" t="s">
        <v>5055</v>
      </c>
      <c r="E224" s="662" t="s">
        <v>5056</v>
      </c>
      <c r="F224" s="665"/>
      <c r="G224" s="665"/>
      <c r="H224" s="665"/>
      <c r="I224" s="665"/>
      <c r="J224" s="665">
        <v>1</v>
      </c>
      <c r="K224" s="665">
        <v>611</v>
      </c>
      <c r="L224" s="665"/>
      <c r="M224" s="665">
        <v>611</v>
      </c>
      <c r="N224" s="665"/>
      <c r="O224" s="665"/>
      <c r="P224" s="678"/>
      <c r="Q224" s="666"/>
    </row>
    <row r="225" spans="1:17" ht="14.4" customHeight="1" x14ac:dyDescent="0.3">
      <c r="A225" s="661" t="s">
        <v>5131</v>
      </c>
      <c r="B225" s="662" t="s">
        <v>4944</v>
      </c>
      <c r="C225" s="662" t="s">
        <v>4986</v>
      </c>
      <c r="D225" s="662" t="s">
        <v>5134</v>
      </c>
      <c r="E225" s="662" t="s">
        <v>5135</v>
      </c>
      <c r="F225" s="665"/>
      <c r="G225" s="665"/>
      <c r="H225" s="665"/>
      <c r="I225" s="665"/>
      <c r="J225" s="665">
        <v>1</v>
      </c>
      <c r="K225" s="665">
        <v>1371</v>
      </c>
      <c r="L225" s="665"/>
      <c r="M225" s="665">
        <v>1371</v>
      </c>
      <c r="N225" s="665">
        <v>1</v>
      </c>
      <c r="O225" s="665">
        <v>1379</v>
      </c>
      <c r="P225" s="678"/>
      <c r="Q225" s="666">
        <v>1379</v>
      </c>
    </row>
    <row r="226" spans="1:17" ht="14.4" customHeight="1" x14ac:dyDescent="0.3">
      <c r="A226" s="661" t="s">
        <v>525</v>
      </c>
      <c r="B226" s="662" t="s">
        <v>5136</v>
      </c>
      <c r="C226" s="662" t="s">
        <v>4986</v>
      </c>
      <c r="D226" s="662" t="s">
        <v>5137</v>
      </c>
      <c r="E226" s="662" t="s">
        <v>5138</v>
      </c>
      <c r="F226" s="665">
        <v>1</v>
      </c>
      <c r="G226" s="665">
        <v>1592</v>
      </c>
      <c r="H226" s="665">
        <v>1</v>
      </c>
      <c r="I226" s="665">
        <v>1592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525</v>
      </c>
      <c r="B227" s="662" t="s">
        <v>5136</v>
      </c>
      <c r="C227" s="662" t="s">
        <v>4986</v>
      </c>
      <c r="D227" s="662" t="s">
        <v>5139</v>
      </c>
      <c r="E227" s="662" t="s">
        <v>5140</v>
      </c>
      <c r="F227" s="665">
        <v>5</v>
      </c>
      <c r="G227" s="665">
        <v>13446</v>
      </c>
      <c r="H227" s="665">
        <v>1</v>
      </c>
      <c r="I227" s="665">
        <v>2689.2</v>
      </c>
      <c r="J227" s="665">
        <v>1</v>
      </c>
      <c r="K227" s="665">
        <v>2698</v>
      </c>
      <c r="L227" s="665">
        <v>0.20065446973077494</v>
      </c>
      <c r="M227" s="665">
        <v>2698</v>
      </c>
      <c r="N227" s="665">
        <v>6</v>
      </c>
      <c r="O227" s="665">
        <v>16620</v>
      </c>
      <c r="P227" s="678">
        <v>1.2360553324408745</v>
      </c>
      <c r="Q227" s="666">
        <v>2770</v>
      </c>
    </row>
    <row r="228" spans="1:17" ht="14.4" customHeight="1" x14ac:dyDescent="0.3">
      <c r="A228" s="661" t="s">
        <v>525</v>
      </c>
      <c r="B228" s="662" t="s">
        <v>5136</v>
      </c>
      <c r="C228" s="662" t="s">
        <v>4986</v>
      </c>
      <c r="D228" s="662" t="s">
        <v>5141</v>
      </c>
      <c r="E228" s="662" t="s">
        <v>5142</v>
      </c>
      <c r="F228" s="665">
        <v>1</v>
      </c>
      <c r="G228" s="665">
        <v>5940</v>
      </c>
      <c r="H228" s="665">
        <v>1</v>
      </c>
      <c r="I228" s="665">
        <v>5940</v>
      </c>
      <c r="J228" s="665"/>
      <c r="K228" s="665"/>
      <c r="L228" s="665"/>
      <c r="M228" s="665"/>
      <c r="N228" s="665">
        <v>3</v>
      </c>
      <c r="O228" s="665">
        <v>18510</v>
      </c>
      <c r="P228" s="678">
        <v>3.1161616161616164</v>
      </c>
      <c r="Q228" s="666">
        <v>6170</v>
      </c>
    </row>
    <row r="229" spans="1:17" ht="14.4" customHeight="1" x14ac:dyDescent="0.3">
      <c r="A229" s="661" t="s">
        <v>525</v>
      </c>
      <c r="B229" s="662" t="s">
        <v>5136</v>
      </c>
      <c r="C229" s="662" t="s">
        <v>4986</v>
      </c>
      <c r="D229" s="662" t="s">
        <v>5143</v>
      </c>
      <c r="E229" s="662" t="s">
        <v>5144</v>
      </c>
      <c r="F229" s="665">
        <v>2</v>
      </c>
      <c r="G229" s="665">
        <v>4134</v>
      </c>
      <c r="H229" s="665">
        <v>1</v>
      </c>
      <c r="I229" s="665">
        <v>2067</v>
      </c>
      <c r="J229" s="665">
        <v>2</v>
      </c>
      <c r="K229" s="665">
        <v>4146</v>
      </c>
      <c r="L229" s="665">
        <v>1.0029027576197387</v>
      </c>
      <c r="M229" s="665">
        <v>2073</v>
      </c>
      <c r="N229" s="665">
        <v>5</v>
      </c>
      <c r="O229" s="665">
        <v>10725</v>
      </c>
      <c r="P229" s="678">
        <v>2.5943396226415096</v>
      </c>
      <c r="Q229" s="666">
        <v>2145</v>
      </c>
    </row>
    <row r="230" spans="1:17" ht="14.4" customHeight="1" x14ac:dyDescent="0.3">
      <c r="A230" s="661" t="s">
        <v>525</v>
      </c>
      <c r="B230" s="662" t="s">
        <v>5136</v>
      </c>
      <c r="C230" s="662" t="s">
        <v>4986</v>
      </c>
      <c r="D230" s="662" t="s">
        <v>5145</v>
      </c>
      <c r="E230" s="662" t="s">
        <v>5146</v>
      </c>
      <c r="F230" s="665">
        <v>3</v>
      </c>
      <c r="G230" s="665">
        <v>6708</v>
      </c>
      <c r="H230" s="665">
        <v>1</v>
      </c>
      <c r="I230" s="665">
        <v>2236</v>
      </c>
      <c r="J230" s="665">
        <v>1</v>
      </c>
      <c r="K230" s="665">
        <v>2242</v>
      </c>
      <c r="L230" s="665">
        <v>0.3342277877161598</v>
      </c>
      <c r="M230" s="665">
        <v>2242</v>
      </c>
      <c r="N230" s="665">
        <v>2</v>
      </c>
      <c r="O230" s="665">
        <v>4628</v>
      </c>
      <c r="P230" s="678">
        <v>0.68992248062015504</v>
      </c>
      <c r="Q230" s="666">
        <v>2314</v>
      </c>
    </row>
    <row r="231" spans="1:17" ht="14.4" customHeight="1" x14ac:dyDescent="0.3">
      <c r="A231" s="661" t="s">
        <v>525</v>
      </c>
      <c r="B231" s="662" t="s">
        <v>5136</v>
      </c>
      <c r="C231" s="662" t="s">
        <v>4986</v>
      </c>
      <c r="D231" s="662" t="s">
        <v>5147</v>
      </c>
      <c r="E231" s="662" t="s">
        <v>5148</v>
      </c>
      <c r="F231" s="665"/>
      <c r="G231" s="665"/>
      <c r="H231" s="665"/>
      <c r="I231" s="665"/>
      <c r="J231" s="665"/>
      <c r="K231" s="665"/>
      <c r="L231" s="665"/>
      <c r="M231" s="665"/>
      <c r="N231" s="665">
        <v>2</v>
      </c>
      <c r="O231" s="665">
        <v>5538</v>
      </c>
      <c r="P231" s="678"/>
      <c r="Q231" s="666">
        <v>2769</v>
      </c>
    </row>
    <row r="232" spans="1:17" ht="14.4" customHeight="1" x14ac:dyDescent="0.3">
      <c r="A232" s="661" t="s">
        <v>525</v>
      </c>
      <c r="B232" s="662" t="s">
        <v>5136</v>
      </c>
      <c r="C232" s="662" t="s">
        <v>4986</v>
      </c>
      <c r="D232" s="662" t="s">
        <v>5149</v>
      </c>
      <c r="E232" s="662" t="s">
        <v>5150</v>
      </c>
      <c r="F232" s="665">
        <v>1</v>
      </c>
      <c r="G232" s="665">
        <v>4891</v>
      </c>
      <c r="H232" s="665">
        <v>1</v>
      </c>
      <c r="I232" s="665">
        <v>4891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525</v>
      </c>
      <c r="B233" s="662" t="s">
        <v>5136</v>
      </c>
      <c r="C233" s="662" t="s">
        <v>4986</v>
      </c>
      <c r="D233" s="662" t="s">
        <v>5151</v>
      </c>
      <c r="E233" s="662" t="s">
        <v>5152</v>
      </c>
      <c r="F233" s="665">
        <v>1</v>
      </c>
      <c r="G233" s="665">
        <v>9477</v>
      </c>
      <c r="H233" s="665">
        <v>1</v>
      </c>
      <c r="I233" s="665">
        <v>9477</v>
      </c>
      <c r="J233" s="665">
        <v>1</v>
      </c>
      <c r="K233" s="665">
        <v>9504</v>
      </c>
      <c r="L233" s="665">
        <v>1.0028490028490029</v>
      </c>
      <c r="M233" s="665">
        <v>9504</v>
      </c>
      <c r="N233" s="665"/>
      <c r="O233" s="665"/>
      <c r="P233" s="678"/>
      <c r="Q233" s="666"/>
    </row>
    <row r="234" spans="1:17" ht="14.4" customHeight="1" x14ac:dyDescent="0.3">
      <c r="A234" s="661" t="s">
        <v>525</v>
      </c>
      <c r="B234" s="662" t="s">
        <v>5136</v>
      </c>
      <c r="C234" s="662" t="s">
        <v>4986</v>
      </c>
      <c r="D234" s="662" t="s">
        <v>5153</v>
      </c>
      <c r="E234" s="662" t="s">
        <v>5154</v>
      </c>
      <c r="F234" s="665">
        <v>1</v>
      </c>
      <c r="G234" s="665">
        <v>4777</v>
      </c>
      <c r="H234" s="665">
        <v>1</v>
      </c>
      <c r="I234" s="665">
        <v>4777</v>
      </c>
      <c r="J234" s="665"/>
      <c r="K234" s="665"/>
      <c r="L234" s="665"/>
      <c r="M234" s="665"/>
      <c r="N234" s="665">
        <v>1</v>
      </c>
      <c r="O234" s="665">
        <v>4921</v>
      </c>
      <c r="P234" s="678">
        <v>1.0301444421184844</v>
      </c>
      <c r="Q234" s="666">
        <v>4921</v>
      </c>
    </row>
    <row r="235" spans="1:17" ht="14.4" customHeight="1" x14ac:dyDescent="0.3">
      <c r="A235" s="661" t="s">
        <v>525</v>
      </c>
      <c r="B235" s="662" t="s">
        <v>5136</v>
      </c>
      <c r="C235" s="662" t="s">
        <v>4986</v>
      </c>
      <c r="D235" s="662" t="s">
        <v>5155</v>
      </c>
      <c r="E235" s="662" t="s">
        <v>5156</v>
      </c>
      <c r="F235" s="665">
        <v>3</v>
      </c>
      <c r="G235" s="665">
        <v>2445</v>
      </c>
      <c r="H235" s="665">
        <v>1</v>
      </c>
      <c r="I235" s="665">
        <v>815</v>
      </c>
      <c r="J235" s="665">
        <v>8</v>
      </c>
      <c r="K235" s="665">
        <v>6552</v>
      </c>
      <c r="L235" s="665">
        <v>2.6797546012269939</v>
      </c>
      <c r="M235" s="665">
        <v>819</v>
      </c>
      <c r="N235" s="665">
        <v>1</v>
      </c>
      <c r="O235" s="665">
        <v>836</v>
      </c>
      <c r="P235" s="678">
        <v>0.34192229038854804</v>
      </c>
      <c r="Q235" s="666">
        <v>836</v>
      </c>
    </row>
    <row r="236" spans="1:17" ht="14.4" customHeight="1" x14ac:dyDescent="0.3">
      <c r="A236" s="661" t="s">
        <v>525</v>
      </c>
      <c r="B236" s="662" t="s">
        <v>5136</v>
      </c>
      <c r="C236" s="662" t="s">
        <v>4986</v>
      </c>
      <c r="D236" s="662" t="s">
        <v>5157</v>
      </c>
      <c r="E236" s="662" t="s">
        <v>5158</v>
      </c>
      <c r="F236" s="665"/>
      <c r="G236" s="665"/>
      <c r="H236" s="665"/>
      <c r="I236" s="665"/>
      <c r="J236" s="665">
        <v>1</v>
      </c>
      <c r="K236" s="665">
        <v>0</v>
      </c>
      <c r="L236" s="665"/>
      <c r="M236" s="665">
        <v>0</v>
      </c>
      <c r="N236" s="665"/>
      <c r="O236" s="665"/>
      <c r="P236" s="678"/>
      <c r="Q236" s="666"/>
    </row>
    <row r="237" spans="1:17" ht="14.4" customHeight="1" x14ac:dyDescent="0.3">
      <c r="A237" s="661" t="s">
        <v>525</v>
      </c>
      <c r="B237" s="662" t="s">
        <v>5136</v>
      </c>
      <c r="C237" s="662" t="s">
        <v>4986</v>
      </c>
      <c r="D237" s="662" t="s">
        <v>5159</v>
      </c>
      <c r="E237" s="662" t="s">
        <v>5160</v>
      </c>
      <c r="F237" s="665">
        <v>7</v>
      </c>
      <c r="G237" s="665">
        <v>0</v>
      </c>
      <c r="H237" s="665"/>
      <c r="I237" s="665">
        <v>0</v>
      </c>
      <c r="J237" s="665">
        <v>1</v>
      </c>
      <c r="K237" s="665">
        <v>0</v>
      </c>
      <c r="L237" s="665"/>
      <c r="M237" s="665">
        <v>0</v>
      </c>
      <c r="N237" s="665">
        <v>1</v>
      </c>
      <c r="O237" s="665">
        <v>0</v>
      </c>
      <c r="P237" s="678"/>
      <c r="Q237" s="666">
        <v>0</v>
      </c>
    </row>
    <row r="238" spans="1:17" ht="14.4" customHeight="1" x14ac:dyDescent="0.3">
      <c r="A238" s="661" t="s">
        <v>525</v>
      </c>
      <c r="B238" s="662" t="s">
        <v>5136</v>
      </c>
      <c r="C238" s="662" t="s">
        <v>4986</v>
      </c>
      <c r="D238" s="662" t="s">
        <v>5161</v>
      </c>
      <c r="E238" s="662" t="s">
        <v>5162</v>
      </c>
      <c r="F238" s="665">
        <v>1</v>
      </c>
      <c r="G238" s="665">
        <v>0</v>
      </c>
      <c r="H238" s="665"/>
      <c r="I238" s="665">
        <v>0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525</v>
      </c>
      <c r="B239" s="662" t="s">
        <v>5136</v>
      </c>
      <c r="C239" s="662" t="s">
        <v>4986</v>
      </c>
      <c r="D239" s="662" t="s">
        <v>5163</v>
      </c>
      <c r="E239" s="662" t="s">
        <v>5164</v>
      </c>
      <c r="F239" s="665"/>
      <c r="G239" s="665"/>
      <c r="H239" s="665"/>
      <c r="I239" s="665"/>
      <c r="J239" s="665">
        <v>1</v>
      </c>
      <c r="K239" s="665">
        <v>0</v>
      </c>
      <c r="L239" s="665"/>
      <c r="M239" s="665">
        <v>0</v>
      </c>
      <c r="N239" s="665"/>
      <c r="O239" s="665"/>
      <c r="P239" s="678"/>
      <c r="Q239" s="666"/>
    </row>
    <row r="240" spans="1:17" ht="14.4" customHeight="1" x14ac:dyDescent="0.3">
      <c r="A240" s="661" t="s">
        <v>525</v>
      </c>
      <c r="B240" s="662" t="s">
        <v>5136</v>
      </c>
      <c r="C240" s="662" t="s">
        <v>4986</v>
      </c>
      <c r="D240" s="662" t="s">
        <v>5165</v>
      </c>
      <c r="E240" s="662" t="s">
        <v>5166</v>
      </c>
      <c r="F240" s="665">
        <v>1</v>
      </c>
      <c r="G240" s="665">
        <v>0</v>
      </c>
      <c r="H240" s="665"/>
      <c r="I240" s="665">
        <v>0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525</v>
      </c>
      <c r="B241" s="662" t="s">
        <v>5136</v>
      </c>
      <c r="C241" s="662" t="s">
        <v>4986</v>
      </c>
      <c r="D241" s="662" t="s">
        <v>5167</v>
      </c>
      <c r="E241" s="662" t="s">
        <v>5168</v>
      </c>
      <c r="F241" s="665">
        <v>1</v>
      </c>
      <c r="G241" s="665">
        <v>0</v>
      </c>
      <c r="H241" s="665"/>
      <c r="I241" s="665">
        <v>0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525</v>
      </c>
      <c r="B242" s="662" t="s">
        <v>5136</v>
      </c>
      <c r="C242" s="662" t="s">
        <v>4986</v>
      </c>
      <c r="D242" s="662" t="s">
        <v>5169</v>
      </c>
      <c r="E242" s="662" t="s">
        <v>5170</v>
      </c>
      <c r="F242" s="665">
        <v>1</v>
      </c>
      <c r="G242" s="665">
        <v>0</v>
      </c>
      <c r="H242" s="665"/>
      <c r="I242" s="665">
        <v>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525</v>
      </c>
      <c r="B243" s="662" t="s">
        <v>5136</v>
      </c>
      <c r="C243" s="662" t="s">
        <v>4986</v>
      </c>
      <c r="D243" s="662" t="s">
        <v>5171</v>
      </c>
      <c r="E243" s="662" t="s">
        <v>5172</v>
      </c>
      <c r="F243" s="665"/>
      <c r="G243" s="665"/>
      <c r="H243" s="665"/>
      <c r="I243" s="665"/>
      <c r="J243" s="665">
        <v>1</v>
      </c>
      <c r="K243" s="665">
        <v>0</v>
      </c>
      <c r="L243" s="665"/>
      <c r="M243" s="665">
        <v>0</v>
      </c>
      <c r="N243" s="665"/>
      <c r="O243" s="665"/>
      <c r="P243" s="678"/>
      <c r="Q243" s="666"/>
    </row>
    <row r="244" spans="1:17" ht="14.4" customHeight="1" x14ac:dyDescent="0.3">
      <c r="A244" s="661" t="s">
        <v>525</v>
      </c>
      <c r="B244" s="662" t="s">
        <v>5136</v>
      </c>
      <c r="C244" s="662" t="s">
        <v>4986</v>
      </c>
      <c r="D244" s="662" t="s">
        <v>5173</v>
      </c>
      <c r="E244" s="662" t="s">
        <v>5174</v>
      </c>
      <c r="F244" s="665">
        <v>1</v>
      </c>
      <c r="G244" s="665">
        <v>0</v>
      </c>
      <c r="H244" s="665"/>
      <c r="I244" s="665">
        <v>0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525</v>
      </c>
      <c r="B245" s="662" t="s">
        <v>5136</v>
      </c>
      <c r="C245" s="662" t="s">
        <v>4986</v>
      </c>
      <c r="D245" s="662" t="s">
        <v>5175</v>
      </c>
      <c r="E245" s="662" t="s">
        <v>5176</v>
      </c>
      <c r="F245" s="665">
        <v>1</v>
      </c>
      <c r="G245" s="665">
        <v>0</v>
      </c>
      <c r="H245" s="665"/>
      <c r="I245" s="665">
        <v>0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525</v>
      </c>
      <c r="B246" s="662" t="s">
        <v>5136</v>
      </c>
      <c r="C246" s="662" t="s">
        <v>4986</v>
      </c>
      <c r="D246" s="662" t="s">
        <v>5177</v>
      </c>
      <c r="E246" s="662" t="s">
        <v>5178</v>
      </c>
      <c r="F246" s="665">
        <v>1</v>
      </c>
      <c r="G246" s="665">
        <v>0</v>
      </c>
      <c r="H246" s="665"/>
      <c r="I246" s="665">
        <v>0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525</v>
      </c>
      <c r="B247" s="662" t="s">
        <v>5136</v>
      </c>
      <c r="C247" s="662" t="s">
        <v>4986</v>
      </c>
      <c r="D247" s="662" t="s">
        <v>5179</v>
      </c>
      <c r="E247" s="662" t="s">
        <v>5180</v>
      </c>
      <c r="F247" s="665">
        <v>1</v>
      </c>
      <c r="G247" s="665">
        <v>0</v>
      </c>
      <c r="H247" s="665"/>
      <c r="I247" s="665">
        <v>0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525</v>
      </c>
      <c r="B248" s="662" t="s">
        <v>5136</v>
      </c>
      <c r="C248" s="662" t="s">
        <v>4986</v>
      </c>
      <c r="D248" s="662" t="s">
        <v>5181</v>
      </c>
      <c r="E248" s="662" t="s">
        <v>5182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0</v>
      </c>
      <c r="P248" s="678"/>
      <c r="Q248" s="666">
        <v>0</v>
      </c>
    </row>
    <row r="249" spans="1:17" ht="14.4" customHeight="1" x14ac:dyDescent="0.3">
      <c r="A249" s="661" t="s">
        <v>525</v>
      </c>
      <c r="B249" s="662" t="s">
        <v>5136</v>
      </c>
      <c r="C249" s="662" t="s">
        <v>4986</v>
      </c>
      <c r="D249" s="662" t="s">
        <v>5183</v>
      </c>
      <c r="E249" s="662" t="s">
        <v>5184</v>
      </c>
      <c r="F249" s="665">
        <v>1</v>
      </c>
      <c r="G249" s="665">
        <v>0</v>
      </c>
      <c r="H249" s="665"/>
      <c r="I249" s="665">
        <v>0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525</v>
      </c>
      <c r="B250" s="662" t="s">
        <v>5136</v>
      </c>
      <c r="C250" s="662" t="s">
        <v>4986</v>
      </c>
      <c r="D250" s="662" t="s">
        <v>5185</v>
      </c>
      <c r="E250" s="662" t="s">
        <v>5186</v>
      </c>
      <c r="F250" s="665">
        <v>1</v>
      </c>
      <c r="G250" s="665">
        <v>0</v>
      </c>
      <c r="H250" s="665"/>
      <c r="I250" s="665">
        <v>0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525</v>
      </c>
      <c r="B251" s="662" t="s">
        <v>5136</v>
      </c>
      <c r="C251" s="662" t="s">
        <v>4986</v>
      </c>
      <c r="D251" s="662" t="s">
        <v>5187</v>
      </c>
      <c r="E251" s="662" t="s">
        <v>5188</v>
      </c>
      <c r="F251" s="665">
        <v>7</v>
      </c>
      <c r="G251" s="665">
        <v>0</v>
      </c>
      <c r="H251" s="665"/>
      <c r="I251" s="665">
        <v>0</v>
      </c>
      <c r="J251" s="665"/>
      <c r="K251" s="665"/>
      <c r="L251" s="665"/>
      <c r="M251" s="665"/>
      <c r="N251" s="665">
        <v>1</v>
      </c>
      <c r="O251" s="665">
        <v>0</v>
      </c>
      <c r="P251" s="678"/>
      <c r="Q251" s="666">
        <v>0</v>
      </c>
    </row>
    <row r="252" spans="1:17" ht="14.4" customHeight="1" x14ac:dyDescent="0.3">
      <c r="A252" s="661" t="s">
        <v>525</v>
      </c>
      <c r="B252" s="662" t="s">
        <v>5136</v>
      </c>
      <c r="C252" s="662" t="s">
        <v>4986</v>
      </c>
      <c r="D252" s="662" t="s">
        <v>5189</v>
      </c>
      <c r="E252" s="662" t="s">
        <v>5190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2810</v>
      </c>
      <c r="P252" s="678"/>
      <c r="Q252" s="666">
        <v>2810</v>
      </c>
    </row>
    <row r="253" spans="1:17" ht="14.4" customHeight="1" x14ac:dyDescent="0.3">
      <c r="A253" s="661" t="s">
        <v>525</v>
      </c>
      <c r="B253" s="662" t="s">
        <v>5136</v>
      </c>
      <c r="C253" s="662" t="s">
        <v>4986</v>
      </c>
      <c r="D253" s="662" t="s">
        <v>5191</v>
      </c>
      <c r="E253" s="662" t="s">
        <v>5192</v>
      </c>
      <c r="F253" s="665">
        <v>1</v>
      </c>
      <c r="G253" s="665">
        <v>800</v>
      </c>
      <c r="H253" s="665">
        <v>1</v>
      </c>
      <c r="I253" s="665">
        <v>800</v>
      </c>
      <c r="J253" s="665">
        <v>0</v>
      </c>
      <c r="K253" s="665">
        <v>0</v>
      </c>
      <c r="L253" s="665">
        <v>0</v>
      </c>
      <c r="M253" s="665"/>
      <c r="N253" s="665"/>
      <c r="O253" s="665"/>
      <c r="P253" s="678"/>
      <c r="Q253" s="666"/>
    </row>
    <row r="254" spans="1:17" ht="14.4" customHeight="1" x14ac:dyDescent="0.3">
      <c r="A254" s="661" t="s">
        <v>525</v>
      </c>
      <c r="B254" s="662" t="s">
        <v>5136</v>
      </c>
      <c r="C254" s="662" t="s">
        <v>4986</v>
      </c>
      <c r="D254" s="662" t="s">
        <v>5193</v>
      </c>
      <c r="E254" s="662" t="s">
        <v>5194</v>
      </c>
      <c r="F254" s="665">
        <v>1</v>
      </c>
      <c r="G254" s="665">
        <v>6111</v>
      </c>
      <c r="H254" s="665">
        <v>1</v>
      </c>
      <c r="I254" s="665">
        <v>6111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525</v>
      </c>
      <c r="B255" s="662" t="s">
        <v>5136</v>
      </c>
      <c r="C255" s="662" t="s">
        <v>4986</v>
      </c>
      <c r="D255" s="662" t="s">
        <v>5195</v>
      </c>
      <c r="E255" s="662" t="s">
        <v>5196</v>
      </c>
      <c r="F255" s="665">
        <v>1</v>
      </c>
      <c r="G255" s="665">
        <v>9096</v>
      </c>
      <c r="H255" s="665">
        <v>1</v>
      </c>
      <c r="I255" s="665">
        <v>9096</v>
      </c>
      <c r="J255" s="665">
        <v>2</v>
      </c>
      <c r="K255" s="665">
        <v>18246</v>
      </c>
      <c r="L255" s="665">
        <v>2.0059366754617414</v>
      </c>
      <c r="M255" s="665">
        <v>9123</v>
      </c>
      <c r="N255" s="665"/>
      <c r="O255" s="665"/>
      <c r="P255" s="678"/>
      <c r="Q255" s="666"/>
    </row>
    <row r="256" spans="1:17" ht="14.4" customHeight="1" x14ac:dyDescent="0.3">
      <c r="A256" s="661" t="s">
        <v>525</v>
      </c>
      <c r="B256" s="662" t="s">
        <v>5136</v>
      </c>
      <c r="C256" s="662" t="s">
        <v>4986</v>
      </c>
      <c r="D256" s="662" t="s">
        <v>5197</v>
      </c>
      <c r="E256" s="662" t="s">
        <v>5198</v>
      </c>
      <c r="F256" s="665">
        <v>2</v>
      </c>
      <c r="G256" s="665">
        <v>1700</v>
      </c>
      <c r="H256" s="665">
        <v>1</v>
      </c>
      <c r="I256" s="665">
        <v>850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525</v>
      </c>
      <c r="B257" s="662" t="s">
        <v>5136</v>
      </c>
      <c r="C257" s="662" t="s">
        <v>4986</v>
      </c>
      <c r="D257" s="662" t="s">
        <v>5199</v>
      </c>
      <c r="E257" s="662" t="s">
        <v>5200</v>
      </c>
      <c r="F257" s="665">
        <v>1</v>
      </c>
      <c r="G257" s="665">
        <v>0</v>
      </c>
      <c r="H257" s="665"/>
      <c r="I257" s="665">
        <v>0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525</v>
      </c>
      <c r="B258" s="662" t="s">
        <v>5136</v>
      </c>
      <c r="C258" s="662" t="s">
        <v>4986</v>
      </c>
      <c r="D258" s="662" t="s">
        <v>5201</v>
      </c>
      <c r="E258" s="662" t="s">
        <v>5202</v>
      </c>
      <c r="F258" s="665"/>
      <c r="G258" s="665"/>
      <c r="H258" s="665"/>
      <c r="I258" s="665"/>
      <c r="J258" s="665">
        <v>1</v>
      </c>
      <c r="K258" s="665">
        <v>3492</v>
      </c>
      <c r="L258" s="665"/>
      <c r="M258" s="665">
        <v>3492</v>
      </c>
      <c r="N258" s="665"/>
      <c r="O258" s="665"/>
      <c r="P258" s="678"/>
      <c r="Q258" s="666"/>
    </row>
    <row r="259" spans="1:17" ht="14.4" customHeight="1" x14ac:dyDescent="0.3">
      <c r="A259" s="661" t="s">
        <v>525</v>
      </c>
      <c r="B259" s="662" t="s">
        <v>5136</v>
      </c>
      <c r="C259" s="662" t="s">
        <v>4986</v>
      </c>
      <c r="D259" s="662" t="s">
        <v>5203</v>
      </c>
      <c r="E259" s="662" t="s">
        <v>5204</v>
      </c>
      <c r="F259" s="665"/>
      <c r="G259" s="665"/>
      <c r="H259" s="665"/>
      <c r="I259" s="665"/>
      <c r="J259" s="665">
        <v>3</v>
      </c>
      <c r="K259" s="665">
        <v>3087</v>
      </c>
      <c r="L259" s="665"/>
      <c r="M259" s="665">
        <v>1029</v>
      </c>
      <c r="N259" s="665"/>
      <c r="O259" s="665"/>
      <c r="P259" s="678"/>
      <c r="Q259" s="666"/>
    </row>
    <row r="260" spans="1:17" ht="14.4" customHeight="1" x14ac:dyDescent="0.3">
      <c r="A260" s="661" t="s">
        <v>525</v>
      </c>
      <c r="B260" s="662" t="s">
        <v>5136</v>
      </c>
      <c r="C260" s="662" t="s">
        <v>4986</v>
      </c>
      <c r="D260" s="662" t="s">
        <v>5205</v>
      </c>
      <c r="E260" s="662" t="s">
        <v>5206</v>
      </c>
      <c r="F260" s="665">
        <v>2</v>
      </c>
      <c r="G260" s="665">
        <v>7142</v>
      </c>
      <c r="H260" s="665">
        <v>1</v>
      </c>
      <c r="I260" s="665">
        <v>3571</v>
      </c>
      <c r="J260" s="665"/>
      <c r="K260" s="665"/>
      <c r="L260" s="665"/>
      <c r="M260" s="665"/>
      <c r="N260" s="665">
        <v>1</v>
      </c>
      <c r="O260" s="665">
        <v>3741</v>
      </c>
      <c r="P260" s="678">
        <v>0.52380285634276114</v>
      </c>
      <c r="Q260" s="666">
        <v>3741</v>
      </c>
    </row>
    <row r="261" spans="1:17" ht="14.4" customHeight="1" x14ac:dyDescent="0.3">
      <c r="A261" s="661" t="s">
        <v>525</v>
      </c>
      <c r="B261" s="662" t="s">
        <v>5136</v>
      </c>
      <c r="C261" s="662" t="s">
        <v>4986</v>
      </c>
      <c r="D261" s="662" t="s">
        <v>5207</v>
      </c>
      <c r="E261" s="662" t="s">
        <v>5208</v>
      </c>
      <c r="F261" s="665">
        <v>6</v>
      </c>
      <c r="G261" s="665">
        <v>92412</v>
      </c>
      <c r="H261" s="665">
        <v>1</v>
      </c>
      <c r="I261" s="665">
        <v>15402</v>
      </c>
      <c r="J261" s="665"/>
      <c r="K261" s="665"/>
      <c r="L261" s="665"/>
      <c r="M261" s="665"/>
      <c r="N261" s="665">
        <v>1</v>
      </c>
      <c r="O261" s="665">
        <v>16075</v>
      </c>
      <c r="P261" s="678">
        <v>0.17394927065749036</v>
      </c>
      <c r="Q261" s="666">
        <v>16075</v>
      </c>
    </row>
    <row r="262" spans="1:17" ht="14.4" customHeight="1" x14ac:dyDescent="0.3">
      <c r="A262" s="661" t="s">
        <v>525</v>
      </c>
      <c r="B262" s="662" t="s">
        <v>5136</v>
      </c>
      <c r="C262" s="662" t="s">
        <v>4986</v>
      </c>
      <c r="D262" s="662" t="s">
        <v>5209</v>
      </c>
      <c r="E262" s="662" t="s">
        <v>5210</v>
      </c>
      <c r="F262" s="665">
        <v>4</v>
      </c>
      <c r="G262" s="665">
        <v>0</v>
      </c>
      <c r="H262" s="665"/>
      <c r="I262" s="665">
        <v>0</v>
      </c>
      <c r="J262" s="665"/>
      <c r="K262" s="665"/>
      <c r="L262" s="665"/>
      <c r="M262" s="665"/>
      <c r="N262" s="665">
        <v>1</v>
      </c>
      <c r="O262" s="665">
        <v>0</v>
      </c>
      <c r="P262" s="678"/>
      <c r="Q262" s="666">
        <v>0</v>
      </c>
    </row>
    <row r="263" spans="1:17" ht="14.4" customHeight="1" x14ac:dyDescent="0.3">
      <c r="A263" s="661" t="s">
        <v>525</v>
      </c>
      <c r="B263" s="662" t="s">
        <v>5136</v>
      </c>
      <c r="C263" s="662" t="s">
        <v>4986</v>
      </c>
      <c r="D263" s="662" t="s">
        <v>5211</v>
      </c>
      <c r="E263" s="662" t="s">
        <v>5212</v>
      </c>
      <c r="F263" s="665">
        <v>1</v>
      </c>
      <c r="G263" s="665">
        <v>355</v>
      </c>
      <c r="H263" s="665">
        <v>1</v>
      </c>
      <c r="I263" s="665">
        <v>355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525</v>
      </c>
      <c r="B264" s="662" t="s">
        <v>5136</v>
      </c>
      <c r="C264" s="662" t="s">
        <v>4986</v>
      </c>
      <c r="D264" s="662" t="s">
        <v>5213</v>
      </c>
      <c r="E264" s="662" t="s">
        <v>5214</v>
      </c>
      <c r="F264" s="665">
        <v>1</v>
      </c>
      <c r="G264" s="665">
        <v>0</v>
      </c>
      <c r="H264" s="665"/>
      <c r="I264" s="665">
        <v>0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525</v>
      </c>
      <c r="B265" s="662" t="s">
        <v>5136</v>
      </c>
      <c r="C265" s="662" t="s">
        <v>4986</v>
      </c>
      <c r="D265" s="662" t="s">
        <v>5215</v>
      </c>
      <c r="E265" s="662" t="s">
        <v>5216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7472</v>
      </c>
      <c r="P265" s="678"/>
      <c r="Q265" s="666">
        <v>7472</v>
      </c>
    </row>
    <row r="266" spans="1:17" ht="14.4" customHeight="1" x14ac:dyDescent="0.3">
      <c r="A266" s="661" t="s">
        <v>525</v>
      </c>
      <c r="B266" s="662" t="s">
        <v>5136</v>
      </c>
      <c r="C266" s="662" t="s">
        <v>4986</v>
      </c>
      <c r="D266" s="662" t="s">
        <v>5217</v>
      </c>
      <c r="E266" s="662" t="s">
        <v>5218</v>
      </c>
      <c r="F266" s="665">
        <v>1</v>
      </c>
      <c r="G266" s="665">
        <v>6834</v>
      </c>
      <c r="H266" s="665">
        <v>1</v>
      </c>
      <c r="I266" s="665">
        <v>6834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525</v>
      </c>
      <c r="B267" s="662" t="s">
        <v>5136</v>
      </c>
      <c r="C267" s="662" t="s">
        <v>4986</v>
      </c>
      <c r="D267" s="662" t="s">
        <v>5219</v>
      </c>
      <c r="E267" s="662" t="s">
        <v>5220</v>
      </c>
      <c r="F267" s="665">
        <v>8</v>
      </c>
      <c r="G267" s="665">
        <v>0</v>
      </c>
      <c r="H267" s="665"/>
      <c r="I267" s="665">
        <v>0</v>
      </c>
      <c r="J267" s="665">
        <v>1</v>
      </c>
      <c r="K267" s="665">
        <v>0</v>
      </c>
      <c r="L267" s="665"/>
      <c r="M267" s="665">
        <v>0</v>
      </c>
      <c r="N267" s="665">
        <v>1</v>
      </c>
      <c r="O267" s="665">
        <v>0</v>
      </c>
      <c r="P267" s="678"/>
      <c r="Q267" s="666">
        <v>0</v>
      </c>
    </row>
    <row r="268" spans="1:17" ht="14.4" customHeight="1" x14ac:dyDescent="0.3">
      <c r="A268" s="661" t="s">
        <v>525</v>
      </c>
      <c r="B268" s="662" t="s">
        <v>5136</v>
      </c>
      <c r="C268" s="662" t="s">
        <v>4986</v>
      </c>
      <c r="D268" s="662" t="s">
        <v>5221</v>
      </c>
      <c r="E268" s="662" t="s">
        <v>5222</v>
      </c>
      <c r="F268" s="665">
        <v>1</v>
      </c>
      <c r="G268" s="665">
        <v>0</v>
      </c>
      <c r="H268" s="665"/>
      <c r="I268" s="665">
        <v>0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525</v>
      </c>
      <c r="B269" s="662" t="s">
        <v>5136</v>
      </c>
      <c r="C269" s="662" t="s">
        <v>4986</v>
      </c>
      <c r="D269" s="662" t="s">
        <v>5223</v>
      </c>
      <c r="E269" s="662" t="s">
        <v>5224</v>
      </c>
      <c r="F269" s="665">
        <v>2</v>
      </c>
      <c r="G269" s="665">
        <v>12141</v>
      </c>
      <c r="H269" s="665">
        <v>1</v>
      </c>
      <c r="I269" s="665">
        <v>6070.5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525</v>
      </c>
      <c r="B270" s="662" t="s">
        <v>5136</v>
      </c>
      <c r="C270" s="662" t="s">
        <v>4986</v>
      </c>
      <c r="D270" s="662" t="s">
        <v>5225</v>
      </c>
      <c r="E270" s="662" t="s">
        <v>5226</v>
      </c>
      <c r="F270" s="665"/>
      <c r="G270" s="665"/>
      <c r="H270" s="665"/>
      <c r="I270" s="665"/>
      <c r="J270" s="665">
        <v>1</v>
      </c>
      <c r="K270" s="665">
        <v>4389</v>
      </c>
      <c r="L270" s="665"/>
      <c r="M270" s="665">
        <v>4389</v>
      </c>
      <c r="N270" s="665"/>
      <c r="O270" s="665"/>
      <c r="P270" s="678"/>
      <c r="Q270" s="666"/>
    </row>
    <row r="271" spans="1:17" ht="14.4" customHeight="1" x14ac:dyDescent="0.3">
      <c r="A271" s="661" t="s">
        <v>525</v>
      </c>
      <c r="B271" s="662" t="s">
        <v>5136</v>
      </c>
      <c r="C271" s="662" t="s">
        <v>4986</v>
      </c>
      <c r="D271" s="662" t="s">
        <v>5227</v>
      </c>
      <c r="E271" s="662" t="s">
        <v>5228</v>
      </c>
      <c r="F271" s="665">
        <v>1</v>
      </c>
      <c r="G271" s="665">
        <v>3219</v>
      </c>
      <c r="H271" s="665">
        <v>1</v>
      </c>
      <c r="I271" s="665">
        <v>3219</v>
      </c>
      <c r="J271" s="665"/>
      <c r="K271" s="665"/>
      <c r="L271" s="665"/>
      <c r="M271" s="665"/>
      <c r="N271" s="665">
        <v>3</v>
      </c>
      <c r="O271" s="665">
        <v>9891</v>
      </c>
      <c r="P271" s="678">
        <v>3.0726933830382106</v>
      </c>
      <c r="Q271" s="666">
        <v>3297</v>
      </c>
    </row>
    <row r="272" spans="1:17" ht="14.4" customHeight="1" x14ac:dyDescent="0.3">
      <c r="A272" s="661" t="s">
        <v>525</v>
      </c>
      <c r="B272" s="662" t="s">
        <v>5136</v>
      </c>
      <c r="C272" s="662" t="s">
        <v>4986</v>
      </c>
      <c r="D272" s="662" t="s">
        <v>5229</v>
      </c>
      <c r="E272" s="662" t="s">
        <v>5230</v>
      </c>
      <c r="F272" s="665">
        <v>2</v>
      </c>
      <c r="G272" s="665">
        <v>0</v>
      </c>
      <c r="H272" s="665"/>
      <c r="I272" s="665">
        <v>0</v>
      </c>
      <c r="J272" s="665">
        <v>1</v>
      </c>
      <c r="K272" s="665">
        <v>0</v>
      </c>
      <c r="L272" s="665"/>
      <c r="M272" s="665">
        <v>0</v>
      </c>
      <c r="N272" s="665"/>
      <c r="O272" s="665"/>
      <c r="P272" s="678"/>
      <c r="Q272" s="666"/>
    </row>
    <row r="273" spans="1:17" ht="14.4" customHeight="1" x14ac:dyDescent="0.3">
      <c r="A273" s="661" t="s">
        <v>525</v>
      </c>
      <c r="B273" s="662" t="s">
        <v>5136</v>
      </c>
      <c r="C273" s="662" t="s">
        <v>4986</v>
      </c>
      <c r="D273" s="662" t="s">
        <v>5231</v>
      </c>
      <c r="E273" s="662" t="s">
        <v>5232</v>
      </c>
      <c r="F273" s="665">
        <v>1</v>
      </c>
      <c r="G273" s="665">
        <v>0</v>
      </c>
      <c r="H273" s="665"/>
      <c r="I273" s="665">
        <v>0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525</v>
      </c>
      <c r="B274" s="662" t="s">
        <v>5136</v>
      </c>
      <c r="C274" s="662" t="s">
        <v>4986</v>
      </c>
      <c r="D274" s="662" t="s">
        <v>5233</v>
      </c>
      <c r="E274" s="662" t="s">
        <v>5234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2988</v>
      </c>
      <c r="P274" s="678"/>
      <c r="Q274" s="666">
        <v>2988</v>
      </c>
    </row>
    <row r="275" spans="1:17" ht="14.4" customHeight="1" x14ac:dyDescent="0.3">
      <c r="A275" s="661" t="s">
        <v>525</v>
      </c>
      <c r="B275" s="662" t="s">
        <v>5136</v>
      </c>
      <c r="C275" s="662" t="s">
        <v>4986</v>
      </c>
      <c r="D275" s="662" t="s">
        <v>5235</v>
      </c>
      <c r="E275" s="662" t="s">
        <v>5236</v>
      </c>
      <c r="F275" s="665">
        <v>1</v>
      </c>
      <c r="G275" s="665">
        <v>8132</v>
      </c>
      <c r="H275" s="665">
        <v>1</v>
      </c>
      <c r="I275" s="665">
        <v>8132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525</v>
      </c>
      <c r="B276" s="662" t="s">
        <v>5136</v>
      </c>
      <c r="C276" s="662" t="s">
        <v>4986</v>
      </c>
      <c r="D276" s="662" t="s">
        <v>5237</v>
      </c>
      <c r="E276" s="662" t="s">
        <v>5238</v>
      </c>
      <c r="F276" s="665">
        <v>2</v>
      </c>
      <c r="G276" s="665">
        <v>18050</v>
      </c>
      <c r="H276" s="665">
        <v>1</v>
      </c>
      <c r="I276" s="665">
        <v>9025</v>
      </c>
      <c r="J276" s="665">
        <v>1</v>
      </c>
      <c r="K276" s="665">
        <v>9052</v>
      </c>
      <c r="L276" s="665">
        <v>0.50149584487534626</v>
      </c>
      <c r="M276" s="665">
        <v>9052</v>
      </c>
      <c r="N276" s="665">
        <v>1</v>
      </c>
      <c r="O276" s="665">
        <v>9338</v>
      </c>
      <c r="P276" s="678">
        <v>0.5173407202216066</v>
      </c>
      <c r="Q276" s="666">
        <v>9338</v>
      </c>
    </row>
    <row r="277" spans="1:17" ht="14.4" customHeight="1" x14ac:dyDescent="0.3">
      <c r="A277" s="661" t="s">
        <v>525</v>
      </c>
      <c r="B277" s="662" t="s">
        <v>5136</v>
      </c>
      <c r="C277" s="662" t="s">
        <v>4986</v>
      </c>
      <c r="D277" s="662" t="s">
        <v>5239</v>
      </c>
      <c r="E277" s="662" t="s">
        <v>5240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5746</v>
      </c>
      <c r="P277" s="678"/>
      <c r="Q277" s="666">
        <v>5746</v>
      </c>
    </row>
    <row r="278" spans="1:17" ht="14.4" customHeight="1" x14ac:dyDescent="0.3">
      <c r="A278" s="661" t="s">
        <v>525</v>
      </c>
      <c r="B278" s="662" t="s">
        <v>5136</v>
      </c>
      <c r="C278" s="662" t="s">
        <v>4986</v>
      </c>
      <c r="D278" s="662" t="s">
        <v>5241</v>
      </c>
      <c r="E278" s="662" t="s">
        <v>5242</v>
      </c>
      <c r="F278" s="665">
        <v>2</v>
      </c>
      <c r="G278" s="665">
        <v>9234</v>
      </c>
      <c r="H278" s="665">
        <v>1</v>
      </c>
      <c r="I278" s="665">
        <v>4617</v>
      </c>
      <c r="J278" s="665">
        <v>0</v>
      </c>
      <c r="K278" s="665">
        <v>0</v>
      </c>
      <c r="L278" s="665">
        <v>0</v>
      </c>
      <c r="M278" s="665"/>
      <c r="N278" s="665"/>
      <c r="O278" s="665"/>
      <c r="P278" s="678"/>
      <c r="Q278" s="666"/>
    </row>
    <row r="279" spans="1:17" ht="14.4" customHeight="1" x14ac:dyDescent="0.3">
      <c r="A279" s="661" t="s">
        <v>525</v>
      </c>
      <c r="B279" s="662" t="s">
        <v>5136</v>
      </c>
      <c r="C279" s="662" t="s">
        <v>4986</v>
      </c>
      <c r="D279" s="662" t="s">
        <v>5243</v>
      </c>
      <c r="E279" s="662" t="s">
        <v>5244</v>
      </c>
      <c r="F279" s="665">
        <v>6</v>
      </c>
      <c r="G279" s="665">
        <v>27267</v>
      </c>
      <c r="H279" s="665">
        <v>1</v>
      </c>
      <c r="I279" s="665">
        <v>4544.5</v>
      </c>
      <c r="J279" s="665">
        <v>1</v>
      </c>
      <c r="K279" s="665">
        <v>4557</v>
      </c>
      <c r="L279" s="665">
        <v>0.16712509627021674</v>
      </c>
      <c r="M279" s="665">
        <v>4557</v>
      </c>
      <c r="N279" s="665">
        <v>1</v>
      </c>
      <c r="O279" s="665">
        <v>4666</v>
      </c>
      <c r="P279" s="678">
        <v>0.17112260241317342</v>
      </c>
      <c r="Q279" s="666">
        <v>4666</v>
      </c>
    </row>
    <row r="280" spans="1:17" ht="14.4" customHeight="1" x14ac:dyDescent="0.3">
      <c r="A280" s="661" t="s">
        <v>525</v>
      </c>
      <c r="B280" s="662" t="s">
        <v>5136</v>
      </c>
      <c r="C280" s="662" t="s">
        <v>4986</v>
      </c>
      <c r="D280" s="662" t="s">
        <v>5245</v>
      </c>
      <c r="E280" s="662" t="s">
        <v>5246</v>
      </c>
      <c r="F280" s="665">
        <v>2</v>
      </c>
      <c r="G280" s="665">
        <v>10250</v>
      </c>
      <c r="H280" s="665">
        <v>1</v>
      </c>
      <c r="I280" s="665">
        <v>5125</v>
      </c>
      <c r="J280" s="665"/>
      <c r="K280" s="665"/>
      <c r="L280" s="665"/>
      <c r="M280" s="665"/>
      <c r="N280" s="665">
        <v>1</v>
      </c>
      <c r="O280" s="665">
        <v>5282</v>
      </c>
      <c r="P280" s="678">
        <v>0.51531707317073172</v>
      </c>
      <c r="Q280" s="666">
        <v>5282</v>
      </c>
    </row>
    <row r="281" spans="1:17" ht="14.4" customHeight="1" x14ac:dyDescent="0.3">
      <c r="A281" s="661" t="s">
        <v>525</v>
      </c>
      <c r="B281" s="662" t="s">
        <v>5136</v>
      </c>
      <c r="C281" s="662" t="s">
        <v>4986</v>
      </c>
      <c r="D281" s="662" t="s">
        <v>5247</v>
      </c>
      <c r="E281" s="662" t="s">
        <v>5248</v>
      </c>
      <c r="F281" s="665">
        <v>1</v>
      </c>
      <c r="G281" s="665">
        <v>0</v>
      </c>
      <c r="H281" s="665"/>
      <c r="I281" s="665">
        <v>0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525</v>
      </c>
      <c r="B282" s="662" t="s">
        <v>5136</v>
      </c>
      <c r="C282" s="662" t="s">
        <v>4986</v>
      </c>
      <c r="D282" s="662" t="s">
        <v>5249</v>
      </c>
      <c r="E282" s="662" t="s">
        <v>5250</v>
      </c>
      <c r="F282" s="665"/>
      <c r="G282" s="665"/>
      <c r="H282" s="665"/>
      <c r="I282" s="665"/>
      <c r="J282" s="665">
        <v>1</v>
      </c>
      <c r="K282" s="665">
        <v>0</v>
      </c>
      <c r="L282" s="665"/>
      <c r="M282" s="665">
        <v>0</v>
      </c>
      <c r="N282" s="665"/>
      <c r="O282" s="665"/>
      <c r="P282" s="678"/>
      <c r="Q282" s="666"/>
    </row>
    <row r="283" spans="1:17" ht="14.4" customHeight="1" x14ac:dyDescent="0.3">
      <c r="A283" s="661" t="s">
        <v>525</v>
      </c>
      <c r="B283" s="662" t="s">
        <v>5136</v>
      </c>
      <c r="C283" s="662" t="s">
        <v>4986</v>
      </c>
      <c r="D283" s="662" t="s">
        <v>5251</v>
      </c>
      <c r="E283" s="662" t="s">
        <v>5252</v>
      </c>
      <c r="F283" s="665">
        <v>1</v>
      </c>
      <c r="G283" s="665">
        <v>10597</v>
      </c>
      <c r="H283" s="665">
        <v>1</v>
      </c>
      <c r="I283" s="665">
        <v>10597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525</v>
      </c>
      <c r="B284" s="662" t="s">
        <v>5136</v>
      </c>
      <c r="C284" s="662" t="s">
        <v>4986</v>
      </c>
      <c r="D284" s="662" t="s">
        <v>5253</v>
      </c>
      <c r="E284" s="662" t="s">
        <v>5254</v>
      </c>
      <c r="F284" s="665">
        <v>1</v>
      </c>
      <c r="G284" s="665">
        <v>0</v>
      </c>
      <c r="H284" s="665"/>
      <c r="I284" s="665">
        <v>0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525</v>
      </c>
      <c r="B285" s="662" t="s">
        <v>5136</v>
      </c>
      <c r="C285" s="662" t="s">
        <v>4986</v>
      </c>
      <c r="D285" s="662" t="s">
        <v>5255</v>
      </c>
      <c r="E285" s="662" t="s">
        <v>5256</v>
      </c>
      <c r="F285" s="665"/>
      <c r="G285" s="665"/>
      <c r="H285" s="665"/>
      <c r="I285" s="665"/>
      <c r="J285" s="665"/>
      <c r="K285" s="665"/>
      <c r="L285" s="665"/>
      <c r="M285" s="665"/>
      <c r="N285" s="665">
        <v>1</v>
      </c>
      <c r="O285" s="665">
        <v>8444</v>
      </c>
      <c r="P285" s="678"/>
      <c r="Q285" s="666">
        <v>8444</v>
      </c>
    </row>
    <row r="286" spans="1:17" ht="14.4" customHeight="1" x14ac:dyDescent="0.3">
      <c r="A286" s="661" t="s">
        <v>525</v>
      </c>
      <c r="B286" s="662" t="s">
        <v>5136</v>
      </c>
      <c r="C286" s="662" t="s">
        <v>4986</v>
      </c>
      <c r="D286" s="662" t="s">
        <v>5257</v>
      </c>
      <c r="E286" s="662" t="s">
        <v>5258</v>
      </c>
      <c r="F286" s="665">
        <v>1</v>
      </c>
      <c r="G286" s="665">
        <v>8406</v>
      </c>
      <c r="H286" s="665">
        <v>1</v>
      </c>
      <c r="I286" s="665">
        <v>8406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525</v>
      </c>
      <c r="B287" s="662" t="s">
        <v>5136</v>
      </c>
      <c r="C287" s="662" t="s">
        <v>4986</v>
      </c>
      <c r="D287" s="662" t="s">
        <v>5259</v>
      </c>
      <c r="E287" s="662" t="s">
        <v>5260</v>
      </c>
      <c r="F287" s="665">
        <v>1</v>
      </c>
      <c r="G287" s="665">
        <v>0</v>
      </c>
      <c r="H287" s="665"/>
      <c r="I287" s="665">
        <v>0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525</v>
      </c>
      <c r="B288" s="662" t="s">
        <v>5136</v>
      </c>
      <c r="C288" s="662" t="s">
        <v>4986</v>
      </c>
      <c r="D288" s="662" t="s">
        <v>5261</v>
      </c>
      <c r="E288" s="662" t="s">
        <v>5262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0</v>
      </c>
      <c r="P288" s="678"/>
      <c r="Q288" s="666">
        <v>0</v>
      </c>
    </row>
    <row r="289" spans="1:17" ht="14.4" customHeight="1" x14ac:dyDescent="0.3">
      <c r="A289" s="661" t="s">
        <v>525</v>
      </c>
      <c r="B289" s="662" t="s">
        <v>5136</v>
      </c>
      <c r="C289" s="662" t="s">
        <v>4986</v>
      </c>
      <c r="D289" s="662" t="s">
        <v>5263</v>
      </c>
      <c r="E289" s="662" t="s">
        <v>5264</v>
      </c>
      <c r="F289" s="665">
        <v>1</v>
      </c>
      <c r="G289" s="665">
        <v>0</v>
      </c>
      <c r="H289" s="665"/>
      <c r="I289" s="665">
        <v>0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525</v>
      </c>
      <c r="B290" s="662" t="s">
        <v>5265</v>
      </c>
      <c r="C290" s="662" t="s">
        <v>4986</v>
      </c>
      <c r="D290" s="662" t="s">
        <v>5266</v>
      </c>
      <c r="E290" s="662" t="s">
        <v>5267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1678</v>
      </c>
      <c r="P290" s="678"/>
      <c r="Q290" s="666">
        <v>1678</v>
      </c>
    </row>
    <row r="291" spans="1:17" ht="14.4" customHeight="1" x14ac:dyDescent="0.3">
      <c r="A291" s="661" t="s">
        <v>525</v>
      </c>
      <c r="B291" s="662" t="s">
        <v>5265</v>
      </c>
      <c r="C291" s="662" t="s">
        <v>4986</v>
      </c>
      <c r="D291" s="662" t="s">
        <v>5268</v>
      </c>
      <c r="E291" s="662" t="s">
        <v>5269</v>
      </c>
      <c r="F291" s="665"/>
      <c r="G291" s="665"/>
      <c r="H291" s="665"/>
      <c r="I291" s="665"/>
      <c r="J291" s="665">
        <v>6</v>
      </c>
      <c r="K291" s="665">
        <v>4171</v>
      </c>
      <c r="L291" s="665"/>
      <c r="M291" s="665">
        <v>695.16666666666663</v>
      </c>
      <c r="N291" s="665">
        <v>4</v>
      </c>
      <c r="O291" s="665">
        <v>2836</v>
      </c>
      <c r="P291" s="678"/>
      <c r="Q291" s="666">
        <v>709</v>
      </c>
    </row>
    <row r="292" spans="1:17" ht="14.4" customHeight="1" x14ac:dyDescent="0.3">
      <c r="A292" s="661" t="s">
        <v>525</v>
      </c>
      <c r="B292" s="662" t="s">
        <v>5265</v>
      </c>
      <c r="C292" s="662" t="s">
        <v>4986</v>
      </c>
      <c r="D292" s="662" t="s">
        <v>5270</v>
      </c>
      <c r="E292" s="662" t="s">
        <v>5271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309</v>
      </c>
      <c r="P292" s="678"/>
      <c r="Q292" s="666">
        <v>309</v>
      </c>
    </row>
    <row r="293" spans="1:17" ht="14.4" customHeight="1" x14ac:dyDescent="0.3">
      <c r="A293" s="661" t="s">
        <v>525</v>
      </c>
      <c r="B293" s="662" t="s">
        <v>5265</v>
      </c>
      <c r="C293" s="662" t="s">
        <v>4986</v>
      </c>
      <c r="D293" s="662" t="s">
        <v>5272</v>
      </c>
      <c r="E293" s="662" t="s">
        <v>5273</v>
      </c>
      <c r="F293" s="665">
        <v>2</v>
      </c>
      <c r="G293" s="665">
        <v>182</v>
      </c>
      <c r="H293" s="665">
        <v>1</v>
      </c>
      <c r="I293" s="665">
        <v>91</v>
      </c>
      <c r="J293" s="665">
        <v>1</v>
      </c>
      <c r="K293" s="665">
        <v>93</v>
      </c>
      <c r="L293" s="665">
        <v>0.51098901098901095</v>
      </c>
      <c r="M293" s="665">
        <v>93</v>
      </c>
      <c r="N293" s="665"/>
      <c r="O293" s="665"/>
      <c r="P293" s="678"/>
      <c r="Q293" s="666"/>
    </row>
    <row r="294" spans="1:17" ht="14.4" customHeight="1" x14ac:dyDescent="0.3">
      <c r="A294" s="661" t="s">
        <v>525</v>
      </c>
      <c r="B294" s="662" t="s">
        <v>5265</v>
      </c>
      <c r="C294" s="662" t="s">
        <v>4986</v>
      </c>
      <c r="D294" s="662" t="s">
        <v>5274</v>
      </c>
      <c r="E294" s="662" t="s">
        <v>5275</v>
      </c>
      <c r="F294" s="665">
        <v>1</v>
      </c>
      <c r="G294" s="665">
        <v>223</v>
      </c>
      <c r="H294" s="665">
        <v>1</v>
      </c>
      <c r="I294" s="665">
        <v>223</v>
      </c>
      <c r="J294" s="665">
        <v>1</v>
      </c>
      <c r="K294" s="665">
        <v>228</v>
      </c>
      <c r="L294" s="665">
        <v>1.0224215246636772</v>
      </c>
      <c r="M294" s="665">
        <v>228</v>
      </c>
      <c r="N294" s="665"/>
      <c r="O294" s="665"/>
      <c r="P294" s="678"/>
      <c r="Q294" s="666"/>
    </row>
    <row r="295" spans="1:17" ht="14.4" customHeight="1" x14ac:dyDescent="0.3">
      <c r="A295" s="661" t="s">
        <v>525</v>
      </c>
      <c r="B295" s="662" t="s">
        <v>5265</v>
      </c>
      <c r="C295" s="662" t="s">
        <v>4986</v>
      </c>
      <c r="D295" s="662" t="s">
        <v>5276</v>
      </c>
      <c r="E295" s="662" t="s">
        <v>5277</v>
      </c>
      <c r="F295" s="665"/>
      <c r="G295" s="665"/>
      <c r="H295" s="665"/>
      <c r="I295" s="665"/>
      <c r="J295" s="665"/>
      <c r="K295" s="665"/>
      <c r="L295" s="665"/>
      <c r="M295" s="665"/>
      <c r="N295" s="665">
        <v>1</v>
      </c>
      <c r="O295" s="665">
        <v>3650</v>
      </c>
      <c r="P295" s="678"/>
      <c r="Q295" s="666">
        <v>3650</v>
      </c>
    </row>
    <row r="296" spans="1:17" ht="14.4" customHeight="1" x14ac:dyDescent="0.3">
      <c r="A296" s="661" t="s">
        <v>525</v>
      </c>
      <c r="B296" s="662" t="s">
        <v>5265</v>
      </c>
      <c r="C296" s="662" t="s">
        <v>4986</v>
      </c>
      <c r="D296" s="662" t="s">
        <v>5278</v>
      </c>
      <c r="E296" s="662" t="s">
        <v>5279</v>
      </c>
      <c r="F296" s="665"/>
      <c r="G296" s="665"/>
      <c r="H296" s="665"/>
      <c r="I296" s="665"/>
      <c r="J296" s="665">
        <v>1</v>
      </c>
      <c r="K296" s="665">
        <v>4159</v>
      </c>
      <c r="L296" s="665"/>
      <c r="M296" s="665">
        <v>4159</v>
      </c>
      <c r="N296" s="665"/>
      <c r="O296" s="665"/>
      <c r="P296" s="678"/>
      <c r="Q296" s="666"/>
    </row>
    <row r="297" spans="1:17" ht="14.4" customHeight="1" x14ac:dyDescent="0.3">
      <c r="A297" s="661" t="s">
        <v>525</v>
      </c>
      <c r="B297" s="662" t="s">
        <v>5265</v>
      </c>
      <c r="C297" s="662" t="s">
        <v>4986</v>
      </c>
      <c r="D297" s="662" t="s">
        <v>5280</v>
      </c>
      <c r="E297" s="662" t="s">
        <v>5281</v>
      </c>
      <c r="F297" s="665">
        <v>0</v>
      </c>
      <c r="G297" s="665">
        <v>0</v>
      </c>
      <c r="H297" s="665"/>
      <c r="I297" s="665"/>
      <c r="J297" s="665">
        <v>1</v>
      </c>
      <c r="K297" s="665">
        <v>114</v>
      </c>
      <c r="L297" s="665"/>
      <c r="M297" s="665">
        <v>114</v>
      </c>
      <c r="N297" s="665"/>
      <c r="O297" s="665"/>
      <c r="P297" s="678"/>
      <c r="Q297" s="666"/>
    </row>
    <row r="298" spans="1:17" ht="14.4" customHeight="1" x14ac:dyDescent="0.3">
      <c r="A298" s="661" t="s">
        <v>525</v>
      </c>
      <c r="B298" s="662" t="s">
        <v>5265</v>
      </c>
      <c r="C298" s="662" t="s">
        <v>4986</v>
      </c>
      <c r="D298" s="662" t="s">
        <v>5282</v>
      </c>
      <c r="E298" s="662" t="s">
        <v>5283</v>
      </c>
      <c r="F298" s="665">
        <v>2</v>
      </c>
      <c r="G298" s="665">
        <v>10646</v>
      </c>
      <c r="H298" s="665">
        <v>1</v>
      </c>
      <c r="I298" s="665">
        <v>5323</v>
      </c>
      <c r="J298" s="665">
        <v>1</v>
      </c>
      <c r="K298" s="665">
        <v>5362</v>
      </c>
      <c r="L298" s="665">
        <v>0.503663347736239</v>
      </c>
      <c r="M298" s="665">
        <v>5362</v>
      </c>
      <c r="N298" s="665">
        <v>1</v>
      </c>
      <c r="O298" s="665">
        <v>5507</v>
      </c>
      <c r="P298" s="678">
        <v>0.51728348675558899</v>
      </c>
      <c r="Q298" s="666">
        <v>5507</v>
      </c>
    </row>
    <row r="299" spans="1:17" ht="14.4" customHeight="1" x14ac:dyDescent="0.3">
      <c r="A299" s="661" t="s">
        <v>525</v>
      </c>
      <c r="B299" s="662" t="s">
        <v>5265</v>
      </c>
      <c r="C299" s="662" t="s">
        <v>4986</v>
      </c>
      <c r="D299" s="662" t="s">
        <v>5284</v>
      </c>
      <c r="E299" s="662" t="s">
        <v>5285</v>
      </c>
      <c r="F299" s="665"/>
      <c r="G299" s="665"/>
      <c r="H299" s="665"/>
      <c r="I299" s="665"/>
      <c r="J299" s="665">
        <v>1</v>
      </c>
      <c r="K299" s="665">
        <v>2841</v>
      </c>
      <c r="L299" s="665"/>
      <c r="M299" s="665">
        <v>2841</v>
      </c>
      <c r="N299" s="665"/>
      <c r="O299" s="665"/>
      <c r="P299" s="678"/>
      <c r="Q299" s="666"/>
    </row>
    <row r="300" spans="1:17" ht="14.4" customHeight="1" x14ac:dyDescent="0.3">
      <c r="A300" s="661" t="s">
        <v>525</v>
      </c>
      <c r="B300" s="662" t="s">
        <v>5265</v>
      </c>
      <c r="C300" s="662" t="s">
        <v>4986</v>
      </c>
      <c r="D300" s="662" t="s">
        <v>3169</v>
      </c>
      <c r="E300" s="662" t="s">
        <v>5286</v>
      </c>
      <c r="F300" s="665">
        <v>3</v>
      </c>
      <c r="G300" s="665">
        <v>12099</v>
      </c>
      <c r="H300" s="665">
        <v>1</v>
      </c>
      <c r="I300" s="665">
        <v>4033</v>
      </c>
      <c r="J300" s="665">
        <v>2</v>
      </c>
      <c r="K300" s="665">
        <v>8164</v>
      </c>
      <c r="L300" s="665">
        <v>0.67476650962889495</v>
      </c>
      <c r="M300" s="665">
        <v>4082</v>
      </c>
      <c r="N300" s="665">
        <v>3</v>
      </c>
      <c r="O300" s="665">
        <v>12789</v>
      </c>
      <c r="P300" s="678">
        <v>1.0570295065707909</v>
      </c>
      <c r="Q300" s="666">
        <v>4263</v>
      </c>
    </row>
    <row r="301" spans="1:17" ht="14.4" customHeight="1" x14ac:dyDescent="0.3">
      <c r="A301" s="661" t="s">
        <v>525</v>
      </c>
      <c r="B301" s="662" t="s">
        <v>5265</v>
      </c>
      <c r="C301" s="662" t="s">
        <v>4986</v>
      </c>
      <c r="D301" s="662" t="s">
        <v>5287</v>
      </c>
      <c r="E301" s="662" t="s">
        <v>5288</v>
      </c>
      <c r="F301" s="665">
        <v>1</v>
      </c>
      <c r="G301" s="665">
        <v>932</v>
      </c>
      <c r="H301" s="665">
        <v>1</v>
      </c>
      <c r="I301" s="665">
        <v>932</v>
      </c>
      <c r="J301" s="665">
        <v>2</v>
      </c>
      <c r="K301" s="665">
        <v>1892</v>
      </c>
      <c r="L301" s="665">
        <v>2.0300429184549356</v>
      </c>
      <c r="M301" s="665">
        <v>946</v>
      </c>
      <c r="N301" s="665">
        <v>1</v>
      </c>
      <c r="O301" s="665">
        <v>971</v>
      </c>
      <c r="P301" s="678">
        <v>1.0418454935622317</v>
      </c>
      <c r="Q301" s="666">
        <v>971</v>
      </c>
    </row>
    <row r="302" spans="1:17" ht="14.4" customHeight="1" x14ac:dyDescent="0.3">
      <c r="A302" s="661" t="s">
        <v>525</v>
      </c>
      <c r="B302" s="662" t="s">
        <v>5265</v>
      </c>
      <c r="C302" s="662" t="s">
        <v>4986</v>
      </c>
      <c r="D302" s="662" t="s">
        <v>5289</v>
      </c>
      <c r="E302" s="662" t="s">
        <v>5290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930</v>
      </c>
      <c r="P302" s="678"/>
      <c r="Q302" s="666">
        <v>930</v>
      </c>
    </row>
    <row r="303" spans="1:17" ht="14.4" customHeight="1" x14ac:dyDescent="0.3">
      <c r="A303" s="661" t="s">
        <v>525</v>
      </c>
      <c r="B303" s="662" t="s">
        <v>5265</v>
      </c>
      <c r="C303" s="662" t="s">
        <v>4986</v>
      </c>
      <c r="D303" s="662" t="s">
        <v>5291</v>
      </c>
      <c r="E303" s="662" t="s">
        <v>5292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985</v>
      </c>
      <c r="P303" s="678"/>
      <c r="Q303" s="666">
        <v>985</v>
      </c>
    </row>
    <row r="304" spans="1:17" ht="14.4" customHeight="1" x14ac:dyDescent="0.3">
      <c r="A304" s="661" t="s">
        <v>525</v>
      </c>
      <c r="B304" s="662" t="s">
        <v>5265</v>
      </c>
      <c r="C304" s="662" t="s">
        <v>4986</v>
      </c>
      <c r="D304" s="662" t="s">
        <v>5293</v>
      </c>
      <c r="E304" s="662" t="s">
        <v>5294</v>
      </c>
      <c r="F304" s="665">
        <v>1</v>
      </c>
      <c r="G304" s="665">
        <v>2936</v>
      </c>
      <c r="H304" s="665">
        <v>1</v>
      </c>
      <c r="I304" s="665">
        <v>2936</v>
      </c>
      <c r="J304" s="665">
        <v>2</v>
      </c>
      <c r="K304" s="665">
        <v>5960</v>
      </c>
      <c r="L304" s="665">
        <v>2.0299727520435966</v>
      </c>
      <c r="M304" s="665">
        <v>2980</v>
      </c>
      <c r="N304" s="665"/>
      <c r="O304" s="665"/>
      <c r="P304" s="678"/>
      <c r="Q304" s="666"/>
    </row>
    <row r="305" spans="1:17" ht="14.4" customHeight="1" x14ac:dyDescent="0.3">
      <c r="A305" s="661" t="s">
        <v>525</v>
      </c>
      <c r="B305" s="662" t="s">
        <v>5265</v>
      </c>
      <c r="C305" s="662" t="s">
        <v>4986</v>
      </c>
      <c r="D305" s="662" t="s">
        <v>5155</v>
      </c>
      <c r="E305" s="662" t="s">
        <v>5156</v>
      </c>
      <c r="F305" s="665"/>
      <c r="G305" s="665"/>
      <c r="H305" s="665"/>
      <c r="I305" s="665"/>
      <c r="J305" s="665">
        <v>1</v>
      </c>
      <c r="K305" s="665">
        <v>819</v>
      </c>
      <c r="L305" s="665"/>
      <c r="M305" s="665">
        <v>819</v>
      </c>
      <c r="N305" s="665"/>
      <c r="O305" s="665"/>
      <c r="P305" s="678"/>
      <c r="Q305" s="666"/>
    </row>
    <row r="306" spans="1:17" ht="14.4" customHeight="1" x14ac:dyDescent="0.3">
      <c r="A306" s="661" t="s">
        <v>525</v>
      </c>
      <c r="B306" s="662" t="s">
        <v>5265</v>
      </c>
      <c r="C306" s="662" t="s">
        <v>4986</v>
      </c>
      <c r="D306" s="662" t="s">
        <v>5295</v>
      </c>
      <c r="E306" s="662" t="s">
        <v>5296</v>
      </c>
      <c r="F306" s="665">
        <v>1</v>
      </c>
      <c r="G306" s="665">
        <v>3909</v>
      </c>
      <c r="H306" s="665">
        <v>1</v>
      </c>
      <c r="I306" s="665">
        <v>3909</v>
      </c>
      <c r="J306" s="665">
        <v>1</v>
      </c>
      <c r="K306" s="665">
        <v>3958</v>
      </c>
      <c r="L306" s="665">
        <v>1.0125351752366334</v>
      </c>
      <c r="M306" s="665">
        <v>3958</v>
      </c>
      <c r="N306" s="665">
        <v>1</v>
      </c>
      <c r="O306" s="665">
        <v>4139</v>
      </c>
      <c r="P306" s="678">
        <v>1.0588385776413405</v>
      </c>
      <c r="Q306" s="666">
        <v>4139</v>
      </c>
    </row>
    <row r="307" spans="1:17" ht="14.4" customHeight="1" x14ac:dyDescent="0.3">
      <c r="A307" s="661" t="s">
        <v>525</v>
      </c>
      <c r="B307" s="662" t="s">
        <v>5265</v>
      </c>
      <c r="C307" s="662" t="s">
        <v>4986</v>
      </c>
      <c r="D307" s="662" t="s">
        <v>5297</v>
      </c>
      <c r="E307" s="662" t="s">
        <v>5298</v>
      </c>
      <c r="F307" s="665">
        <v>3</v>
      </c>
      <c r="G307" s="665">
        <v>8442</v>
      </c>
      <c r="H307" s="665">
        <v>1</v>
      </c>
      <c r="I307" s="665">
        <v>2814</v>
      </c>
      <c r="J307" s="665">
        <v>3</v>
      </c>
      <c r="K307" s="665">
        <v>8559</v>
      </c>
      <c r="L307" s="665">
        <v>1.0138592750533049</v>
      </c>
      <c r="M307" s="665">
        <v>2853</v>
      </c>
      <c r="N307" s="665"/>
      <c r="O307" s="665"/>
      <c r="P307" s="678"/>
      <c r="Q307" s="666"/>
    </row>
    <row r="308" spans="1:17" ht="14.4" customHeight="1" x14ac:dyDescent="0.3">
      <c r="A308" s="661" t="s">
        <v>525</v>
      </c>
      <c r="B308" s="662" t="s">
        <v>5265</v>
      </c>
      <c r="C308" s="662" t="s">
        <v>4986</v>
      </c>
      <c r="D308" s="662" t="s">
        <v>5299</v>
      </c>
      <c r="E308" s="662" t="s">
        <v>5300</v>
      </c>
      <c r="F308" s="665"/>
      <c r="G308" s="665"/>
      <c r="H308" s="665"/>
      <c r="I308" s="665"/>
      <c r="J308" s="665">
        <v>1</v>
      </c>
      <c r="K308" s="665">
        <v>436</v>
      </c>
      <c r="L308" s="665"/>
      <c r="M308" s="665">
        <v>436</v>
      </c>
      <c r="N308" s="665">
        <v>1</v>
      </c>
      <c r="O308" s="665">
        <v>444</v>
      </c>
      <c r="P308" s="678"/>
      <c r="Q308" s="666">
        <v>444</v>
      </c>
    </row>
    <row r="309" spans="1:17" ht="14.4" customHeight="1" x14ac:dyDescent="0.3">
      <c r="A309" s="661" t="s">
        <v>525</v>
      </c>
      <c r="B309" s="662" t="s">
        <v>5265</v>
      </c>
      <c r="C309" s="662" t="s">
        <v>4986</v>
      </c>
      <c r="D309" s="662" t="s">
        <v>5197</v>
      </c>
      <c r="E309" s="662" t="s">
        <v>5198</v>
      </c>
      <c r="F309" s="665">
        <v>0</v>
      </c>
      <c r="G309" s="665">
        <v>0</v>
      </c>
      <c r="H309" s="665"/>
      <c r="I309" s="665"/>
      <c r="J309" s="665">
        <v>8</v>
      </c>
      <c r="K309" s="665">
        <v>6814</v>
      </c>
      <c r="L309" s="665"/>
      <c r="M309" s="665">
        <v>851.75</v>
      </c>
      <c r="N309" s="665">
        <v>6</v>
      </c>
      <c r="O309" s="665">
        <v>5190</v>
      </c>
      <c r="P309" s="678"/>
      <c r="Q309" s="666">
        <v>865</v>
      </c>
    </row>
    <row r="310" spans="1:17" ht="14.4" customHeight="1" x14ac:dyDescent="0.3">
      <c r="A310" s="661" t="s">
        <v>525</v>
      </c>
      <c r="B310" s="662" t="s">
        <v>5265</v>
      </c>
      <c r="C310" s="662" t="s">
        <v>4986</v>
      </c>
      <c r="D310" s="662" t="s">
        <v>5301</v>
      </c>
      <c r="E310" s="662" t="s">
        <v>5302</v>
      </c>
      <c r="F310" s="665">
        <v>1</v>
      </c>
      <c r="G310" s="665">
        <v>112</v>
      </c>
      <c r="H310" s="665">
        <v>1</v>
      </c>
      <c r="I310" s="665">
        <v>112</v>
      </c>
      <c r="J310" s="665">
        <v>4</v>
      </c>
      <c r="K310" s="665">
        <v>455</v>
      </c>
      <c r="L310" s="665">
        <v>4.0625</v>
      </c>
      <c r="M310" s="665">
        <v>113.75</v>
      </c>
      <c r="N310" s="665">
        <v>7</v>
      </c>
      <c r="O310" s="665">
        <v>840</v>
      </c>
      <c r="P310" s="678">
        <v>7.5</v>
      </c>
      <c r="Q310" s="666">
        <v>120</v>
      </c>
    </row>
    <row r="311" spans="1:17" ht="14.4" customHeight="1" x14ac:dyDescent="0.3">
      <c r="A311" s="661" t="s">
        <v>525</v>
      </c>
      <c r="B311" s="662" t="s">
        <v>5265</v>
      </c>
      <c r="C311" s="662" t="s">
        <v>4986</v>
      </c>
      <c r="D311" s="662" t="s">
        <v>5303</v>
      </c>
      <c r="E311" s="662" t="s">
        <v>5304</v>
      </c>
      <c r="F311" s="665">
        <v>1</v>
      </c>
      <c r="G311" s="665">
        <v>161</v>
      </c>
      <c r="H311" s="665">
        <v>1</v>
      </c>
      <c r="I311" s="665">
        <v>161</v>
      </c>
      <c r="J311" s="665">
        <v>1</v>
      </c>
      <c r="K311" s="665">
        <v>311</v>
      </c>
      <c r="L311" s="665">
        <v>1.9316770186335404</v>
      </c>
      <c r="M311" s="665">
        <v>311</v>
      </c>
      <c r="N311" s="665">
        <v>1</v>
      </c>
      <c r="O311" s="665">
        <v>319</v>
      </c>
      <c r="P311" s="678">
        <v>1.9813664596273293</v>
      </c>
      <c r="Q311" s="666">
        <v>319</v>
      </c>
    </row>
    <row r="312" spans="1:17" ht="14.4" customHeight="1" x14ac:dyDescent="0.3">
      <c r="A312" s="661" t="s">
        <v>525</v>
      </c>
      <c r="B312" s="662" t="s">
        <v>5265</v>
      </c>
      <c r="C312" s="662" t="s">
        <v>4986</v>
      </c>
      <c r="D312" s="662" t="s">
        <v>5305</v>
      </c>
      <c r="E312" s="662" t="s">
        <v>5306</v>
      </c>
      <c r="F312" s="665"/>
      <c r="G312" s="665"/>
      <c r="H312" s="665"/>
      <c r="I312" s="665"/>
      <c r="J312" s="665"/>
      <c r="K312" s="665"/>
      <c r="L312" s="665"/>
      <c r="M312" s="665"/>
      <c r="N312" s="665">
        <v>4</v>
      </c>
      <c r="O312" s="665">
        <v>22824</v>
      </c>
      <c r="P312" s="678"/>
      <c r="Q312" s="666">
        <v>5706</v>
      </c>
    </row>
    <row r="313" spans="1:17" ht="14.4" customHeight="1" x14ac:dyDescent="0.3">
      <c r="A313" s="661" t="s">
        <v>525</v>
      </c>
      <c r="B313" s="662" t="s">
        <v>5265</v>
      </c>
      <c r="C313" s="662" t="s">
        <v>4986</v>
      </c>
      <c r="D313" s="662" t="s">
        <v>5225</v>
      </c>
      <c r="E313" s="662" t="s">
        <v>5226</v>
      </c>
      <c r="F313" s="665"/>
      <c r="G313" s="665"/>
      <c r="H313" s="665"/>
      <c r="I313" s="665"/>
      <c r="J313" s="665"/>
      <c r="K313" s="665"/>
      <c r="L313" s="665"/>
      <c r="M313" s="665"/>
      <c r="N313" s="665">
        <v>2</v>
      </c>
      <c r="O313" s="665">
        <v>9140</v>
      </c>
      <c r="P313" s="678"/>
      <c r="Q313" s="666">
        <v>4570</v>
      </c>
    </row>
    <row r="314" spans="1:17" ht="14.4" customHeight="1" x14ac:dyDescent="0.3">
      <c r="A314" s="661" t="s">
        <v>525</v>
      </c>
      <c r="B314" s="662" t="s">
        <v>5265</v>
      </c>
      <c r="C314" s="662" t="s">
        <v>4986</v>
      </c>
      <c r="D314" s="662" t="s">
        <v>5307</v>
      </c>
      <c r="E314" s="662" t="s">
        <v>5308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6069</v>
      </c>
      <c r="P314" s="678"/>
      <c r="Q314" s="666">
        <v>6069</v>
      </c>
    </row>
    <row r="315" spans="1:17" ht="14.4" customHeight="1" x14ac:dyDescent="0.3">
      <c r="A315" s="661" t="s">
        <v>525</v>
      </c>
      <c r="B315" s="662" t="s">
        <v>5265</v>
      </c>
      <c r="C315" s="662" t="s">
        <v>4986</v>
      </c>
      <c r="D315" s="662" t="s">
        <v>835</v>
      </c>
      <c r="E315" s="662" t="s">
        <v>5309</v>
      </c>
      <c r="F315" s="665"/>
      <c r="G315" s="665"/>
      <c r="H315" s="665"/>
      <c r="I315" s="665"/>
      <c r="J315" s="665">
        <v>1</v>
      </c>
      <c r="K315" s="665">
        <v>1193</v>
      </c>
      <c r="L315" s="665"/>
      <c r="M315" s="665">
        <v>1193</v>
      </c>
      <c r="N315" s="665"/>
      <c r="O315" s="665"/>
      <c r="P315" s="678"/>
      <c r="Q315" s="666"/>
    </row>
    <row r="316" spans="1:17" ht="14.4" customHeight="1" x14ac:dyDescent="0.3">
      <c r="A316" s="661" t="s">
        <v>525</v>
      </c>
      <c r="B316" s="662" t="s">
        <v>5265</v>
      </c>
      <c r="C316" s="662" t="s">
        <v>4986</v>
      </c>
      <c r="D316" s="662" t="s">
        <v>5310</v>
      </c>
      <c r="E316" s="662" t="s">
        <v>5311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8306</v>
      </c>
      <c r="P316" s="678"/>
      <c r="Q316" s="666">
        <v>8306</v>
      </c>
    </row>
    <row r="317" spans="1:17" ht="14.4" customHeight="1" x14ac:dyDescent="0.3">
      <c r="A317" s="661" t="s">
        <v>525</v>
      </c>
      <c r="B317" s="662" t="s">
        <v>5265</v>
      </c>
      <c r="C317" s="662" t="s">
        <v>4986</v>
      </c>
      <c r="D317" s="662" t="s">
        <v>5312</v>
      </c>
      <c r="E317" s="662" t="s">
        <v>5313</v>
      </c>
      <c r="F317" s="665">
        <v>2</v>
      </c>
      <c r="G317" s="665">
        <v>622</v>
      </c>
      <c r="H317" s="665">
        <v>1</v>
      </c>
      <c r="I317" s="665">
        <v>311</v>
      </c>
      <c r="J317" s="665">
        <v>2</v>
      </c>
      <c r="K317" s="665">
        <v>636</v>
      </c>
      <c r="L317" s="665">
        <v>1.022508038585209</v>
      </c>
      <c r="M317" s="665">
        <v>318</v>
      </c>
      <c r="N317" s="665">
        <v>2</v>
      </c>
      <c r="O317" s="665">
        <v>662</v>
      </c>
      <c r="P317" s="678">
        <v>1.0643086816720257</v>
      </c>
      <c r="Q317" s="666">
        <v>331</v>
      </c>
    </row>
    <row r="318" spans="1:17" ht="14.4" customHeight="1" x14ac:dyDescent="0.3">
      <c r="A318" s="661" t="s">
        <v>525</v>
      </c>
      <c r="B318" s="662" t="s">
        <v>5265</v>
      </c>
      <c r="C318" s="662" t="s">
        <v>4986</v>
      </c>
      <c r="D318" s="662" t="s">
        <v>5314</v>
      </c>
      <c r="E318" s="662" t="s">
        <v>5315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5208</v>
      </c>
      <c r="P318" s="678"/>
      <c r="Q318" s="666">
        <v>5208</v>
      </c>
    </row>
    <row r="319" spans="1:17" ht="14.4" customHeight="1" x14ac:dyDescent="0.3">
      <c r="A319" s="661" t="s">
        <v>525</v>
      </c>
      <c r="B319" s="662" t="s">
        <v>5265</v>
      </c>
      <c r="C319" s="662" t="s">
        <v>4986</v>
      </c>
      <c r="D319" s="662" t="s">
        <v>5316</v>
      </c>
      <c r="E319" s="662" t="s">
        <v>5283</v>
      </c>
      <c r="F319" s="665">
        <v>1</v>
      </c>
      <c r="G319" s="665">
        <v>559</v>
      </c>
      <c r="H319" s="665">
        <v>1</v>
      </c>
      <c r="I319" s="665">
        <v>559</v>
      </c>
      <c r="J319" s="665">
        <v>2</v>
      </c>
      <c r="K319" s="665">
        <v>1138</v>
      </c>
      <c r="L319" s="665">
        <v>2.0357781753130588</v>
      </c>
      <c r="M319" s="665">
        <v>569</v>
      </c>
      <c r="N319" s="665"/>
      <c r="O319" s="665"/>
      <c r="P319" s="678"/>
      <c r="Q319" s="666"/>
    </row>
    <row r="320" spans="1:17" ht="14.4" customHeight="1" x14ac:dyDescent="0.3">
      <c r="A320" s="661" t="s">
        <v>525</v>
      </c>
      <c r="B320" s="662" t="s">
        <v>5265</v>
      </c>
      <c r="C320" s="662" t="s">
        <v>4986</v>
      </c>
      <c r="D320" s="662" t="s">
        <v>5317</v>
      </c>
      <c r="E320" s="662" t="s">
        <v>5318</v>
      </c>
      <c r="F320" s="665"/>
      <c r="G320" s="665"/>
      <c r="H320" s="665"/>
      <c r="I320" s="665"/>
      <c r="J320" s="665">
        <v>1</v>
      </c>
      <c r="K320" s="665">
        <v>1940</v>
      </c>
      <c r="L320" s="665"/>
      <c r="M320" s="665">
        <v>1940</v>
      </c>
      <c r="N320" s="665"/>
      <c r="O320" s="665"/>
      <c r="P320" s="678"/>
      <c r="Q320" s="666"/>
    </row>
    <row r="321" spans="1:17" ht="14.4" customHeight="1" x14ac:dyDescent="0.3">
      <c r="A321" s="661" t="s">
        <v>525</v>
      </c>
      <c r="B321" s="662" t="s">
        <v>5319</v>
      </c>
      <c r="C321" s="662" t="s">
        <v>4986</v>
      </c>
      <c r="D321" s="662" t="s">
        <v>5167</v>
      </c>
      <c r="E321" s="662" t="s">
        <v>5168</v>
      </c>
      <c r="F321" s="665"/>
      <c r="G321" s="665"/>
      <c r="H321" s="665"/>
      <c r="I321" s="665"/>
      <c r="J321" s="665">
        <v>4</v>
      </c>
      <c r="K321" s="665">
        <v>0</v>
      </c>
      <c r="L321" s="665"/>
      <c r="M321" s="665">
        <v>0</v>
      </c>
      <c r="N321" s="665">
        <v>4</v>
      </c>
      <c r="O321" s="665">
        <v>0</v>
      </c>
      <c r="P321" s="678"/>
      <c r="Q321" s="666">
        <v>0</v>
      </c>
    </row>
    <row r="322" spans="1:17" ht="14.4" customHeight="1" x14ac:dyDescent="0.3">
      <c r="A322" s="661" t="s">
        <v>525</v>
      </c>
      <c r="B322" s="662" t="s">
        <v>5319</v>
      </c>
      <c r="C322" s="662" t="s">
        <v>4986</v>
      </c>
      <c r="D322" s="662" t="s">
        <v>5177</v>
      </c>
      <c r="E322" s="662" t="s">
        <v>5178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0</v>
      </c>
      <c r="P322" s="678"/>
      <c r="Q322" s="666">
        <v>0</v>
      </c>
    </row>
    <row r="323" spans="1:17" ht="14.4" customHeight="1" x14ac:dyDescent="0.3">
      <c r="A323" s="661" t="s">
        <v>525</v>
      </c>
      <c r="B323" s="662" t="s">
        <v>5319</v>
      </c>
      <c r="C323" s="662" t="s">
        <v>4986</v>
      </c>
      <c r="D323" s="662" t="s">
        <v>5320</v>
      </c>
      <c r="E323" s="662" t="s">
        <v>5321</v>
      </c>
      <c r="F323" s="665"/>
      <c r="G323" s="665"/>
      <c r="H323" s="665"/>
      <c r="I323" s="665"/>
      <c r="J323" s="665">
        <v>3</v>
      </c>
      <c r="K323" s="665">
        <v>0</v>
      </c>
      <c r="L323" s="665"/>
      <c r="M323" s="665">
        <v>0</v>
      </c>
      <c r="N323" s="665">
        <v>2</v>
      </c>
      <c r="O323" s="665">
        <v>0</v>
      </c>
      <c r="P323" s="678"/>
      <c r="Q323" s="666">
        <v>0</v>
      </c>
    </row>
    <row r="324" spans="1:17" ht="14.4" customHeight="1" x14ac:dyDescent="0.3">
      <c r="A324" s="661" t="s">
        <v>525</v>
      </c>
      <c r="B324" s="662" t="s">
        <v>5319</v>
      </c>
      <c r="C324" s="662" t="s">
        <v>4986</v>
      </c>
      <c r="D324" s="662" t="s">
        <v>5187</v>
      </c>
      <c r="E324" s="662" t="s">
        <v>5188</v>
      </c>
      <c r="F324" s="665"/>
      <c r="G324" s="665"/>
      <c r="H324" s="665"/>
      <c r="I324" s="665"/>
      <c r="J324" s="665">
        <v>1</v>
      </c>
      <c r="K324" s="665">
        <v>0</v>
      </c>
      <c r="L324" s="665"/>
      <c r="M324" s="665">
        <v>0</v>
      </c>
      <c r="N324" s="665">
        <v>2</v>
      </c>
      <c r="O324" s="665">
        <v>0</v>
      </c>
      <c r="P324" s="678"/>
      <c r="Q324" s="666">
        <v>0</v>
      </c>
    </row>
    <row r="325" spans="1:17" ht="14.4" customHeight="1" x14ac:dyDescent="0.3">
      <c r="A325" s="661" t="s">
        <v>525</v>
      </c>
      <c r="B325" s="662" t="s">
        <v>5319</v>
      </c>
      <c r="C325" s="662" t="s">
        <v>4986</v>
      </c>
      <c r="D325" s="662" t="s">
        <v>5299</v>
      </c>
      <c r="E325" s="662" t="s">
        <v>5300</v>
      </c>
      <c r="F325" s="665"/>
      <c r="G325" s="665"/>
      <c r="H325" s="665"/>
      <c r="I325" s="665"/>
      <c r="J325" s="665">
        <v>1</v>
      </c>
      <c r="K325" s="665">
        <v>436</v>
      </c>
      <c r="L325" s="665"/>
      <c r="M325" s="665">
        <v>436</v>
      </c>
      <c r="N325" s="665">
        <v>2</v>
      </c>
      <c r="O325" s="665">
        <v>888</v>
      </c>
      <c r="P325" s="678"/>
      <c r="Q325" s="666">
        <v>444</v>
      </c>
    </row>
    <row r="326" spans="1:17" ht="14.4" customHeight="1" x14ac:dyDescent="0.3">
      <c r="A326" s="661" t="s">
        <v>525</v>
      </c>
      <c r="B326" s="662" t="s">
        <v>5319</v>
      </c>
      <c r="C326" s="662" t="s">
        <v>4986</v>
      </c>
      <c r="D326" s="662" t="s">
        <v>5209</v>
      </c>
      <c r="E326" s="662" t="s">
        <v>5210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0</v>
      </c>
      <c r="P326" s="678"/>
      <c r="Q326" s="666">
        <v>0</v>
      </c>
    </row>
    <row r="327" spans="1:17" ht="14.4" customHeight="1" x14ac:dyDescent="0.3">
      <c r="A327" s="661" t="s">
        <v>525</v>
      </c>
      <c r="B327" s="662" t="s">
        <v>5319</v>
      </c>
      <c r="C327" s="662" t="s">
        <v>4986</v>
      </c>
      <c r="D327" s="662" t="s">
        <v>5213</v>
      </c>
      <c r="E327" s="662" t="s">
        <v>5214</v>
      </c>
      <c r="F327" s="665"/>
      <c r="G327" s="665"/>
      <c r="H327" s="665"/>
      <c r="I327" s="665"/>
      <c r="J327" s="665">
        <v>2</v>
      </c>
      <c r="K327" s="665">
        <v>0</v>
      </c>
      <c r="L327" s="665"/>
      <c r="M327" s="665">
        <v>0</v>
      </c>
      <c r="N327" s="665">
        <v>2</v>
      </c>
      <c r="O327" s="665">
        <v>0</v>
      </c>
      <c r="P327" s="678"/>
      <c r="Q327" s="666">
        <v>0</v>
      </c>
    </row>
    <row r="328" spans="1:17" ht="14.4" customHeight="1" x14ac:dyDescent="0.3">
      <c r="A328" s="661" t="s">
        <v>525</v>
      </c>
      <c r="B328" s="662" t="s">
        <v>5319</v>
      </c>
      <c r="C328" s="662" t="s">
        <v>4986</v>
      </c>
      <c r="D328" s="662" t="s">
        <v>5219</v>
      </c>
      <c r="E328" s="662" t="s">
        <v>5220</v>
      </c>
      <c r="F328" s="665"/>
      <c r="G328" s="665"/>
      <c r="H328" s="665"/>
      <c r="I328" s="665"/>
      <c r="J328" s="665">
        <v>4</v>
      </c>
      <c r="K328" s="665">
        <v>0</v>
      </c>
      <c r="L328" s="665"/>
      <c r="M328" s="665">
        <v>0</v>
      </c>
      <c r="N328" s="665">
        <v>4</v>
      </c>
      <c r="O328" s="665">
        <v>0</v>
      </c>
      <c r="P328" s="678"/>
      <c r="Q328" s="666">
        <v>0</v>
      </c>
    </row>
    <row r="329" spans="1:17" ht="14.4" customHeight="1" x14ac:dyDescent="0.3">
      <c r="A329" s="661" t="s">
        <v>525</v>
      </c>
      <c r="B329" s="662" t="s">
        <v>5319</v>
      </c>
      <c r="C329" s="662" t="s">
        <v>4986</v>
      </c>
      <c r="D329" s="662" t="s">
        <v>5229</v>
      </c>
      <c r="E329" s="662" t="s">
        <v>5230</v>
      </c>
      <c r="F329" s="665"/>
      <c r="G329" s="665"/>
      <c r="H329" s="665"/>
      <c r="I329" s="665"/>
      <c r="J329" s="665">
        <v>2</v>
      </c>
      <c r="K329" s="665">
        <v>0</v>
      </c>
      <c r="L329" s="665"/>
      <c r="M329" s="665">
        <v>0</v>
      </c>
      <c r="N329" s="665"/>
      <c r="O329" s="665"/>
      <c r="P329" s="678"/>
      <c r="Q329" s="666"/>
    </row>
    <row r="330" spans="1:17" ht="14.4" customHeight="1" x14ac:dyDescent="0.3">
      <c r="A330" s="661" t="s">
        <v>525</v>
      </c>
      <c r="B330" s="662" t="s">
        <v>5319</v>
      </c>
      <c r="C330" s="662" t="s">
        <v>4986</v>
      </c>
      <c r="D330" s="662" t="s">
        <v>5322</v>
      </c>
      <c r="E330" s="662" t="s">
        <v>5323</v>
      </c>
      <c r="F330" s="665"/>
      <c r="G330" s="665"/>
      <c r="H330" s="665"/>
      <c r="I330" s="665"/>
      <c r="J330" s="665">
        <v>3</v>
      </c>
      <c r="K330" s="665">
        <v>55269</v>
      </c>
      <c r="L330" s="665"/>
      <c r="M330" s="665">
        <v>18423</v>
      </c>
      <c r="N330" s="665">
        <v>2</v>
      </c>
      <c r="O330" s="665">
        <v>37376</v>
      </c>
      <c r="P330" s="678"/>
      <c r="Q330" s="666">
        <v>18688</v>
      </c>
    </row>
    <row r="331" spans="1:17" ht="14.4" customHeight="1" x14ac:dyDescent="0.3">
      <c r="A331" s="661" t="s">
        <v>525</v>
      </c>
      <c r="B331" s="662" t="s">
        <v>5319</v>
      </c>
      <c r="C331" s="662" t="s">
        <v>4986</v>
      </c>
      <c r="D331" s="662" t="s">
        <v>5324</v>
      </c>
      <c r="E331" s="662" t="s">
        <v>5325</v>
      </c>
      <c r="F331" s="665"/>
      <c r="G331" s="665"/>
      <c r="H331" s="665"/>
      <c r="I331" s="665"/>
      <c r="J331" s="665">
        <v>1</v>
      </c>
      <c r="K331" s="665">
        <v>0</v>
      </c>
      <c r="L331" s="665"/>
      <c r="M331" s="665">
        <v>0</v>
      </c>
      <c r="N331" s="665">
        <v>2</v>
      </c>
      <c r="O331" s="665">
        <v>0</v>
      </c>
      <c r="P331" s="678"/>
      <c r="Q331" s="666">
        <v>0</v>
      </c>
    </row>
    <row r="332" spans="1:17" ht="14.4" customHeight="1" x14ac:dyDescent="0.3">
      <c r="A332" s="661" t="s">
        <v>525</v>
      </c>
      <c r="B332" s="662" t="s">
        <v>5319</v>
      </c>
      <c r="C332" s="662" t="s">
        <v>4986</v>
      </c>
      <c r="D332" s="662" t="s">
        <v>5326</v>
      </c>
      <c r="E332" s="662" t="s">
        <v>5327</v>
      </c>
      <c r="F332" s="665"/>
      <c r="G332" s="665"/>
      <c r="H332" s="665"/>
      <c r="I332" s="665"/>
      <c r="J332" s="665">
        <v>3</v>
      </c>
      <c r="K332" s="665">
        <v>0</v>
      </c>
      <c r="L332" s="665"/>
      <c r="M332" s="665">
        <v>0</v>
      </c>
      <c r="N332" s="665">
        <v>2</v>
      </c>
      <c r="O332" s="665">
        <v>0</v>
      </c>
      <c r="P332" s="678"/>
      <c r="Q332" s="666">
        <v>0</v>
      </c>
    </row>
    <row r="333" spans="1:17" ht="14.4" customHeight="1" x14ac:dyDescent="0.3">
      <c r="A333" s="661" t="s">
        <v>525</v>
      </c>
      <c r="B333" s="662" t="s">
        <v>5328</v>
      </c>
      <c r="C333" s="662" t="s">
        <v>4986</v>
      </c>
      <c r="D333" s="662" t="s">
        <v>5329</v>
      </c>
      <c r="E333" s="662" t="s">
        <v>5330</v>
      </c>
      <c r="F333" s="665"/>
      <c r="G333" s="665"/>
      <c r="H333" s="665"/>
      <c r="I333" s="665"/>
      <c r="J333" s="665"/>
      <c r="K333" s="665"/>
      <c r="L333" s="665"/>
      <c r="M333" s="665"/>
      <c r="N333" s="665">
        <v>2</v>
      </c>
      <c r="O333" s="665">
        <v>11400</v>
      </c>
      <c r="P333" s="678"/>
      <c r="Q333" s="666">
        <v>5700</v>
      </c>
    </row>
    <row r="334" spans="1:17" ht="14.4" customHeight="1" x14ac:dyDescent="0.3">
      <c r="A334" s="661" t="s">
        <v>525</v>
      </c>
      <c r="B334" s="662" t="s">
        <v>5328</v>
      </c>
      <c r="C334" s="662" t="s">
        <v>4986</v>
      </c>
      <c r="D334" s="662" t="s">
        <v>5331</v>
      </c>
      <c r="E334" s="662" t="s">
        <v>5332</v>
      </c>
      <c r="F334" s="665"/>
      <c r="G334" s="665"/>
      <c r="H334" s="665"/>
      <c r="I334" s="665"/>
      <c r="J334" s="665"/>
      <c r="K334" s="665"/>
      <c r="L334" s="665"/>
      <c r="M334" s="665"/>
      <c r="N334" s="665">
        <v>12</v>
      </c>
      <c r="O334" s="665">
        <v>2088</v>
      </c>
      <c r="P334" s="678"/>
      <c r="Q334" s="666">
        <v>174</v>
      </c>
    </row>
    <row r="335" spans="1:17" ht="14.4" customHeight="1" x14ac:dyDescent="0.3">
      <c r="A335" s="661" t="s">
        <v>525</v>
      </c>
      <c r="B335" s="662" t="s">
        <v>5328</v>
      </c>
      <c r="C335" s="662" t="s">
        <v>4986</v>
      </c>
      <c r="D335" s="662" t="s">
        <v>5333</v>
      </c>
      <c r="E335" s="662" t="s">
        <v>5334</v>
      </c>
      <c r="F335" s="665"/>
      <c r="G335" s="665"/>
      <c r="H335" s="665"/>
      <c r="I335" s="665"/>
      <c r="J335" s="665"/>
      <c r="K335" s="665"/>
      <c r="L335" s="665"/>
      <c r="M335" s="665"/>
      <c r="N335" s="665">
        <v>2</v>
      </c>
      <c r="O335" s="665">
        <v>11202</v>
      </c>
      <c r="P335" s="678"/>
      <c r="Q335" s="666">
        <v>5601</v>
      </c>
    </row>
    <row r="336" spans="1:17" ht="14.4" customHeight="1" x14ac:dyDescent="0.3">
      <c r="A336" s="661" t="s">
        <v>525</v>
      </c>
      <c r="B336" s="662" t="s">
        <v>5328</v>
      </c>
      <c r="C336" s="662" t="s">
        <v>4986</v>
      </c>
      <c r="D336" s="662" t="s">
        <v>5335</v>
      </c>
      <c r="E336" s="662" t="s">
        <v>5336</v>
      </c>
      <c r="F336" s="665"/>
      <c r="G336" s="665"/>
      <c r="H336" s="665"/>
      <c r="I336" s="665"/>
      <c r="J336" s="665"/>
      <c r="K336" s="665"/>
      <c r="L336" s="665"/>
      <c r="M336" s="665"/>
      <c r="N336" s="665">
        <v>5</v>
      </c>
      <c r="O336" s="665">
        <v>19100</v>
      </c>
      <c r="P336" s="678"/>
      <c r="Q336" s="666">
        <v>3820</v>
      </c>
    </row>
    <row r="337" spans="1:17" ht="14.4" customHeight="1" x14ac:dyDescent="0.3">
      <c r="A337" s="661" t="s">
        <v>525</v>
      </c>
      <c r="B337" s="662" t="s">
        <v>5328</v>
      </c>
      <c r="C337" s="662" t="s">
        <v>4986</v>
      </c>
      <c r="D337" s="662" t="s">
        <v>5337</v>
      </c>
      <c r="E337" s="662" t="s">
        <v>5338</v>
      </c>
      <c r="F337" s="665"/>
      <c r="G337" s="665"/>
      <c r="H337" s="665"/>
      <c r="I337" s="665"/>
      <c r="J337" s="665"/>
      <c r="K337" s="665"/>
      <c r="L337" s="665"/>
      <c r="M337" s="665"/>
      <c r="N337" s="665">
        <v>2</v>
      </c>
      <c r="O337" s="665">
        <v>3184</v>
      </c>
      <c r="P337" s="678"/>
      <c r="Q337" s="666">
        <v>1592</v>
      </c>
    </row>
    <row r="338" spans="1:17" ht="14.4" customHeight="1" x14ac:dyDescent="0.3">
      <c r="A338" s="661" t="s">
        <v>525</v>
      </c>
      <c r="B338" s="662" t="s">
        <v>5328</v>
      </c>
      <c r="C338" s="662" t="s">
        <v>4986</v>
      </c>
      <c r="D338" s="662" t="s">
        <v>5339</v>
      </c>
      <c r="E338" s="662" t="s">
        <v>5340</v>
      </c>
      <c r="F338" s="665"/>
      <c r="G338" s="665"/>
      <c r="H338" s="665"/>
      <c r="I338" s="665"/>
      <c r="J338" s="665"/>
      <c r="K338" s="665"/>
      <c r="L338" s="665"/>
      <c r="M338" s="665"/>
      <c r="N338" s="665">
        <v>3</v>
      </c>
      <c r="O338" s="665">
        <v>8595</v>
      </c>
      <c r="P338" s="678"/>
      <c r="Q338" s="666">
        <v>2865</v>
      </c>
    </row>
    <row r="339" spans="1:17" ht="14.4" customHeight="1" x14ac:dyDescent="0.3">
      <c r="A339" s="661" t="s">
        <v>525</v>
      </c>
      <c r="B339" s="662" t="s">
        <v>5328</v>
      </c>
      <c r="C339" s="662" t="s">
        <v>4986</v>
      </c>
      <c r="D339" s="662" t="s">
        <v>5341</v>
      </c>
      <c r="E339" s="662" t="s">
        <v>5342</v>
      </c>
      <c r="F339" s="665"/>
      <c r="G339" s="665"/>
      <c r="H339" s="665"/>
      <c r="I339" s="665"/>
      <c r="J339" s="665"/>
      <c r="K339" s="665"/>
      <c r="L339" s="665"/>
      <c r="M339" s="665"/>
      <c r="N339" s="665">
        <v>2</v>
      </c>
      <c r="O339" s="665">
        <v>2378</v>
      </c>
      <c r="P339" s="678"/>
      <c r="Q339" s="666">
        <v>1189</v>
      </c>
    </row>
    <row r="340" spans="1:17" ht="14.4" customHeight="1" x14ac:dyDescent="0.3">
      <c r="A340" s="661" t="s">
        <v>525</v>
      </c>
      <c r="B340" s="662" t="s">
        <v>5328</v>
      </c>
      <c r="C340" s="662" t="s">
        <v>4986</v>
      </c>
      <c r="D340" s="662" t="s">
        <v>5343</v>
      </c>
      <c r="E340" s="662" t="s">
        <v>5344</v>
      </c>
      <c r="F340" s="665"/>
      <c r="G340" s="665"/>
      <c r="H340" s="665"/>
      <c r="I340" s="665"/>
      <c r="J340" s="665"/>
      <c r="K340" s="665"/>
      <c r="L340" s="665"/>
      <c r="M340" s="665"/>
      <c r="N340" s="665">
        <v>1</v>
      </c>
      <c r="O340" s="665">
        <v>6417</v>
      </c>
      <c r="P340" s="678"/>
      <c r="Q340" s="666">
        <v>6417</v>
      </c>
    </row>
    <row r="341" spans="1:17" ht="14.4" customHeight="1" x14ac:dyDescent="0.3">
      <c r="A341" s="661" t="s">
        <v>525</v>
      </c>
      <c r="B341" s="662" t="s">
        <v>5328</v>
      </c>
      <c r="C341" s="662" t="s">
        <v>4986</v>
      </c>
      <c r="D341" s="662" t="s">
        <v>5345</v>
      </c>
      <c r="E341" s="662" t="s">
        <v>5346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3979</v>
      </c>
      <c r="P341" s="678"/>
      <c r="Q341" s="666">
        <v>3979</v>
      </c>
    </row>
    <row r="342" spans="1:17" ht="14.4" customHeight="1" x14ac:dyDescent="0.3">
      <c r="A342" s="661" t="s">
        <v>525</v>
      </c>
      <c r="B342" s="662" t="s">
        <v>5328</v>
      </c>
      <c r="C342" s="662" t="s">
        <v>4986</v>
      </c>
      <c r="D342" s="662" t="s">
        <v>5347</v>
      </c>
      <c r="E342" s="662" t="s">
        <v>5348</v>
      </c>
      <c r="F342" s="665"/>
      <c r="G342" s="665"/>
      <c r="H342" s="665"/>
      <c r="I342" s="665"/>
      <c r="J342" s="665"/>
      <c r="K342" s="665"/>
      <c r="L342" s="665"/>
      <c r="M342" s="665"/>
      <c r="N342" s="665">
        <v>2</v>
      </c>
      <c r="O342" s="665">
        <v>11094</v>
      </c>
      <c r="P342" s="678"/>
      <c r="Q342" s="666">
        <v>5547</v>
      </c>
    </row>
    <row r="343" spans="1:17" ht="14.4" customHeight="1" x14ac:dyDescent="0.3">
      <c r="A343" s="661" t="s">
        <v>525</v>
      </c>
      <c r="B343" s="662" t="s">
        <v>5328</v>
      </c>
      <c r="C343" s="662" t="s">
        <v>4986</v>
      </c>
      <c r="D343" s="662" t="s">
        <v>5349</v>
      </c>
      <c r="E343" s="662" t="s">
        <v>5350</v>
      </c>
      <c r="F343" s="665"/>
      <c r="G343" s="665"/>
      <c r="H343" s="665"/>
      <c r="I343" s="665"/>
      <c r="J343" s="665"/>
      <c r="K343" s="665"/>
      <c r="L343" s="665"/>
      <c r="M343" s="665"/>
      <c r="N343" s="665">
        <v>8</v>
      </c>
      <c r="O343" s="665">
        <v>10576</v>
      </c>
      <c r="P343" s="678"/>
      <c r="Q343" s="666">
        <v>1322</v>
      </c>
    </row>
    <row r="344" spans="1:17" ht="14.4" customHeight="1" x14ac:dyDescent="0.3">
      <c r="A344" s="661" t="s">
        <v>525</v>
      </c>
      <c r="B344" s="662" t="s">
        <v>5328</v>
      </c>
      <c r="C344" s="662" t="s">
        <v>4986</v>
      </c>
      <c r="D344" s="662" t="s">
        <v>5351</v>
      </c>
      <c r="E344" s="662" t="s">
        <v>5352</v>
      </c>
      <c r="F344" s="665"/>
      <c r="G344" s="665"/>
      <c r="H344" s="665"/>
      <c r="I344" s="665"/>
      <c r="J344" s="665"/>
      <c r="K344" s="665"/>
      <c r="L344" s="665"/>
      <c r="M344" s="665"/>
      <c r="N344" s="665">
        <v>4</v>
      </c>
      <c r="O344" s="665">
        <v>1900</v>
      </c>
      <c r="P344" s="678"/>
      <c r="Q344" s="666">
        <v>475</v>
      </c>
    </row>
    <row r="345" spans="1:17" ht="14.4" customHeight="1" x14ac:dyDescent="0.3">
      <c r="A345" s="661" t="s">
        <v>525</v>
      </c>
      <c r="B345" s="662" t="s">
        <v>5328</v>
      </c>
      <c r="C345" s="662" t="s">
        <v>4986</v>
      </c>
      <c r="D345" s="662" t="s">
        <v>5353</v>
      </c>
      <c r="E345" s="662" t="s">
        <v>5354</v>
      </c>
      <c r="F345" s="665"/>
      <c r="G345" s="665"/>
      <c r="H345" s="665"/>
      <c r="I345" s="665"/>
      <c r="J345" s="665"/>
      <c r="K345" s="665"/>
      <c r="L345" s="665"/>
      <c r="M345" s="665"/>
      <c r="N345" s="665">
        <v>2</v>
      </c>
      <c r="O345" s="665">
        <v>8224</v>
      </c>
      <c r="P345" s="678"/>
      <c r="Q345" s="666">
        <v>4112</v>
      </c>
    </row>
    <row r="346" spans="1:17" ht="14.4" customHeight="1" x14ac:dyDescent="0.3">
      <c r="A346" s="661" t="s">
        <v>525</v>
      </c>
      <c r="B346" s="662" t="s">
        <v>5328</v>
      </c>
      <c r="C346" s="662" t="s">
        <v>4986</v>
      </c>
      <c r="D346" s="662" t="s">
        <v>5355</v>
      </c>
      <c r="E346" s="662" t="s">
        <v>5356</v>
      </c>
      <c r="F346" s="665"/>
      <c r="G346" s="665"/>
      <c r="H346" s="665"/>
      <c r="I346" s="665"/>
      <c r="J346" s="665"/>
      <c r="K346" s="665"/>
      <c r="L346" s="665"/>
      <c r="M346" s="665"/>
      <c r="N346" s="665">
        <v>3</v>
      </c>
      <c r="O346" s="665">
        <v>1071</v>
      </c>
      <c r="P346" s="678"/>
      <c r="Q346" s="666">
        <v>357</v>
      </c>
    </row>
    <row r="347" spans="1:17" ht="14.4" customHeight="1" x14ac:dyDescent="0.3">
      <c r="A347" s="661" t="s">
        <v>525</v>
      </c>
      <c r="B347" s="662" t="s">
        <v>5328</v>
      </c>
      <c r="C347" s="662" t="s">
        <v>4986</v>
      </c>
      <c r="D347" s="662" t="s">
        <v>5357</v>
      </c>
      <c r="E347" s="662" t="s">
        <v>5358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12892</v>
      </c>
      <c r="P347" s="678"/>
      <c r="Q347" s="666">
        <v>12892</v>
      </c>
    </row>
    <row r="348" spans="1:17" ht="14.4" customHeight="1" x14ac:dyDescent="0.3">
      <c r="A348" s="661" t="s">
        <v>525</v>
      </c>
      <c r="B348" s="662" t="s">
        <v>5328</v>
      </c>
      <c r="C348" s="662" t="s">
        <v>4986</v>
      </c>
      <c r="D348" s="662" t="s">
        <v>5359</v>
      </c>
      <c r="E348" s="662" t="s">
        <v>5360</v>
      </c>
      <c r="F348" s="665"/>
      <c r="G348" s="665"/>
      <c r="H348" s="665"/>
      <c r="I348" s="665"/>
      <c r="J348" s="665"/>
      <c r="K348" s="665"/>
      <c r="L348" s="665"/>
      <c r="M348" s="665"/>
      <c r="N348" s="665">
        <v>1</v>
      </c>
      <c r="O348" s="665">
        <v>713</v>
      </c>
      <c r="P348" s="678"/>
      <c r="Q348" s="666">
        <v>713</v>
      </c>
    </row>
    <row r="349" spans="1:17" ht="14.4" customHeight="1" x14ac:dyDescent="0.3">
      <c r="A349" s="661" t="s">
        <v>525</v>
      </c>
      <c r="B349" s="662" t="s">
        <v>5328</v>
      </c>
      <c r="C349" s="662" t="s">
        <v>4986</v>
      </c>
      <c r="D349" s="662" t="s">
        <v>5361</v>
      </c>
      <c r="E349" s="662" t="s">
        <v>5362</v>
      </c>
      <c r="F349" s="665"/>
      <c r="G349" s="665"/>
      <c r="H349" s="665"/>
      <c r="I349" s="665"/>
      <c r="J349" s="665"/>
      <c r="K349" s="665"/>
      <c r="L349" s="665"/>
      <c r="M349" s="665"/>
      <c r="N349" s="665">
        <v>1</v>
      </c>
      <c r="O349" s="665">
        <v>1445</v>
      </c>
      <c r="P349" s="678"/>
      <c r="Q349" s="666">
        <v>1445</v>
      </c>
    </row>
    <row r="350" spans="1:17" ht="14.4" customHeight="1" x14ac:dyDescent="0.3">
      <c r="A350" s="661" t="s">
        <v>525</v>
      </c>
      <c r="B350" s="662" t="s">
        <v>5328</v>
      </c>
      <c r="C350" s="662" t="s">
        <v>4986</v>
      </c>
      <c r="D350" s="662" t="s">
        <v>5363</v>
      </c>
      <c r="E350" s="662" t="s">
        <v>5364</v>
      </c>
      <c r="F350" s="665"/>
      <c r="G350" s="665"/>
      <c r="H350" s="665"/>
      <c r="I350" s="665"/>
      <c r="J350" s="665"/>
      <c r="K350" s="665"/>
      <c r="L350" s="665"/>
      <c r="M350" s="665"/>
      <c r="N350" s="665">
        <v>3</v>
      </c>
      <c r="O350" s="665">
        <v>13812</v>
      </c>
      <c r="P350" s="678"/>
      <c r="Q350" s="666">
        <v>4604</v>
      </c>
    </row>
    <row r="351" spans="1:17" ht="14.4" customHeight="1" x14ac:dyDescent="0.3">
      <c r="A351" s="661" t="s">
        <v>525</v>
      </c>
      <c r="B351" s="662" t="s">
        <v>5365</v>
      </c>
      <c r="C351" s="662" t="s">
        <v>4986</v>
      </c>
      <c r="D351" s="662" t="s">
        <v>5366</v>
      </c>
      <c r="E351" s="662" t="s">
        <v>5367</v>
      </c>
      <c r="F351" s="665"/>
      <c r="G351" s="665"/>
      <c r="H351" s="665"/>
      <c r="I351" s="665"/>
      <c r="J351" s="665"/>
      <c r="K351" s="665"/>
      <c r="L351" s="665"/>
      <c r="M351" s="665"/>
      <c r="N351" s="665">
        <v>1</v>
      </c>
      <c r="O351" s="665">
        <v>21420</v>
      </c>
      <c r="P351" s="678"/>
      <c r="Q351" s="666">
        <v>21420</v>
      </c>
    </row>
    <row r="352" spans="1:17" ht="14.4" customHeight="1" x14ac:dyDescent="0.3">
      <c r="A352" s="661" t="s">
        <v>525</v>
      </c>
      <c r="B352" s="662" t="s">
        <v>5365</v>
      </c>
      <c r="C352" s="662" t="s">
        <v>4986</v>
      </c>
      <c r="D352" s="662" t="s">
        <v>5368</v>
      </c>
      <c r="E352" s="662" t="s">
        <v>5369</v>
      </c>
      <c r="F352" s="665"/>
      <c r="G352" s="665"/>
      <c r="H352" s="665"/>
      <c r="I352" s="665"/>
      <c r="J352" s="665"/>
      <c r="K352" s="665"/>
      <c r="L352" s="665"/>
      <c r="M352" s="665"/>
      <c r="N352" s="665">
        <v>1</v>
      </c>
      <c r="O352" s="665">
        <v>66</v>
      </c>
      <c r="P352" s="678"/>
      <c r="Q352" s="666">
        <v>66</v>
      </c>
    </row>
    <row r="353" spans="1:17" ht="14.4" customHeight="1" x14ac:dyDescent="0.3">
      <c r="A353" s="661" t="s">
        <v>525</v>
      </c>
      <c r="B353" s="662" t="s">
        <v>5365</v>
      </c>
      <c r="C353" s="662" t="s">
        <v>4986</v>
      </c>
      <c r="D353" s="662" t="s">
        <v>5197</v>
      </c>
      <c r="E353" s="662" t="s">
        <v>5198</v>
      </c>
      <c r="F353" s="665"/>
      <c r="G353" s="665"/>
      <c r="H353" s="665"/>
      <c r="I353" s="665"/>
      <c r="J353" s="665"/>
      <c r="K353" s="665"/>
      <c r="L353" s="665"/>
      <c r="M353" s="665"/>
      <c r="N353" s="665">
        <v>1</v>
      </c>
      <c r="O353" s="665">
        <v>865</v>
      </c>
      <c r="P353" s="678"/>
      <c r="Q353" s="666">
        <v>865</v>
      </c>
    </row>
    <row r="354" spans="1:17" ht="14.4" customHeight="1" x14ac:dyDescent="0.3">
      <c r="A354" s="661" t="s">
        <v>525</v>
      </c>
      <c r="B354" s="662" t="s">
        <v>5365</v>
      </c>
      <c r="C354" s="662" t="s">
        <v>4986</v>
      </c>
      <c r="D354" s="662" t="s">
        <v>5370</v>
      </c>
      <c r="E354" s="662" t="s">
        <v>5371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1547</v>
      </c>
      <c r="P354" s="678"/>
      <c r="Q354" s="666">
        <v>1547</v>
      </c>
    </row>
    <row r="355" spans="1:17" ht="14.4" customHeight="1" x14ac:dyDescent="0.3">
      <c r="A355" s="661" t="s">
        <v>525</v>
      </c>
      <c r="B355" s="662" t="s">
        <v>5365</v>
      </c>
      <c r="C355" s="662" t="s">
        <v>4986</v>
      </c>
      <c r="D355" s="662" t="s">
        <v>5211</v>
      </c>
      <c r="E355" s="662" t="s">
        <v>5212</v>
      </c>
      <c r="F355" s="665"/>
      <c r="G355" s="665"/>
      <c r="H355" s="665"/>
      <c r="I355" s="665"/>
      <c r="J355" s="665"/>
      <c r="K355" s="665"/>
      <c r="L355" s="665"/>
      <c r="M355" s="665"/>
      <c r="N355" s="665">
        <v>1</v>
      </c>
      <c r="O355" s="665">
        <v>364</v>
      </c>
      <c r="P355" s="678"/>
      <c r="Q355" s="666">
        <v>364</v>
      </c>
    </row>
    <row r="356" spans="1:17" ht="14.4" customHeight="1" x14ac:dyDescent="0.3">
      <c r="A356" s="661" t="s">
        <v>525</v>
      </c>
      <c r="B356" s="662" t="s">
        <v>5365</v>
      </c>
      <c r="C356" s="662" t="s">
        <v>4986</v>
      </c>
      <c r="D356" s="662" t="s">
        <v>5372</v>
      </c>
      <c r="E356" s="662" t="s">
        <v>5373</v>
      </c>
      <c r="F356" s="665"/>
      <c r="G356" s="665"/>
      <c r="H356" s="665"/>
      <c r="I356" s="665"/>
      <c r="J356" s="665"/>
      <c r="K356" s="665"/>
      <c r="L356" s="665"/>
      <c r="M356" s="665"/>
      <c r="N356" s="665">
        <v>1</v>
      </c>
      <c r="O356" s="665">
        <v>1839</v>
      </c>
      <c r="P356" s="678"/>
      <c r="Q356" s="666">
        <v>1839</v>
      </c>
    </row>
    <row r="357" spans="1:17" ht="14.4" customHeight="1" x14ac:dyDescent="0.3">
      <c r="A357" s="661" t="s">
        <v>525</v>
      </c>
      <c r="B357" s="662" t="s">
        <v>5365</v>
      </c>
      <c r="C357" s="662" t="s">
        <v>4986</v>
      </c>
      <c r="D357" s="662" t="s">
        <v>5374</v>
      </c>
      <c r="E357" s="662" t="s">
        <v>5375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5228</v>
      </c>
      <c r="P357" s="678"/>
      <c r="Q357" s="666">
        <v>5228</v>
      </c>
    </row>
    <row r="358" spans="1:17" ht="14.4" customHeight="1" x14ac:dyDescent="0.3">
      <c r="A358" s="661" t="s">
        <v>525</v>
      </c>
      <c r="B358" s="662" t="s">
        <v>5376</v>
      </c>
      <c r="C358" s="662" t="s">
        <v>4986</v>
      </c>
      <c r="D358" s="662" t="s">
        <v>5377</v>
      </c>
      <c r="E358" s="662" t="s">
        <v>5378</v>
      </c>
      <c r="F358" s="665">
        <v>1</v>
      </c>
      <c r="G358" s="665">
        <v>342</v>
      </c>
      <c r="H358" s="665">
        <v>1</v>
      </c>
      <c r="I358" s="665">
        <v>342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525</v>
      </c>
      <c r="B359" s="662" t="s">
        <v>5376</v>
      </c>
      <c r="C359" s="662" t="s">
        <v>4986</v>
      </c>
      <c r="D359" s="662" t="s">
        <v>5379</v>
      </c>
      <c r="E359" s="662" t="s">
        <v>5380</v>
      </c>
      <c r="F359" s="665">
        <v>1</v>
      </c>
      <c r="G359" s="665">
        <v>350</v>
      </c>
      <c r="H359" s="665">
        <v>1</v>
      </c>
      <c r="I359" s="665">
        <v>350</v>
      </c>
      <c r="J359" s="665">
        <v>1</v>
      </c>
      <c r="K359" s="665">
        <v>352</v>
      </c>
      <c r="L359" s="665">
        <v>1.0057142857142858</v>
      </c>
      <c r="M359" s="665">
        <v>352</v>
      </c>
      <c r="N359" s="665"/>
      <c r="O359" s="665"/>
      <c r="P359" s="678"/>
      <c r="Q359" s="666"/>
    </row>
    <row r="360" spans="1:17" ht="14.4" customHeight="1" x14ac:dyDescent="0.3">
      <c r="A360" s="661" t="s">
        <v>525</v>
      </c>
      <c r="B360" s="662" t="s">
        <v>5376</v>
      </c>
      <c r="C360" s="662" t="s">
        <v>4986</v>
      </c>
      <c r="D360" s="662" t="s">
        <v>5381</v>
      </c>
      <c r="E360" s="662" t="s">
        <v>5382</v>
      </c>
      <c r="F360" s="665">
        <v>1</v>
      </c>
      <c r="G360" s="665">
        <v>921</v>
      </c>
      <c r="H360" s="665">
        <v>1</v>
      </c>
      <c r="I360" s="665">
        <v>921</v>
      </c>
      <c r="J360" s="665">
        <v>1</v>
      </c>
      <c r="K360" s="665">
        <v>924</v>
      </c>
      <c r="L360" s="665">
        <v>1.003257328990228</v>
      </c>
      <c r="M360" s="665">
        <v>924</v>
      </c>
      <c r="N360" s="665"/>
      <c r="O360" s="665"/>
      <c r="P360" s="678"/>
      <c r="Q360" s="666"/>
    </row>
    <row r="361" spans="1:17" ht="14.4" customHeight="1" x14ac:dyDescent="0.3">
      <c r="A361" s="661" t="s">
        <v>525</v>
      </c>
      <c r="B361" s="662" t="s">
        <v>5376</v>
      </c>
      <c r="C361" s="662" t="s">
        <v>4986</v>
      </c>
      <c r="D361" s="662" t="s">
        <v>5383</v>
      </c>
      <c r="E361" s="662" t="s">
        <v>5384</v>
      </c>
      <c r="F361" s="665">
        <v>2</v>
      </c>
      <c r="G361" s="665">
        <v>708</v>
      </c>
      <c r="H361" s="665">
        <v>1</v>
      </c>
      <c r="I361" s="665">
        <v>354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525</v>
      </c>
      <c r="B362" s="662" t="s">
        <v>5376</v>
      </c>
      <c r="C362" s="662" t="s">
        <v>4986</v>
      </c>
      <c r="D362" s="662" t="s">
        <v>5385</v>
      </c>
      <c r="E362" s="662" t="s">
        <v>5386</v>
      </c>
      <c r="F362" s="665">
        <v>2</v>
      </c>
      <c r="G362" s="665">
        <v>1210</v>
      </c>
      <c r="H362" s="665">
        <v>1</v>
      </c>
      <c r="I362" s="665">
        <v>605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525</v>
      </c>
      <c r="B363" s="662" t="s">
        <v>5376</v>
      </c>
      <c r="C363" s="662" t="s">
        <v>4986</v>
      </c>
      <c r="D363" s="662" t="s">
        <v>5387</v>
      </c>
      <c r="E363" s="662" t="s">
        <v>5388</v>
      </c>
      <c r="F363" s="665"/>
      <c r="G363" s="665"/>
      <c r="H363" s="665"/>
      <c r="I363" s="665"/>
      <c r="J363" s="665"/>
      <c r="K363" s="665"/>
      <c r="L363" s="665"/>
      <c r="M363" s="665"/>
      <c r="N363" s="665">
        <v>2</v>
      </c>
      <c r="O363" s="665">
        <v>3096</v>
      </c>
      <c r="P363" s="678"/>
      <c r="Q363" s="666">
        <v>1548</v>
      </c>
    </row>
    <row r="364" spans="1:17" ht="14.4" customHeight="1" x14ac:dyDescent="0.3">
      <c r="A364" s="661" t="s">
        <v>525</v>
      </c>
      <c r="B364" s="662" t="s">
        <v>4944</v>
      </c>
      <c r="C364" s="662" t="s">
        <v>4975</v>
      </c>
      <c r="D364" s="662" t="s">
        <v>5114</v>
      </c>
      <c r="E364" s="662" t="s">
        <v>5115</v>
      </c>
      <c r="F364" s="665">
        <v>3</v>
      </c>
      <c r="G364" s="665">
        <v>6930</v>
      </c>
      <c r="H364" s="665">
        <v>1</v>
      </c>
      <c r="I364" s="665">
        <v>2310</v>
      </c>
      <c r="J364" s="665">
        <v>3</v>
      </c>
      <c r="K364" s="665">
        <v>6930</v>
      </c>
      <c r="L364" s="665">
        <v>1</v>
      </c>
      <c r="M364" s="665">
        <v>2310</v>
      </c>
      <c r="N364" s="665">
        <v>0.02</v>
      </c>
      <c r="O364" s="665">
        <v>46.2</v>
      </c>
      <c r="P364" s="678">
        <v>6.6666666666666671E-3</v>
      </c>
      <c r="Q364" s="666">
        <v>2310</v>
      </c>
    </row>
    <row r="365" spans="1:17" ht="14.4" customHeight="1" x14ac:dyDescent="0.3">
      <c r="A365" s="661" t="s">
        <v>525</v>
      </c>
      <c r="B365" s="662" t="s">
        <v>4944</v>
      </c>
      <c r="C365" s="662" t="s">
        <v>4975</v>
      </c>
      <c r="D365" s="662" t="s">
        <v>5089</v>
      </c>
      <c r="E365" s="662" t="s">
        <v>5090</v>
      </c>
      <c r="F365" s="665">
        <v>27</v>
      </c>
      <c r="G365" s="665">
        <v>24428.25</v>
      </c>
      <c r="H365" s="665">
        <v>1</v>
      </c>
      <c r="I365" s="665">
        <v>904.75</v>
      </c>
      <c r="J365" s="665">
        <v>24</v>
      </c>
      <c r="K365" s="665">
        <v>21714</v>
      </c>
      <c r="L365" s="665">
        <v>0.88888888888888884</v>
      </c>
      <c r="M365" s="665">
        <v>904.75</v>
      </c>
      <c r="N365" s="665">
        <v>25</v>
      </c>
      <c r="O365" s="665">
        <v>22618.75</v>
      </c>
      <c r="P365" s="678">
        <v>0.92592592592592593</v>
      </c>
      <c r="Q365" s="666">
        <v>904.75</v>
      </c>
    </row>
    <row r="366" spans="1:17" ht="14.4" customHeight="1" x14ac:dyDescent="0.3">
      <c r="A366" s="661" t="s">
        <v>525</v>
      </c>
      <c r="B366" s="662" t="s">
        <v>4944</v>
      </c>
      <c r="C366" s="662" t="s">
        <v>4975</v>
      </c>
      <c r="D366" s="662" t="s">
        <v>4978</v>
      </c>
      <c r="E366" s="662" t="s">
        <v>4979</v>
      </c>
      <c r="F366" s="665">
        <v>-2</v>
      </c>
      <c r="G366" s="665">
        <v>-485.28</v>
      </c>
      <c r="H366" s="665">
        <v>1</v>
      </c>
      <c r="I366" s="665">
        <v>242.64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525</v>
      </c>
      <c r="B367" s="662" t="s">
        <v>4944</v>
      </c>
      <c r="C367" s="662" t="s">
        <v>4975</v>
      </c>
      <c r="D367" s="662" t="s">
        <v>5389</v>
      </c>
      <c r="E367" s="662"/>
      <c r="F367" s="665"/>
      <c r="G367" s="665"/>
      <c r="H367" s="665"/>
      <c r="I367" s="665"/>
      <c r="J367" s="665">
        <v>-1</v>
      </c>
      <c r="K367" s="665">
        <v>-65290.91</v>
      </c>
      <c r="L367" s="665"/>
      <c r="M367" s="665">
        <v>65290.91</v>
      </c>
      <c r="N367" s="665"/>
      <c r="O367" s="665"/>
      <c r="P367" s="678"/>
      <c r="Q367" s="666"/>
    </row>
    <row r="368" spans="1:17" ht="14.4" customHeight="1" x14ac:dyDescent="0.3">
      <c r="A368" s="661" t="s">
        <v>525</v>
      </c>
      <c r="B368" s="662" t="s">
        <v>4944</v>
      </c>
      <c r="C368" s="662" t="s">
        <v>4986</v>
      </c>
      <c r="D368" s="662" t="s">
        <v>5091</v>
      </c>
      <c r="E368" s="662" t="s">
        <v>5092</v>
      </c>
      <c r="F368" s="665">
        <v>15</v>
      </c>
      <c r="G368" s="665">
        <v>2799</v>
      </c>
      <c r="H368" s="665">
        <v>1</v>
      </c>
      <c r="I368" s="665">
        <v>186.6</v>
      </c>
      <c r="J368" s="665">
        <v>16</v>
      </c>
      <c r="K368" s="665">
        <v>3024</v>
      </c>
      <c r="L368" s="665">
        <v>1.0803858520900322</v>
      </c>
      <c r="M368" s="665">
        <v>189</v>
      </c>
      <c r="N368" s="665">
        <v>15</v>
      </c>
      <c r="O368" s="665">
        <v>2925</v>
      </c>
      <c r="P368" s="678">
        <v>1.045016077170418</v>
      </c>
      <c r="Q368" s="666">
        <v>195</v>
      </c>
    </row>
    <row r="369" spans="1:17" ht="14.4" customHeight="1" x14ac:dyDescent="0.3">
      <c r="A369" s="661" t="s">
        <v>525</v>
      </c>
      <c r="B369" s="662" t="s">
        <v>4944</v>
      </c>
      <c r="C369" s="662" t="s">
        <v>4986</v>
      </c>
      <c r="D369" s="662" t="s">
        <v>5093</v>
      </c>
      <c r="E369" s="662" t="s">
        <v>5094</v>
      </c>
      <c r="F369" s="665">
        <v>2</v>
      </c>
      <c r="G369" s="665">
        <v>2272</v>
      </c>
      <c r="H369" s="665">
        <v>1</v>
      </c>
      <c r="I369" s="665">
        <v>1136</v>
      </c>
      <c r="J369" s="665">
        <v>1</v>
      </c>
      <c r="K369" s="665">
        <v>1140</v>
      </c>
      <c r="L369" s="665">
        <v>0.50176056338028174</v>
      </c>
      <c r="M369" s="665">
        <v>1140</v>
      </c>
      <c r="N369" s="665">
        <v>2</v>
      </c>
      <c r="O369" s="665">
        <v>2316</v>
      </c>
      <c r="P369" s="678">
        <v>1.0193661971830985</v>
      </c>
      <c r="Q369" s="666">
        <v>1158</v>
      </c>
    </row>
    <row r="370" spans="1:17" ht="14.4" customHeight="1" x14ac:dyDescent="0.3">
      <c r="A370" s="661" t="s">
        <v>525</v>
      </c>
      <c r="B370" s="662" t="s">
        <v>4944</v>
      </c>
      <c r="C370" s="662" t="s">
        <v>4986</v>
      </c>
      <c r="D370" s="662" t="s">
        <v>4991</v>
      </c>
      <c r="E370" s="662" t="s">
        <v>4992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37</v>
      </c>
      <c r="P370" s="678"/>
      <c r="Q370" s="666">
        <v>37</v>
      </c>
    </row>
    <row r="371" spans="1:17" ht="14.4" customHeight="1" x14ac:dyDescent="0.3">
      <c r="A371" s="661" t="s">
        <v>525</v>
      </c>
      <c r="B371" s="662" t="s">
        <v>4944</v>
      </c>
      <c r="C371" s="662" t="s">
        <v>4986</v>
      </c>
      <c r="D371" s="662" t="s">
        <v>4997</v>
      </c>
      <c r="E371" s="662" t="s">
        <v>4998</v>
      </c>
      <c r="F371" s="665">
        <v>115</v>
      </c>
      <c r="G371" s="665">
        <v>26808</v>
      </c>
      <c r="H371" s="665">
        <v>1</v>
      </c>
      <c r="I371" s="665">
        <v>233.11304347826086</v>
      </c>
      <c r="J371" s="665">
        <v>138</v>
      </c>
      <c r="K371" s="665">
        <v>32430</v>
      </c>
      <c r="L371" s="665">
        <v>1.2097135183527306</v>
      </c>
      <c r="M371" s="665">
        <v>235</v>
      </c>
      <c r="N371" s="665">
        <v>140</v>
      </c>
      <c r="O371" s="665">
        <v>35140</v>
      </c>
      <c r="P371" s="678">
        <v>1.3108027454491196</v>
      </c>
      <c r="Q371" s="666">
        <v>251</v>
      </c>
    </row>
    <row r="372" spans="1:17" ht="14.4" customHeight="1" x14ac:dyDescent="0.3">
      <c r="A372" s="661" t="s">
        <v>525</v>
      </c>
      <c r="B372" s="662" t="s">
        <v>4944</v>
      </c>
      <c r="C372" s="662" t="s">
        <v>4986</v>
      </c>
      <c r="D372" s="662" t="s">
        <v>5029</v>
      </c>
      <c r="E372" s="662" t="s">
        <v>5030</v>
      </c>
      <c r="F372" s="665">
        <v>7</v>
      </c>
      <c r="G372" s="665">
        <v>818</v>
      </c>
      <c r="H372" s="665">
        <v>1</v>
      </c>
      <c r="I372" s="665">
        <v>116.85714285714286</v>
      </c>
      <c r="J372" s="665">
        <v>10</v>
      </c>
      <c r="K372" s="665">
        <v>1180</v>
      </c>
      <c r="L372" s="665">
        <v>1.4425427872860637</v>
      </c>
      <c r="M372" s="665">
        <v>118</v>
      </c>
      <c r="N372" s="665">
        <v>24</v>
      </c>
      <c r="O372" s="665">
        <v>3024</v>
      </c>
      <c r="P372" s="678">
        <v>3.6968215158924207</v>
      </c>
      <c r="Q372" s="666">
        <v>126</v>
      </c>
    </row>
    <row r="373" spans="1:17" ht="14.4" customHeight="1" x14ac:dyDescent="0.3">
      <c r="A373" s="661" t="s">
        <v>525</v>
      </c>
      <c r="B373" s="662" t="s">
        <v>4944</v>
      </c>
      <c r="C373" s="662" t="s">
        <v>4986</v>
      </c>
      <c r="D373" s="662" t="s">
        <v>5031</v>
      </c>
      <c r="E373" s="662" t="s">
        <v>5032</v>
      </c>
      <c r="F373" s="665">
        <v>2</v>
      </c>
      <c r="G373" s="665">
        <v>640</v>
      </c>
      <c r="H373" s="665">
        <v>1</v>
      </c>
      <c r="I373" s="665">
        <v>320</v>
      </c>
      <c r="J373" s="665"/>
      <c r="K373" s="665"/>
      <c r="L373" s="665"/>
      <c r="M373" s="665"/>
      <c r="N373" s="665">
        <v>3</v>
      </c>
      <c r="O373" s="665">
        <v>993</v>
      </c>
      <c r="P373" s="678">
        <v>1.5515625</v>
      </c>
      <c r="Q373" s="666">
        <v>331</v>
      </c>
    </row>
    <row r="374" spans="1:17" ht="14.4" customHeight="1" x14ac:dyDescent="0.3">
      <c r="A374" s="661" t="s">
        <v>525</v>
      </c>
      <c r="B374" s="662" t="s">
        <v>4944</v>
      </c>
      <c r="C374" s="662" t="s">
        <v>4986</v>
      </c>
      <c r="D374" s="662" t="s">
        <v>5037</v>
      </c>
      <c r="E374" s="662" t="s">
        <v>5034</v>
      </c>
      <c r="F374" s="665">
        <v>2</v>
      </c>
      <c r="G374" s="665">
        <v>1106</v>
      </c>
      <c r="H374" s="665">
        <v>1</v>
      </c>
      <c r="I374" s="665">
        <v>553</v>
      </c>
      <c r="J374" s="665">
        <v>16</v>
      </c>
      <c r="K374" s="665">
        <v>8944</v>
      </c>
      <c r="L374" s="665">
        <v>8.0867992766726946</v>
      </c>
      <c r="M374" s="665">
        <v>559</v>
      </c>
      <c r="N374" s="665">
        <v>9</v>
      </c>
      <c r="O374" s="665">
        <v>5112</v>
      </c>
      <c r="P374" s="678">
        <v>4.6220614828209765</v>
      </c>
      <c r="Q374" s="666">
        <v>568</v>
      </c>
    </row>
    <row r="375" spans="1:17" ht="14.4" customHeight="1" x14ac:dyDescent="0.3">
      <c r="A375" s="661" t="s">
        <v>525</v>
      </c>
      <c r="B375" s="662" t="s">
        <v>4944</v>
      </c>
      <c r="C375" s="662" t="s">
        <v>4986</v>
      </c>
      <c r="D375" s="662" t="s">
        <v>5038</v>
      </c>
      <c r="E375" s="662" t="s">
        <v>5036</v>
      </c>
      <c r="F375" s="665"/>
      <c r="G375" s="665"/>
      <c r="H375" s="665"/>
      <c r="I375" s="665"/>
      <c r="J375" s="665">
        <v>5</v>
      </c>
      <c r="K375" s="665">
        <v>3760</v>
      </c>
      <c r="L375" s="665"/>
      <c r="M375" s="665">
        <v>752</v>
      </c>
      <c r="N375" s="665">
        <v>7</v>
      </c>
      <c r="O375" s="665">
        <v>5327</v>
      </c>
      <c r="P375" s="678"/>
      <c r="Q375" s="666">
        <v>761</v>
      </c>
    </row>
    <row r="376" spans="1:17" ht="14.4" customHeight="1" x14ac:dyDescent="0.3">
      <c r="A376" s="661" t="s">
        <v>525</v>
      </c>
      <c r="B376" s="662" t="s">
        <v>4944</v>
      </c>
      <c r="C376" s="662" t="s">
        <v>4986</v>
      </c>
      <c r="D376" s="662" t="s">
        <v>5095</v>
      </c>
      <c r="E376" s="662" t="s">
        <v>5096</v>
      </c>
      <c r="F376" s="665">
        <v>179</v>
      </c>
      <c r="G376" s="665">
        <v>144065</v>
      </c>
      <c r="H376" s="665">
        <v>1</v>
      </c>
      <c r="I376" s="665">
        <v>804.8324022346369</v>
      </c>
      <c r="J376" s="665">
        <v>283</v>
      </c>
      <c r="K376" s="665">
        <v>228947</v>
      </c>
      <c r="L376" s="665">
        <v>1.5891923784402873</v>
      </c>
      <c r="M376" s="665">
        <v>809</v>
      </c>
      <c r="N376" s="665">
        <v>352</v>
      </c>
      <c r="O376" s="665">
        <v>287936</v>
      </c>
      <c r="P376" s="678">
        <v>1.9986533856245445</v>
      </c>
      <c r="Q376" s="666">
        <v>818</v>
      </c>
    </row>
    <row r="377" spans="1:17" ht="14.4" customHeight="1" x14ac:dyDescent="0.3">
      <c r="A377" s="661" t="s">
        <v>525</v>
      </c>
      <c r="B377" s="662" t="s">
        <v>4944</v>
      </c>
      <c r="C377" s="662" t="s">
        <v>4986</v>
      </c>
      <c r="D377" s="662" t="s">
        <v>5039</v>
      </c>
      <c r="E377" s="662" t="s">
        <v>5022</v>
      </c>
      <c r="F377" s="665"/>
      <c r="G377" s="665"/>
      <c r="H377" s="665"/>
      <c r="I377" s="665"/>
      <c r="J377" s="665">
        <v>1</v>
      </c>
      <c r="K377" s="665">
        <v>449</v>
      </c>
      <c r="L377" s="665"/>
      <c r="M377" s="665">
        <v>449</v>
      </c>
      <c r="N377" s="665">
        <v>1</v>
      </c>
      <c r="O377" s="665">
        <v>462</v>
      </c>
      <c r="P377" s="678"/>
      <c r="Q377" s="666">
        <v>462</v>
      </c>
    </row>
    <row r="378" spans="1:17" ht="14.4" customHeight="1" x14ac:dyDescent="0.3">
      <c r="A378" s="661" t="s">
        <v>525</v>
      </c>
      <c r="B378" s="662" t="s">
        <v>4944</v>
      </c>
      <c r="C378" s="662" t="s">
        <v>4986</v>
      </c>
      <c r="D378" s="662" t="s">
        <v>5110</v>
      </c>
      <c r="E378" s="662" t="s">
        <v>5020</v>
      </c>
      <c r="F378" s="665">
        <v>4</v>
      </c>
      <c r="G378" s="665">
        <v>2834</v>
      </c>
      <c r="H378" s="665">
        <v>1</v>
      </c>
      <c r="I378" s="665">
        <v>708.5</v>
      </c>
      <c r="J378" s="665">
        <v>3</v>
      </c>
      <c r="K378" s="665">
        <v>2145</v>
      </c>
      <c r="L378" s="665">
        <v>0.75688073394495414</v>
      </c>
      <c r="M378" s="665">
        <v>715</v>
      </c>
      <c r="N378" s="665">
        <v>4</v>
      </c>
      <c r="O378" s="665">
        <v>2912</v>
      </c>
      <c r="P378" s="678">
        <v>1.0275229357798166</v>
      </c>
      <c r="Q378" s="666">
        <v>728</v>
      </c>
    </row>
    <row r="379" spans="1:17" ht="14.4" customHeight="1" x14ac:dyDescent="0.3">
      <c r="A379" s="661" t="s">
        <v>525</v>
      </c>
      <c r="B379" s="662" t="s">
        <v>4944</v>
      </c>
      <c r="C379" s="662" t="s">
        <v>4986</v>
      </c>
      <c r="D379" s="662" t="s">
        <v>5051</v>
      </c>
      <c r="E379" s="662" t="s">
        <v>5052</v>
      </c>
      <c r="F379" s="665">
        <v>3</v>
      </c>
      <c r="G379" s="665">
        <v>2462</v>
      </c>
      <c r="H379" s="665">
        <v>1</v>
      </c>
      <c r="I379" s="665">
        <v>820.66666666666663</v>
      </c>
      <c r="J379" s="665">
        <v>2</v>
      </c>
      <c r="K379" s="665">
        <v>1648</v>
      </c>
      <c r="L379" s="665">
        <v>0.66937449228269696</v>
      </c>
      <c r="M379" s="665">
        <v>824</v>
      </c>
      <c r="N379" s="665">
        <v>3</v>
      </c>
      <c r="O379" s="665">
        <v>2499</v>
      </c>
      <c r="P379" s="678">
        <v>1.0150284321689682</v>
      </c>
      <c r="Q379" s="666">
        <v>833</v>
      </c>
    </row>
    <row r="380" spans="1:17" ht="14.4" customHeight="1" x14ac:dyDescent="0.3">
      <c r="A380" s="661" t="s">
        <v>525</v>
      </c>
      <c r="B380" s="662" t="s">
        <v>4944</v>
      </c>
      <c r="C380" s="662" t="s">
        <v>4986</v>
      </c>
      <c r="D380" s="662" t="s">
        <v>5041</v>
      </c>
      <c r="E380" s="662" t="s">
        <v>5042</v>
      </c>
      <c r="F380" s="665">
        <v>35</v>
      </c>
      <c r="G380" s="665">
        <v>7285</v>
      </c>
      <c r="H380" s="665">
        <v>1</v>
      </c>
      <c r="I380" s="665">
        <v>208.14285714285714</v>
      </c>
      <c r="J380" s="665">
        <v>42</v>
      </c>
      <c r="K380" s="665">
        <v>8820</v>
      </c>
      <c r="L380" s="665">
        <v>1.210706932052162</v>
      </c>
      <c r="M380" s="665">
        <v>210</v>
      </c>
      <c r="N380" s="665">
        <v>39</v>
      </c>
      <c r="O380" s="665">
        <v>8385</v>
      </c>
      <c r="P380" s="678">
        <v>1.1509951956074125</v>
      </c>
      <c r="Q380" s="666">
        <v>215</v>
      </c>
    </row>
    <row r="381" spans="1:17" ht="14.4" customHeight="1" x14ac:dyDescent="0.3">
      <c r="A381" s="661" t="s">
        <v>525</v>
      </c>
      <c r="B381" s="662" t="s">
        <v>4944</v>
      </c>
      <c r="C381" s="662" t="s">
        <v>4986</v>
      </c>
      <c r="D381" s="662" t="s">
        <v>5001</v>
      </c>
      <c r="E381" s="662" t="s">
        <v>5002</v>
      </c>
      <c r="F381" s="665"/>
      <c r="G381" s="665"/>
      <c r="H381" s="665"/>
      <c r="I381" s="665"/>
      <c r="J381" s="665">
        <v>3</v>
      </c>
      <c r="K381" s="665">
        <v>993</v>
      </c>
      <c r="L381" s="665"/>
      <c r="M381" s="665">
        <v>331</v>
      </c>
      <c r="N381" s="665"/>
      <c r="O381" s="665"/>
      <c r="P381" s="678"/>
      <c r="Q381" s="666"/>
    </row>
    <row r="382" spans="1:17" ht="14.4" customHeight="1" x14ac:dyDescent="0.3">
      <c r="A382" s="661" t="s">
        <v>525</v>
      </c>
      <c r="B382" s="662" t="s">
        <v>4944</v>
      </c>
      <c r="C382" s="662" t="s">
        <v>4986</v>
      </c>
      <c r="D382" s="662" t="s">
        <v>5043</v>
      </c>
      <c r="E382" s="662" t="s">
        <v>5044</v>
      </c>
      <c r="F382" s="665">
        <v>478</v>
      </c>
      <c r="G382" s="665">
        <v>39696</v>
      </c>
      <c r="H382" s="665">
        <v>1</v>
      </c>
      <c r="I382" s="665">
        <v>83.046025104602506</v>
      </c>
      <c r="J382" s="665">
        <v>546</v>
      </c>
      <c r="K382" s="665">
        <v>46410</v>
      </c>
      <c r="L382" s="665">
        <v>1.1691354292623941</v>
      </c>
      <c r="M382" s="665">
        <v>85</v>
      </c>
      <c r="N382" s="665">
        <v>636</v>
      </c>
      <c r="O382" s="665">
        <v>54060</v>
      </c>
      <c r="P382" s="678">
        <v>1.3618500604594921</v>
      </c>
      <c r="Q382" s="666">
        <v>85</v>
      </c>
    </row>
    <row r="383" spans="1:17" ht="14.4" customHeight="1" x14ac:dyDescent="0.3">
      <c r="A383" s="661" t="s">
        <v>525</v>
      </c>
      <c r="B383" s="662" t="s">
        <v>4944</v>
      </c>
      <c r="C383" s="662" t="s">
        <v>4986</v>
      </c>
      <c r="D383" s="662" t="s">
        <v>5053</v>
      </c>
      <c r="E383" s="662" t="s">
        <v>5054</v>
      </c>
      <c r="F383" s="665">
        <v>1</v>
      </c>
      <c r="G383" s="665">
        <v>706</v>
      </c>
      <c r="H383" s="665">
        <v>1</v>
      </c>
      <c r="I383" s="665">
        <v>706</v>
      </c>
      <c r="J383" s="665">
        <v>1</v>
      </c>
      <c r="K383" s="665">
        <v>707</v>
      </c>
      <c r="L383" s="665">
        <v>1.0014164305949009</v>
      </c>
      <c r="M383" s="665">
        <v>707</v>
      </c>
      <c r="N383" s="665">
        <v>1</v>
      </c>
      <c r="O383" s="665">
        <v>719</v>
      </c>
      <c r="P383" s="678">
        <v>1.018413597733711</v>
      </c>
      <c r="Q383" s="666">
        <v>719</v>
      </c>
    </row>
    <row r="384" spans="1:17" ht="14.4" customHeight="1" x14ac:dyDescent="0.3">
      <c r="A384" s="661" t="s">
        <v>525</v>
      </c>
      <c r="B384" s="662" t="s">
        <v>4944</v>
      </c>
      <c r="C384" s="662" t="s">
        <v>4986</v>
      </c>
      <c r="D384" s="662" t="s">
        <v>5097</v>
      </c>
      <c r="E384" s="662" t="s">
        <v>5096</v>
      </c>
      <c r="F384" s="665">
        <v>236</v>
      </c>
      <c r="G384" s="665">
        <v>219708</v>
      </c>
      <c r="H384" s="665">
        <v>1</v>
      </c>
      <c r="I384" s="665">
        <v>930.96610169491521</v>
      </c>
      <c r="J384" s="665">
        <v>180</v>
      </c>
      <c r="K384" s="665">
        <v>168300</v>
      </c>
      <c r="L384" s="665">
        <v>0.76601671309192199</v>
      </c>
      <c r="M384" s="665">
        <v>935</v>
      </c>
      <c r="N384" s="665">
        <v>211</v>
      </c>
      <c r="O384" s="665">
        <v>200872</v>
      </c>
      <c r="P384" s="678">
        <v>0.91426802847415656</v>
      </c>
      <c r="Q384" s="666">
        <v>952</v>
      </c>
    </row>
    <row r="385" spans="1:17" ht="14.4" customHeight="1" x14ac:dyDescent="0.3">
      <c r="A385" s="661" t="s">
        <v>525</v>
      </c>
      <c r="B385" s="662" t="s">
        <v>4944</v>
      </c>
      <c r="C385" s="662" t="s">
        <v>4986</v>
      </c>
      <c r="D385" s="662" t="s">
        <v>5009</v>
      </c>
      <c r="E385" s="662" t="s">
        <v>5010</v>
      </c>
      <c r="F385" s="665">
        <v>6</v>
      </c>
      <c r="G385" s="665">
        <v>672</v>
      </c>
      <c r="H385" s="665">
        <v>1</v>
      </c>
      <c r="I385" s="665">
        <v>112</v>
      </c>
      <c r="J385" s="665">
        <v>16</v>
      </c>
      <c r="K385" s="665">
        <v>1824</v>
      </c>
      <c r="L385" s="665">
        <v>2.7142857142857144</v>
      </c>
      <c r="M385" s="665">
        <v>114</v>
      </c>
      <c r="N385" s="665">
        <v>12</v>
      </c>
      <c r="O385" s="665">
        <v>1440</v>
      </c>
      <c r="P385" s="678">
        <v>2.1428571428571428</v>
      </c>
      <c r="Q385" s="666">
        <v>120</v>
      </c>
    </row>
    <row r="386" spans="1:17" ht="14.4" customHeight="1" x14ac:dyDescent="0.3">
      <c r="A386" s="661" t="s">
        <v>525</v>
      </c>
      <c r="B386" s="662" t="s">
        <v>4944</v>
      </c>
      <c r="C386" s="662" t="s">
        <v>4986</v>
      </c>
      <c r="D386" s="662" t="s">
        <v>5098</v>
      </c>
      <c r="E386" s="662" t="s">
        <v>5096</v>
      </c>
      <c r="F386" s="665">
        <v>44</v>
      </c>
      <c r="G386" s="665">
        <v>32332</v>
      </c>
      <c r="H386" s="665">
        <v>1</v>
      </c>
      <c r="I386" s="665">
        <v>734.81818181818187</v>
      </c>
      <c r="J386" s="665">
        <v>43</v>
      </c>
      <c r="K386" s="665">
        <v>31691</v>
      </c>
      <c r="L386" s="665">
        <v>0.98017444018310029</v>
      </c>
      <c r="M386" s="665">
        <v>737</v>
      </c>
      <c r="N386" s="665">
        <v>37</v>
      </c>
      <c r="O386" s="665">
        <v>27565</v>
      </c>
      <c r="P386" s="678">
        <v>0.85256093034764324</v>
      </c>
      <c r="Q386" s="666">
        <v>745</v>
      </c>
    </row>
    <row r="387" spans="1:17" ht="14.4" customHeight="1" x14ac:dyDescent="0.3">
      <c r="A387" s="661" t="s">
        <v>525</v>
      </c>
      <c r="B387" s="662" t="s">
        <v>4944</v>
      </c>
      <c r="C387" s="662" t="s">
        <v>4986</v>
      </c>
      <c r="D387" s="662" t="s">
        <v>5099</v>
      </c>
      <c r="E387" s="662" t="s">
        <v>5100</v>
      </c>
      <c r="F387" s="665">
        <v>2</v>
      </c>
      <c r="G387" s="665">
        <v>113</v>
      </c>
      <c r="H387" s="665">
        <v>1</v>
      </c>
      <c r="I387" s="665">
        <v>56.5</v>
      </c>
      <c r="J387" s="665">
        <v>2</v>
      </c>
      <c r="K387" s="665">
        <v>114</v>
      </c>
      <c r="L387" s="665">
        <v>1.0088495575221239</v>
      </c>
      <c r="M387" s="665">
        <v>57</v>
      </c>
      <c r="N387" s="665">
        <v>3</v>
      </c>
      <c r="O387" s="665">
        <v>174</v>
      </c>
      <c r="P387" s="678">
        <v>1.5398230088495575</v>
      </c>
      <c r="Q387" s="666">
        <v>58</v>
      </c>
    </row>
    <row r="388" spans="1:17" ht="14.4" customHeight="1" x14ac:dyDescent="0.3">
      <c r="A388" s="661" t="s">
        <v>525</v>
      </c>
      <c r="B388" s="662" t="s">
        <v>4944</v>
      </c>
      <c r="C388" s="662" t="s">
        <v>4986</v>
      </c>
      <c r="D388" s="662" t="s">
        <v>5101</v>
      </c>
      <c r="E388" s="662" t="s">
        <v>5102</v>
      </c>
      <c r="F388" s="665">
        <v>211</v>
      </c>
      <c r="G388" s="665">
        <v>110726</v>
      </c>
      <c r="H388" s="665">
        <v>1</v>
      </c>
      <c r="I388" s="665">
        <v>524.76777251184831</v>
      </c>
      <c r="J388" s="665">
        <v>308</v>
      </c>
      <c r="K388" s="665">
        <v>162316</v>
      </c>
      <c r="L388" s="665">
        <v>1.4659248956884563</v>
      </c>
      <c r="M388" s="665">
        <v>527</v>
      </c>
      <c r="N388" s="665">
        <v>287</v>
      </c>
      <c r="O388" s="665">
        <v>155841</v>
      </c>
      <c r="P388" s="678">
        <v>1.4074472120369199</v>
      </c>
      <c r="Q388" s="666">
        <v>543</v>
      </c>
    </row>
    <row r="389" spans="1:17" ht="14.4" customHeight="1" x14ac:dyDescent="0.3">
      <c r="A389" s="661" t="s">
        <v>525</v>
      </c>
      <c r="B389" s="662" t="s">
        <v>4944</v>
      </c>
      <c r="C389" s="662" t="s">
        <v>4986</v>
      </c>
      <c r="D389" s="662" t="s">
        <v>5045</v>
      </c>
      <c r="E389" s="662" t="s">
        <v>5046</v>
      </c>
      <c r="F389" s="665"/>
      <c r="G389" s="665"/>
      <c r="H389" s="665"/>
      <c r="I389" s="665"/>
      <c r="J389" s="665">
        <v>4</v>
      </c>
      <c r="K389" s="665">
        <v>1196</v>
      </c>
      <c r="L389" s="665"/>
      <c r="M389" s="665">
        <v>299</v>
      </c>
      <c r="N389" s="665">
        <v>1</v>
      </c>
      <c r="O389" s="665">
        <v>307</v>
      </c>
      <c r="P389" s="678"/>
      <c r="Q389" s="666">
        <v>307</v>
      </c>
    </row>
    <row r="390" spans="1:17" ht="14.4" customHeight="1" x14ac:dyDescent="0.3">
      <c r="A390" s="661" t="s">
        <v>525</v>
      </c>
      <c r="B390" s="662" t="s">
        <v>4944</v>
      </c>
      <c r="C390" s="662" t="s">
        <v>4986</v>
      </c>
      <c r="D390" s="662" t="s">
        <v>5103</v>
      </c>
      <c r="E390" s="662" t="s">
        <v>5042</v>
      </c>
      <c r="F390" s="665">
        <v>7</v>
      </c>
      <c r="G390" s="665">
        <v>1212</v>
      </c>
      <c r="H390" s="665">
        <v>1</v>
      </c>
      <c r="I390" s="665">
        <v>173.14285714285714</v>
      </c>
      <c r="J390" s="665">
        <v>5</v>
      </c>
      <c r="K390" s="665">
        <v>870</v>
      </c>
      <c r="L390" s="665">
        <v>0.71782178217821779</v>
      </c>
      <c r="M390" s="665">
        <v>174</v>
      </c>
      <c r="N390" s="665">
        <v>4</v>
      </c>
      <c r="O390" s="665">
        <v>712</v>
      </c>
      <c r="P390" s="678">
        <v>0.58745874587458746</v>
      </c>
      <c r="Q390" s="666">
        <v>178</v>
      </c>
    </row>
    <row r="391" spans="1:17" ht="14.4" customHeight="1" x14ac:dyDescent="0.3">
      <c r="A391" s="661" t="s">
        <v>525</v>
      </c>
      <c r="B391" s="662" t="s">
        <v>4944</v>
      </c>
      <c r="C391" s="662" t="s">
        <v>4986</v>
      </c>
      <c r="D391" s="662" t="s">
        <v>5047</v>
      </c>
      <c r="E391" s="662" t="s">
        <v>5046</v>
      </c>
      <c r="F391" s="665">
        <v>16</v>
      </c>
      <c r="G391" s="665">
        <v>5892</v>
      </c>
      <c r="H391" s="665">
        <v>1</v>
      </c>
      <c r="I391" s="665">
        <v>368.25</v>
      </c>
      <c r="J391" s="665">
        <v>39</v>
      </c>
      <c r="K391" s="665">
        <v>14469</v>
      </c>
      <c r="L391" s="665">
        <v>2.4557026476578412</v>
      </c>
      <c r="M391" s="665">
        <v>371</v>
      </c>
      <c r="N391" s="665">
        <v>27</v>
      </c>
      <c r="O391" s="665">
        <v>10260</v>
      </c>
      <c r="P391" s="678">
        <v>1.7413441955193483</v>
      </c>
      <c r="Q391" s="666">
        <v>380</v>
      </c>
    </row>
    <row r="392" spans="1:17" ht="14.4" customHeight="1" x14ac:dyDescent="0.3">
      <c r="A392" s="661" t="s">
        <v>525</v>
      </c>
      <c r="B392" s="662" t="s">
        <v>4944</v>
      </c>
      <c r="C392" s="662" t="s">
        <v>4986</v>
      </c>
      <c r="D392" s="662" t="s">
        <v>5104</v>
      </c>
      <c r="E392" s="662" t="s">
        <v>5105</v>
      </c>
      <c r="F392" s="665">
        <v>3</v>
      </c>
      <c r="G392" s="665">
        <v>300</v>
      </c>
      <c r="H392" s="665">
        <v>1</v>
      </c>
      <c r="I392" s="665">
        <v>100</v>
      </c>
      <c r="J392" s="665">
        <v>3</v>
      </c>
      <c r="K392" s="665">
        <v>300</v>
      </c>
      <c r="L392" s="665">
        <v>1</v>
      </c>
      <c r="M392" s="665">
        <v>100</v>
      </c>
      <c r="N392" s="665">
        <v>6</v>
      </c>
      <c r="O392" s="665">
        <v>600</v>
      </c>
      <c r="P392" s="678">
        <v>2</v>
      </c>
      <c r="Q392" s="666">
        <v>100</v>
      </c>
    </row>
    <row r="393" spans="1:17" ht="14.4" customHeight="1" x14ac:dyDescent="0.3">
      <c r="A393" s="661" t="s">
        <v>525</v>
      </c>
      <c r="B393" s="662" t="s">
        <v>4944</v>
      </c>
      <c r="C393" s="662" t="s">
        <v>4986</v>
      </c>
      <c r="D393" s="662" t="s">
        <v>5121</v>
      </c>
      <c r="E393" s="662" t="s">
        <v>5096</v>
      </c>
      <c r="F393" s="665">
        <v>45</v>
      </c>
      <c r="G393" s="665">
        <v>45676</v>
      </c>
      <c r="H393" s="665">
        <v>1</v>
      </c>
      <c r="I393" s="665">
        <v>1015.0222222222222</v>
      </c>
      <c r="J393" s="665">
        <v>67</v>
      </c>
      <c r="K393" s="665">
        <v>68206</v>
      </c>
      <c r="L393" s="665">
        <v>1.4932568526140644</v>
      </c>
      <c r="M393" s="665">
        <v>1018</v>
      </c>
      <c r="N393" s="665">
        <v>12</v>
      </c>
      <c r="O393" s="665">
        <v>12420</v>
      </c>
      <c r="P393" s="678">
        <v>0.2719152290042911</v>
      </c>
      <c r="Q393" s="666">
        <v>1035</v>
      </c>
    </row>
    <row r="394" spans="1:17" ht="14.4" customHeight="1" x14ac:dyDescent="0.3">
      <c r="A394" s="661" t="s">
        <v>525</v>
      </c>
      <c r="B394" s="662" t="s">
        <v>4944</v>
      </c>
      <c r="C394" s="662" t="s">
        <v>4986</v>
      </c>
      <c r="D394" s="662" t="s">
        <v>5021</v>
      </c>
      <c r="E394" s="662" t="s">
        <v>5022</v>
      </c>
      <c r="F394" s="665">
        <v>1</v>
      </c>
      <c r="G394" s="665">
        <v>335</v>
      </c>
      <c r="H394" s="665">
        <v>1</v>
      </c>
      <c r="I394" s="665">
        <v>335</v>
      </c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525</v>
      </c>
      <c r="B395" s="662" t="s">
        <v>4944</v>
      </c>
      <c r="C395" s="662" t="s">
        <v>4986</v>
      </c>
      <c r="D395" s="662" t="s">
        <v>5106</v>
      </c>
      <c r="E395" s="662" t="s">
        <v>5096</v>
      </c>
      <c r="F395" s="665"/>
      <c r="G395" s="665"/>
      <c r="H395" s="665"/>
      <c r="I395" s="665"/>
      <c r="J395" s="665"/>
      <c r="K395" s="665"/>
      <c r="L395" s="665"/>
      <c r="M395" s="665"/>
      <c r="N395" s="665">
        <v>4</v>
      </c>
      <c r="O395" s="665">
        <v>3516</v>
      </c>
      <c r="P395" s="678"/>
      <c r="Q395" s="666">
        <v>879</v>
      </c>
    </row>
    <row r="396" spans="1:17" ht="14.4" customHeight="1" x14ac:dyDescent="0.3">
      <c r="A396" s="661" t="s">
        <v>525</v>
      </c>
      <c r="B396" s="662" t="s">
        <v>4944</v>
      </c>
      <c r="C396" s="662" t="s">
        <v>4986</v>
      </c>
      <c r="D396" s="662" t="s">
        <v>5123</v>
      </c>
      <c r="E396" s="662" t="s">
        <v>5112</v>
      </c>
      <c r="F396" s="665">
        <v>21</v>
      </c>
      <c r="G396" s="665">
        <v>16821</v>
      </c>
      <c r="H396" s="665">
        <v>1</v>
      </c>
      <c r="I396" s="665">
        <v>801</v>
      </c>
      <c r="J396" s="665">
        <v>4</v>
      </c>
      <c r="K396" s="665">
        <v>3228</v>
      </c>
      <c r="L396" s="665">
        <v>0.19190297841983237</v>
      </c>
      <c r="M396" s="665">
        <v>807</v>
      </c>
      <c r="N396" s="665">
        <v>8</v>
      </c>
      <c r="O396" s="665">
        <v>6592</v>
      </c>
      <c r="P396" s="678">
        <v>0.39189108852030202</v>
      </c>
      <c r="Q396" s="666">
        <v>824</v>
      </c>
    </row>
    <row r="397" spans="1:17" ht="14.4" customHeight="1" x14ac:dyDescent="0.3">
      <c r="A397" s="661" t="s">
        <v>525</v>
      </c>
      <c r="B397" s="662" t="s">
        <v>4944</v>
      </c>
      <c r="C397" s="662" t="s">
        <v>4986</v>
      </c>
      <c r="D397" s="662" t="s">
        <v>5111</v>
      </c>
      <c r="E397" s="662" t="s">
        <v>5112</v>
      </c>
      <c r="F397" s="665">
        <v>16</v>
      </c>
      <c r="G397" s="665">
        <v>9424</v>
      </c>
      <c r="H397" s="665">
        <v>1</v>
      </c>
      <c r="I397" s="665">
        <v>589</v>
      </c>
      <c r="J397" s="665">
        <v>4</v>
      </c>
      <c r="K397" s="665">
        <v>2380</v>
      </c>
      <c r="L397" s="665">
        <v>0.25254668930390495</v>
      </c>
      <c r="M397" s="665">
        <v>595</v>
      </c>
      <c r="N397" s="665"/>
      <c r="O397" s="665"/>
      <c r="P397" s="678"/>
      <c r="Q397" s="666"/>
    </row>
    <row r="398" spans="1:17" ht="14.4" customHeight="1" x14ac:dyDescent="0.3">
      <c r="A398" s="661" t="s">
        <v>525</v>
      </c>
      <c r="B398" s="662" t="s">
        <v>4944</v>
      </c>
      <c r="C398" s="662" t="s">
        <v>4986</v>
      </c>
      <c r="D398" s="662" t="s">
        <v>5050</v>
      </c>
      <c r="E398" s="662" t="s">
        <v>5032</v>
      </c>
      <c r="F398" s="665"/>
      <c r="G398" s="665"/>
      <c r="H398" s="665"/>
      <c r="I398" s="665"/>
      <c r="J398" s="665">
        <v>5</v>
      </c>
      <c r="K398" s="665">
        <v>1975</v>
      </c>
      <c r="L398" s="665"/>
      <c r="M398" s="665">
        <v>395</v>
      </c>
      <c r="N398" s="665">
        <v>5</v>
      </c>
      <c r="O398" s="665">
        <v>2020</v>
      </c>
      <c r="P398" s="678"/>
      <c r="Q398" s="666">
        <v>404</v>
      </c>
    </row>
    <row r="399" spans="1:17" ht="14.4" customHeight="1" x14ac:dyDescent="0.3">
      <c r="A399" s="661" t="s">
        <v>525</v>
      </c>
      <c r="B399" s="662" t="s">
        <v>4944</v>
      </c>
      <c r="C399" s="662" t="s">
        <v>4986</v>
      </c>
      <c r="D399" s="662" t="s">
        <v>5055</v>
      </c>
      <c r="E399" s="662" t="s">
        <v>5056</v>
      </c>
      <c r="F399" s="665">
        <v>4</v>
      </c>
      <c r="G399" s="665">
        <v>2432</v>
      </c>
      <c r="H399" s="665">
        <v>1</v>
      </c>
      <c r="I399" s="665">
        <v>608</v>
      </c>
      <c r="J399" s="665">
        <v>5</v>
      </c>
      <c r="K399" s="665">
        <v>3055</v>
      </c>
      <c r="L399" s="665">
        <v>1.2561677631578947</v>
      </c>
      <c r="M399" s="665">
        <v>611</v>
      </c>
      <c r="N399" s="665">
        <v>5</v>
      </c>
      <c r="O399" s="665">
        <v>3115</v>
      </c>
      <c r="P399" s="678">
        <v>1.2808388157894737</v>
      </c>
      <c r="Q399" s="666">
        <v>623</v>
      </c>
    </row>
    <row r="400" spans="1:17" ht="14.4" customHeight="1" x14ac:dyDescent="0.3">
      <c r="A400" s="661" t="s">
        <v>525</v>
      </c>
      <c r="B400" s="662" t="s">
        <v>4944</v>
      </c>
      <c r="C400" s="662" t="s">
        <v>4986</v>
      </c>
      <c r="D400" s="662" t="s">
        <v>5107</v>
      </c>
      <c r="E400" s="662" t="s">
        <v>5056</v>
      </c>
      <c r="F400" s="665">
        <v>2</v>
      </c>
      <c r="G400" s="665">
        <v>1044</v>
      </c>
      <c r="H400" s="665">
        <v>1</v>
      </c>
      <c r="I400" s="665">
        <v>522</v>
      </c>
      <c r="J400" s="665"/>
      <c r="K400" s="665"/>
      <c r="L400" s="665"/>
      <c r="M400" s="665"/>
      <c r="N400" s="665">
        <v>1</v>
      </c>
      <c r="O400" s="665">
        <v>537</v>
      </c>
      <c r="P400" s="678">
        <v>0.51436781609195403</v>
      </c>
      <c r="Q400" s="666">
        <v>537</v>
      </c>
    </row>
    <row r="401" spans="1:17" ht="14.4" customHeight="1" x14ac:dyDescent="0.3">
      <c r="A401" s="661" t="s">
        <v>525</v>
      </c>
      <c r="B401" s="662" t="s">
        <v>4944</v>
      </c>
      <c r="C401" s="662" t="s">
        <v>4986</v>
      </c>
      <c r="D401" s="662" t="s">
        <v>5134</v>
      </c>
      <c r="E401" s="662" t="s">
        <v>5135</v>
      </c>
      <c r="F401" s="665">
        <v>2</v>
      </c>
      <c r="G401" s="665">
        <v>2740</v>
      </c>
      <c r="H401" s="665">
        <v>1</v>
      </c>
      <c r="I401" s="665">
        <v>1370</v>
      </c>
      <c r="J401" s="665">
        <v>1</v>
      </c>
      <c r="K401" s="665">
        <v>1371</v>
      </c>
      <c r="L401" s="665">
        <v>0.50036496350364967</v>
      </c>
      <c r="M401" s="665">
        <v>1371</v>
      </c>
      <c r="N401" s="665">
        <v>3</v>
      </c>
      <c r="O401" s="665">
        <v>4137</v>
      </c>
      <c r="P401" s="678">
        <v>1.5098540145985402</v>
      </c>
      <c r="Q401" s="666">
        <v>1379</v>
      </c>
    </row>
    <row r="402" spans="1:17" ht="14.4" customHeight="1" x14ac:dyDescent="0.3">
      <c r="A402" s="661" t="s">
        <v>525</v>
      </c>
      <c r="B402" s="662" t="s">
        <v>5390</v>
      </c>
      <c r="C402" s="662" t="s">
        <v>4986</v>
      </c>
      <c r="D402" s="662" t="s">
        <v>5155</v>
      </c>
      <c r="E402" s="662" t="s">
        <v>5156</v>
      </c>
      <c r="F402" s="665"/>
      <c r="G402" s="665"/>
      <c r="H402" s="665"/>
      <c r="I402" s="665"/>
      <c r="J402" s="665">
        <v>1</v>
      </c>
      <c r="K402" s="665">
        <v>819</v>
      </c>
      <c r="L402" s="665"/>
      <c r="M402" s="665">
        <v>819</v>
      </c>
      <c r="N402" s="665">
        <v>1</v>
      </c>
      <c r="O402" s="665">
        <v>836</v>
      </c>
      <c r="P402" s="678"/>
      <c r="Q402" s="666">
        <v>836</v>
      </c>
    </row>
    <row r="403" spans="1:17" ht="14.4" customHeight="1" x14ac:dyDescent="0.3">
      <c r="A403" s="661" t="s">
        <v>525</v>
      </c>
      <c r="B403" s="662" t="s">
        <v>5059</v>
      </c>
      <c r="C403" s="662" t="s">
        <v>4945</v>
      </c>
      <c r="D403" s="662" t="s">
        <v>5391</v>
      </c>
      <c r="E403" s="662" t="s">
        <v>5392</v>
      </c>
      <c r="F403" s="665">
        <v>0.1</v>
      </c>
      <c r="G403" s="665">
        <v>1213.93</v>
      </c>
      <c r="H403" s="665">
        <v>1</v>
      </c>
      <c r="I403" s="665">
        <v>12139.3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525</v>
      </c>
      <c r="B404" s="662" t="s">
        <v>5059</v>
      </c>
      <c r="C404" s="662" t="s">
        <v>4945</v>
      </c>
      <c r="D404" s="662" t="s">
        <v>5393</v>
      </c>
      <c r="E404" s="662" t="s">
        <v>5394</v>
      </c>
      <c r="F404" s="665">
        <v>31.5</v>
      </c>
      <c r="G404" s="665">
        <v>3124.7299999999996</v>
      </c>
      <c r="H404" s="665">
        <v>1</v>
      </c>
      <c r="I404" s="665">
        <v>99.197777777777759</v>
      </c>
      <c r="J404" s="665">
        <v>106.7</v>
      </c>
      <c r="K404" s="665">
        <v>9969.8100000000013</v>
      </c>
      <c r="L404" s="665">
        <v>3.1906148691246932</v>
      </c>
      <c r="M404" s="665">
        <v>93.437769447047813</v>
      </c>
      <c r="N404" s="665">
        <v>52</v>
      </c>
      <c r="O404" s="665">
        <v>2596.3599999999997</v>
      </c>
      <c r="P404" s="678">
        <v>0.83090699036396742</v>
      </c>
      <c r="Q404" s="666">
        <v>49.929999999999993</v>
      </c>
    </row>
    <row r="405" spans="1:17" ht="14.4" customHeight="1" x14ac:dyDescent="0.3">
      <c r="A405" s="661" t="s">
        <v>525</v>
      </c>
      <c r="B405" s="662" t="s">
        <v>5059</v>
      </c>
      <c r="C405" s="662" t="s">
        <v>4945</v>
      </c>
      <c r="D405" s="662" t="s">
        <v>5395</v>
      </c>
      <c r="E405" s="662" t="s">
        <v>5396</v>
      </c>
      <c r="F405" s="665">
        <v>8</v>
      </c>
      <c r="G405" s="665">
        <v>8514.56</v>
      </c>
      <c r="H405" s="665">
        <v>1</v>
      </c>
      <c r="I405" s="665">
        <v>1064.32</v>
      </c>
      <c r="J405" s="665">
        <v>5</v>
      </c>
      <c r="K405" s="665">
        <v>4348.6000000000004</v>
      </c>
      <c r="L405" s="665">
        <v>0.51072515784726402</v>
      </c>
      <c r="M405" s="665">
        <v>869.72</v>
      </c>
      <c r="N405" s="665">
        <v>51.5</v>
      </c>
      <c r="O405" s="665">
        <v>44432.619999999995</v>
      </c>
      <c r="P405" s="678">
        <v>5.2184281982862295</v>
      </c>
      <c r="Q405" s="666">
        <v>862.76932038834946</v>
      </c>
    </row>
    <row r="406" spans="1:17" ht="14.4" customHeight="1" x14ac:dyDescent="0.3">
      <c r="A406" s="661" t="s">
        <v>525</v>
      </c>
      <c r="B406" s="662" t="s">
        <v>5059</v>
      </c>
      <c r="C406" s="662" t="s">
        <v>4945</v>
      </c>
      <c r="D406" s="662" t="s">
        <v>5397</v>
      </c>
      <c r="E406" s="662" t="s">
        <v>5398</v>
      </c>
      <c r="F406" s="665">
        <v>3</v>
      </c>
      <c r="G406" s="665">
        <v>15644.46</v>
      </c>
      <c r="H406" s="665">
        <v>1</v>
      </c>
      <c r="I406" s="665">
        <v>5214.82</v>
      </c>
      <c r="J406" s="665">
        <v>22</v>
      </c>
      <c r="K406" s="665">
        <v>109738.18000000001</v>
      </c>
      <c r="L406" s="665">
        <v>7.0145073719386932</v>
      </c>
      <c r="M406" s="665">
        <v>4988.0990909090915</v>
      </c>
      <c r="N406" s="665">
        <v>35</v>
      </c>
      <c r="O406" s="665">
        <v>174584.19</v>
      </c>
      <c r="P406" s="678">
        <v>11.159489685166507</v>
      </c>
      <c r="Q406" s="666">
        <v>4988.1197142857145</v>
      </c>
    </row>
    <row r="407" spans="1:17" ht="14.4" customHeight="1" x14ac:dyDescent="0.3">
      <c r="A407" s="661" t="s">
        <v>525</v>
      </c>
      <c r="B407" s="662" t="s">
        <v>5059</v>
      </c>
      <c r="C407" s="662" t="s">
        <v>4945</v>
      </c>
      <c r="D407" s="662" t="s">
        <v>5399</v>
      </c>
      <c r="E407" s="662" t="s">
        <v>5400</v>
      </c>
      <c r="F407" s="665">
        <v>54.1</v>
      </c>
      <c r="G407" s="665">
        <v>6381.630000000001</v>
      </c>
      <c r="H407" s="665">
        <v>1</v>
      </c>
      <c r="I407" s="665">
        <v>117.95988909426988</v>
      </c>
      <c r="J407" s="665">
        <v>20</v>
      </c>
      <c r="K407" s="665">
        <v>2256.6</v>
      </c>
      <c r="L407" s="665">
        <v>0.35360871752201234</v>
      </c>
      <c r="M407" s="665">
        <v>112.83</v>
      </c>
      <c r="N407" s="665">
        <v>39</v>
      </c>
      <c r="O407" s="665">
        <v>3333.72</v>
      </c>
      <c r="P407" s="678">
        <v>0.52239318167928872</v>
      </c>
      <c r="Q407" s="666">
        <v>85.47999999999999</v>
      </c>
    </row>
    <row r="408" spans="1:17" ht="14.4" customHeight="1" x14ac:dyDescent="0.3">
      <c r="A408" s="661" t="s">
        <v>525</v>
      </c>
      <c r="B408" s="662" t="s">
        <v>5059</v>
      </c>
      <c r="C408" s="662" t="s">
        <v>4945</v>
      </c>
      <c r="D408" s="662" t="s">
        <v>5401</v>
      </c>
      <c r="E408" s="662" t="s">
        <v>5400</v>
      </c>
      <c r="F408" s="665"/>
      <c r="G408" s="665"/>
      <c r="H408" s="665"/>
      <c r="I408" s="665"/>
      <c r="J408" s="665"/>
      <c r="K408" s="665"/>
      <c r="L408" s="665"/>
      <c r="M408" s="665"/>
      <c r="N408" s="665">
        <v>12</v>
      </c>
      <c r="O408" s="665">
        <v>913.56</v>
      </c>
      <c r="P408" s="678"/>
      <c r="Q408" s="666">
        <v>76.13</v>
      </c>
    </row>
    <row r="409" spans="1:17" ht="14.4" customHeight="1" x14ac:dyDescent="0.3">
      <c r="A409" s="661" t="s">
        <v>525</v>
      </c>
      <c r="B409" s="662" t="s">
        <v>5059</v>
      </c>
      <c r="C409" s="662" t="s">
        <v>4945</v>
      </c>
      <c r="D409" s="662" t="s">
        <v>5402</v>
      </c>
      <c r="E409" s="662" t="s">
        <v>5403</v>
      </c>
      <c r="F409" s="665">
        <v>48.75</v>
      </c>
      <c r="G409" s="665">
        <v>4098.8999999999996</v>
      </c>
      <c r="H409" s="665">
        <v>1</v>
      </c>
      <c r="I409" s="665">
        <v>84.08</v>
      </c>
      <c r="J409" s="665">
        <v>57.5</v>
      </c>
      <c r="K409" s="665">
        <v>4624.72</v>
      </c>
      <c r="L409" s="665">
        <v>1.1282831979311525</v>
      </c>
      <c r="M409" s="665">
        <v>80.429913043478265</v>
      </c>
      <c r="N409" s="665">
        <v>83</v>
      </c>
      <c r="O409" s="665">
        <v>6675.67</v>
      </c>
      <c r="P409" s="678">
        <v>1.6286491497718902</v>
      </c>
      <c r="Q409" s="666">
        <v>80.429759036144574</v>
      </c>
    </row>
    <row r="410" spans="1:17" ht="14.4" customHeight="1" x14ac:dyDescent="0.3">
      <c r="A410" s="661" t="s">
        <v>525</v>
      </c>
      <c r="B410" s="662" t="s">
        <v>5059</v>
      </c>
      <c r="C410" s="662" t="s">
        <v>4945</v>
      </c>
      <c r="D410" s="662" t="s">
        <v>5404</v>
      </c>
      <c r="E410" s="662"/>
      <c r="F410" s="665">
        <v>284.60000000000002</v>
      </c>
      <c r="G410" s="665">
        <v>307174.40999999997</v>
      </c>
      <c r="H410" s="665">
        <v>1</v>
      </c>
      <c r="I410" s="665">
        <v>1079.3197821503863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525</v>
      </c>
      <c r="B411" s="662" t="s">
        <v>5059</v>
      </c>
      <c r="C411" s="662" t="s">
        <v>4945</v>
      </c>
      <c r="D411" s="662" t="s">
        <v>5405</v>
      </c>
      <c r="E411" s="662" t="s">
        <v>5406</v>
      </c>
      <c r="F411" s="665"/>
      <c r="G411" s="665"/>
      <c r="H411" s="665"/>
      <c r="I411" s="665"/>
      <c r="J411" s="665">
        <v>0.04</v>
      </c>
      <c r="K411" s="665">
        <v>35.369999999999997</v>
      </c>
      <c r="L411" s="665"/>
      <c r="M411" s="665">
        <v>884.24999999999989</v>
      </c>
      <c r="N411" s="665"/>
      <c r="O411" s="665"/>
      <c r="P411" s="678"/>
      <c r="Q411" s="666"/>
    </row>
    <row r="412" spans="1:17" ht="14.4" customHeight="1" x14ac:dyDescent="0.3">
      <c r="A412" s="661" t="s">
        <v>525</v>
      </c>
      <c r="B412" s="662" t="s">
        <v>5059</v>
      </c>
      <c r="C412" s="662" t="s">
        <v>4945</v>
      </c>
      <c r="D412" s="662" t="s">
        <v>5407</v>
      </c>
      <c r="E412" s="662" t="s">
        <v>1308</v>
      </c>
      <c r="F412" s="665">
        <v>16.5</v>
      </c>
      <c r="G412" s="665">
        <v>11952.6</v>
      </c>
      <c r="H412" s="665">
        <v>1</v>
      </c>
      <c r="I412" s="665">
        <v>724.4</v>
      </c>
      <c r="J412" s="665">
        <v>4.5</v>
      </c>
      <c r="K412" s="665">
        <v>3118.04</v>
      </c>
      <c r="L412" s="665">
        <v>0.2608670916787979</v>
      </c>
      <c r="M412" s="665">
        <v>692.89777777777772</v>
      </c>
      <c r="N412" s="665">
        <v>21.6</v>
      </c>
      <c r="O412" s="665">
        <v>14913.93</v>
      </c>
      <c r="P412" s="678">
        <v>1.2477561367401235</v>
      </c>
      <c r="Q412" s="666">
        <v>690.45972222222224</v>
      </c>
    </row>
    <row r="413" spans="1:17" ht="14.4" customHeight="1" x14ac:dyDescent="0.3">
      <c r="A413" s="661" t="s">
        <v>525</v>
      </c>
      <c r="B413" s="662" t="s">
        <v>5059</v>
      </c>
      <c r="C413" s="662" t="s">
        <v>4945</v>
      </c>
      <c r="D413" s="662" t="s">
        <v>5408</v>
      </c>
      <c r="E413" s="662" t="s">
        <v>1991</v>
      </c>
      <c r="F413" s="665">
        <v>335</v>
      </c>
      <c r="G413" s="665">
        <v>20451.75</v>
      </c>
      <c r="H413" s="665">
        <v>1</v>
      </c>
      <c r="I413" s="665">
        <v>61.05</v>
      </c>
      <c r="J413" s="665">
        <v>201</v>
      </c>
      <c r="K413" s="665">
        <v>11738.400000000001</v>
      </c>
      <c r="L413" s="665">
        <v>0.57395577395577402</v>
      </c>
      <c r="M413" s="665">
        <v>58.400000000000006</v>
      </c>
      <c r="N413" s="665">
        <v>122.3</v>
      </c>
      <c r="O413" s="665">
        <v>7142.32</v>
      </c>
      <c r="P413" s="678">
        <v>0.34922781669050323</v>
      </c>
      <c r="Q413" s="666">
        <v>58.4</v>
      </c>
    </row>
    <row r="414" spans="1:17" ht="14.4" customHeight="1" x14ac:dyDescent="0.3">
      <c r="A414" s="661" t="s">
        <v>525</v>
      </c>
      <c r="B414" s="662" t="s">
        <v>5059</v>
      </c>
      <c r="C414" s="662" t="s">
        <v>4945</v>
      </c>
      <c r="D414" s="662" t="s">
        <v>5409</v>
      </c>
      <c r="E414" s="662" t="s">
        <v>5410</v>
      </c>
      <c r="F414" s="665">
        <v>5</v>
      </c>
      <c r="G414" s="665">
        <v>814.55</v>
      </c>
      <c r="H414" s="665">
        <v>1</v>
      </c>
      <c r="I414" s="665">
        <v>162.91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525</v>
      </c>
      <c r="B415" s="662" t="s">
        <v>5059</v>
      </c>
      <c r="C415" s="662" t="s">
        <v>4945</v>
      </c>
      <c r="D415" s="662" t="s">
        <v>5411</v>
      </c>
      <c r="E415" s="662" t="s">
        <v>2588</v>
      </c>
      <c r="F415" s="665">
        <v>60.55</v>
      </c>
      <c r="G415" s="665">
        <v>43822.97</v>
      </c>
      <c r="H415" s="665">
        <v>1</v>
      </c>
      <c r="I415" s="665">
        <v>723.74847233691173</v>
      </c>
      <c r="J415" s="665">
        <v>71.55</v>
      </c>
      <c r="K415" s="665">
        <v>49540.3</v>
      </c>
      <c r="L415" s="665">
        <v>1.1304642291474083</v>
      </c>
      <c r="M415" s="665">
        <v>692.3871418588401</v>
      </c>
      <c r="N415" s="665">
        <v>55.849999999999994</v>
      </c>
      <c r="O415" s="665">
        <v>38662.61</v>
      </c>
      <c r="P415" s="678">
        <v>0.88224531564154596</v>
      </c>
      <c r="Q415" s="666">
        <v>692.25801253357213</v>
      </c>
    </row>
    <row r="416" spans="1:17" ht="14.4" customHeight="1" x14ac:dyDescent="0.3">
      <c r="A416" s="661" t="s">
        <v>525</v>
      </c>
      <c r="B416" s="662" t="s">
        <v>5059</v>
      </c>
      <c r="C416" s="662" t="s">
        <v>4945</v>
      </c>
      <c r="D416" s="662" t="s">
        <v>5412</v>
      </c>
      <c r="E416" s="662" t="s">
        <v>5413</v>
      </c>
      <c r="F416" s="665">
        <v>4</v>
      </c>
      <c r="G416" s="665">
        <v>4628.4399999999996</v>
      </c>
      <c r="H416" s="665">
        <v>1</v>
      </c>
      <c r="I416" s="665">
        <v>1157.1099999999999</v>
      </c>
      <c r="J416" s="665"/>
      <c r="K416" s="665"/>
      <c r="L416" s="665"/>
      <c r="M416" s="665"/>
      <c r="N416" s="665"/>
      <c r="O416" s="665"/>
      <c r="P416" s="678"/>
      <c r="Q416" s="666"/>
    </row>
    <row r="417" spans="1:17" ht="14.4" customHeight="1" x14ac:dyDescent="0.3">
      <c r="A417" s="661" t="s">
        <v>525</v>
      </c>
      <c r="B417" s="662" t="s">
        <v>5059</v>
      </c>
      <c r="C417" s="662" t="s">
        <v>4945</v>
      </c>
      <c r="D417" s="662" t="s">
        <v>5414</v>
      </c>
      <c r="E417" s="662" t="s">
        <v>5415</v>
      </c>
      <c r="F417" s="665"/>
      <c r="G417" s="665"/>
      <c r="H417" s="665"/>
      <c r="I417" s="665"/>
      <c r="J417" s="665"/>
      <c r="K417" s="665"/>
      <c r="L417" s="665"/>
      <c r="M417" s="665"/>
      <c r="N417" s="665">
        <v>2</v>
      </c>
      <c r="O417" s="665">
        <v>24754.86</v>
      </c>
      <c r="P417" s="678"/>
      <c r="Q417" s="666">
        <v>12377.43</v>
      </c>
    </row>
    <row r="418" spans="1:17" ht="14.4" customHeight="1" x14ac:dyDescent="0.3">
      <c r="A418" s="661" t="s">
        <v>525</v>
      </c>
      <c r="B418" s="662" t="s">
        <v>5059</v>
      </c>
      <c r="C418" s="662" t="s">
        <v>4945</v>
      </c>
      <c r="D418" s="662" t="s">
        <v>5416</v>
      </c>
      <c r="E418" s="662" t="s">
        <v>2122</v>
      </c>
      <c r="F418" s="665">
        <v>14.75</v>
      </c>
      <c r="G418" s="665">
        <v>200582.30000000002</v>
      </c>
      <c r="H418" s="665">
        <v>1</v>
      </c>
      <c r="I418" s="665">
        <v>13598.800000000001</v>
      </c>
      <c r="J418" s="665">
        <v>9.9</v>
      </c>
      <c r="K418" s="665">
        <v>118932.66</v>
      </c>
      <c r="L418" s="665">
        <v>0.59293696402922891</v>
      </c>
      <c r="M418" s="665">
        <v>12013.4</v>
      </c>
      <c r="N418" s="665">
        <v>30.5</v>
      </c>
      <c r="O418" s="665">
        <v>366408.7</v>
      </c>
      <c r="P418" s="678">
        <v>1.8267249901910587</v>
      </c>
      <c r="Q418" s="666">
        <v>12013.4</v>
      </c>
    </row>
    <row r="419" spans="1:17" ht="14.4" customHeight="1" x14ac:dyDescent="0.3">
      <c r="A419" s="661" t="s">
        <v>525</v>
      </c>
      <c r="B419" s="662" t="s">
        <v>5059</v>
      </c>
      <c r="C419" s="662" t="s">
        <v>4945</v>
      </c>
      <c r="D419" s="662" t="s">
        <v>5417</v>
      </c>
      <c r="E419" s="662" t="s">
        <v>2157</v>
      </c>
      <c r="F419" s="665">
        <v>61</v>
      </c>
      <c r="G419" s="665">
        <v>213647.01</v>
      </c>
      <c r="H419" s="665">
        <v>1</v>
      </c>
      <c r="I419" s="665">
        <v>3502.4100000000003</v>
      </c>
      <c r="J419" s="665">
        <v>158</v>
      </c>
      <c r="K419" s="665">
        <v>529320.51</v>
      </c>
      <c r="L419" s="665">
        <v>2.4775470061574931</v>
      </c>
      <c r="M419" s="665">
        <v>3350.1298101265825</v>
      </c>
      <c r="N419" s="665">
        <v>216.3</v>
      </c>
      <c r="O419" s="665">
        <v>724633.11</v>
      </c>
      <c r="P419" s="678">
        <v>3.3917306401807354</v>
      </c>
      <c r="Q419" s="666">
        <v>3350.1299583911232</v>
      </c>
    </row>
    <row r="420" spans="1:17" ht="14.4" customHeight="1" x14ac:dyDescent="0.3">
      <c r="A420" s="661" t="s">
        <v>525</v>
      </c>
      <c r="B420" s="662" t="s">
        <v>5059</v>
      </c>
      <c r="C420" s="662" t="s">
        <v>4945</v>
      </c>
      <c r="D420" s="662" t="s">
        <v>5418</v>
      </c>
      <c r="E420" s="662" t="s">
        <v>5419</v>
      </c>
      <c r="F420" s="665">
        <v>3</v>
      </c>
      <c r="G420" s="665">
        <v>36298.94</v>
      </c>
      <c r="H420" s="665">
        <v>1</v>
      </c>
      <c r="I420" s="665">
        <v>12099.646666666667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525</v>
      </c>
      <c r="B421" s="662" t="s">
        <v>5059</v>
      </c>
      <c r="C421" s="662" t="s">
        <v>4945</v>
      </c>
      <c r="D421" s="662" t="s">
        <v>5420</v>
      </c>
      <c r="E421" s="662"/>
      <c r="F421" s="665">
        <v>0.1</v>
      </c>
      <c r="G421" s="665">
        <v>1157.0999999999999</v>
      </c>
      <c r="H421" s="665">
        <v>1</v>
      </c>
      <c r="I421" s="665">
        <v>11570.999999999998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525</v>
      </c>
      <c r="B422" s="662" t="s">
        <v>5059</v>
      </c>
      <c r="C422" s="662" t="s">
        <v>4945</v>
      </c>
      <c r="D422" s="662" t="s">
        <v>5421</v>
      </c>
      <c r="E422" s="662" t="s">
        <v>5422</v>
      </c>
      <c r="F422" s="665"/>
      <c r="G422" s="665"/>
      <c r="H422" s="665"/>
      <c r="I422" s="665"/>
      <c r="J422" s="665"/>
      <c r="K422" s="665"/>
      <c r="L422" s="665"/>
      <c r="M422" s="665"/>
      <c r="N422" s="665">
        <v>6</v>
      </c>
      <c r="O422" s="665">
        <v>34262.58</v>
      </c>
      <c r="P422" s="678"/>
      <c r="Q422" s="666">
        <v>5710.43</v>
      </c>
    </row>
    <row r="423" spans="1:17" ht="14.4" customHeight="1" x14ac:dyDescent="0.3">
      <c r="A423" s="661" t="s">
        <v>525</v>
      </c>
      <c r="B423" s="662" t="s">
        <v>5059</v>
      </c>
      <c r="C423" s="662" t="s">
        <v>4945</v>
      </c>
      <c r="D423" s="662" t="s">
        <v>5423</v>
      </c>
      <c r="E423" s="662" t="s">
        <v>5422</v>
      </c>
      <c r="F423" s="665"/>
      <c r="G423" s="665"/>
      <c r="H423" s="665"/>
      <c r="I423" s="665"/>
      <c r="J423" s="665"/>
      <c r="K423" s="665"/>
      <c r="L423" s="665"/>
      <c r="M423" s="665"/>
      <c r="N423" s="665">
        <v>9</v>
      </c>
      <c r="O423" s="665">
        <v>102787.83</v>
      </c>
      <c r="P423" s="678"/>
      <c r="Q423" s="666">
        <v>11420.87</v>
      </c>
    </row>
    <row r="424" spans="1:17" ht="14.4" customHeight="1" x14ac:dyDescent="0.3">
      <c r="A424" s="661" t="s">
        <v>525</v>
      </c>
      <c r="B424" s="662" t="s">
        <v>5059</v>
      </c>
      <c r="C424" s="662" t="s">
        <v>4945</v>
      </c>
      <c r="D424" s="662" t="s">
        <v>5424</v>
      </c>
      <c r="E424" s="662" t="s">
        <v>5425</v>
      </c>
      <c r="F424" s="665">
        <v>5</v>
      </c>
      <c r="G424" s="665">
        <v>1742.7</v>
      </c>
      <c r="H424" s="665">
        <v>1</v>
      </c>
      <c r="I424" s="665">
        <v>348.54</v>
      </c>
      <c r="J424" s="665">
        <v>3</v>
      </c>
      <c r="K424" s="665">
        <v>1000.17</v>
      </c>
      <c r="L424" s="665">
        <v>0.57391977965226371</v>
      </c>
      <c r="M424" s="665">
        <v>333.39</v>
      </c>
      <c r="N424" s="665">
        <v>3</v>
      </c>
      <c r="O424" s="665">
        <v>1000.17</v>
      </c>
      <c r="P424" s="678">
        <v>0.57391977965226371</v>
      </c>
      <c r="Q424" s="666">
        <v>333.39</v>
      </c>
    </row>
    <row r="425" spans="1:17" ht="14.4" customHeight="1" x14ac:dyDescent="0.3">
      <c r="A425" s="661" t="s">
        <v>525</v>
      </c>
      <c r="B425" s="662" t="s">
        <v>5059</v>
      </c>
      <c r="C425" s="662" t="s">
        <v>4945</v>
      </c>
      <c r="D425" s="662" t="s">
        <v>5426</v>
      </c>
      <c r="E425" s="662"/>
      <c r="F425" s="665">
        <v>4</v>
      </c>
      <c r="G425" s="665">
        <v>1765.75</v>
      </c>
      <c r="H425" s="665">
        <v>1</v>
      </c>
      <c r="I425" s="665">
        <v>441.4375</v>
      </c>
      <c r="J425" s="665">
        <v>3.7</v>
      </c>
      <c r="K425" s="665">
        <v>1633.32</v>
      </c>
      <c r="L425" s="665">
        <v>0.92500070791448386</v>
      </c>
      <c r="M425" s="665">
        <v>441.43783783783778</v>
      </c>
      <c r="N425" s="665"/>
      <c r="O425" s="665"/>
      <c r="P425" s="678"/>
      <c r="Q425" s="666"/>
    </row>
    <row r="426" spans="1:17" ht="14.4" customHeight="1" x14ac:dyDescent="0.3">
      <c r="A426" s="661" t="s">
        <v>525</v>
      </c>
      <c r="B426" s="662" t="s">
        <v>5059</v>
      </c>
      <c r="C426" s="662" t="s">
        <v>4945</v>
      </c>
      <c r="D426" s="662" t="s">
        <v>5427</v>
      </c>
      <c r="E426" s="662" t="s">
        <v>5428</v>
      </c>
      <c r="F426" s="665">
        <v>385.59999999999997</v>
      </c>
      <c r="G426" s="665">
        <v>15668.71</v>
      </c>
      <c r="H426" s="665">
        <v>1</v>
      </c>
      <c r="I426" s="665">
        <v>40.634621369294607</v>
      </c>
      <c r="J426" s="665">
        <v>23</v>
      </c>
      <c r="K426" s="665">
        <v>888.03</v>
      </c>
      <c r="L426" s="665">
        <v>5.6675374041640955E-2</v>
      </c>
      <c r="M426" s="665">
        <v>38.61</v>
      </c>
      <c r="N426" s="665">
        <v>72</v>
      </c>
      <c r="O426" s="665">
        <v>2779.92</v>
      </c>
      <c r="P426" s="678">
        <v>0.17741856221731081</v>
      </c>
      <c r="Q426" s="666">
        <v>38.61</v>
      </c>
    </row>
    <row r="427" spans="1:17" ht="14.4" customHeight="1" x14ac:dyDescent="0.3">
      <c r="A427" s="661" t="s">
        <v>525</v>
      </c>
      <c r="B427" s="662" t="s">
        <v>5059</v>
      </c>
      <c r="C427" s="662" t="s">
        <v>4945</v>
      </c>
      <c r="D427" s="662" t="s">
        <v>5429</v>
      </c>
      <c r="E427" s="662" t="s">
        <v>5430</v>
      </c>
      <c r="F427" s="665">
        <v>6.8</v>
      </c>
      <c r="G427" s="665">
        <v>2748.56</v>
      </c>
      <c r="H427" s="665">
        <v>1</v>
      </c>
      <c r="I427" s="665">
        <v>404.2</v>
      </c>
      <c r="J427" s="665">
        <v>3.9</v>
      </c>
      <c r="K427" s="665">
        <v>1507.78</v>
      </c>
      <c r="L427" s="665">
        <v>0.5485708880286404</v>
      </c>
      <c r="M427" s="665">
        <v>386.6102564102564</v>
      </c>
      <c r="N427" s="665">
        <v>1</v>
      </c>
      <c r="O427" s="665">
        <v>386.6</v>
      </c>
      <c r="P427" s="678">
        <v>0.14065547050091687</v>
      </c>
      <c r="Q427" s="666">
        <v>386.6</v>
      </c>
    </row>
    <row r="428" spans="1:17" ht="14.4" customHeight="1" x14ac:dyDescent="0.3">
      <c r="A428" s="661" t="s">
        <v>525</v>
      </c>
      <c r="B428" s="662" t="s">
        <v>5059</v>
      </c>
      <c r="C428" s="662" t="s">
        <v>4945</v>
      </c>
      <c r="D428" s="662" t="s">
        <v>5431</v>
      </c>
      <c r="E428" s="662" t="s">
        <v>5432</v>
      </c>
      <c r="F428" s="665">
        <v>6</v>
      </c>
      <c r="G428" s="665">
        <v>242.16</v>
      </c>
      <c r="H428" s="665">
        <v>1</v>
      </c>
      <c r="I428" s="665">
        <v>40.36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525</v>
      </c>
      <c r="B429" s="662" t="s">
        <v>5059</v>
      </c>
      <c r="C429" s="662" t="s">
        <v>4945</v>
      </c>
      <c r="D429" s="662" t="s">
        <v>2171</v>
      </c>
      <c r="E429" s="662" t="s">
        <v>5433</v>
      </c>
      <c r="F429" s="665">
        <v>23</v>
      </c>
      <c r="G429" s="665">
        <v>193074.38</v>
      </c>
      <c r="H429" s="665">
        <v>1</v>
      </c>
      <c r="I429" s="665">
        <v>8394.5382608695654</v>
      </c>
      <c r="J429" s="665">
        <v>39</v>
      </c>
      <c r="K429" s="665">
        <v>323776.08000000007</v>
      </c>
      <c r="L429" s="665">
        <v>1.6769499920186204</v>
      </c>
      <c r="M429" s="665">
        <v>8301.9507692307707</v>
      </c>
      <c r="N429" s="665">
        <v>42</v>
      </c>
      <c r="O429" s="665">
        <v>361660.77</v>
      </c>
      <c r="P429" s="678">
        <v>1.8731681023655236</v>
      </c>
      <c r="Q429" s="666">
        <v>8610.9707142857151</v>
      </c>
    </row>
    <row r="430" spans="1:17" ht="14.4" customHeight="1" x14ac:dyDescent="0.3">
      <c r="A430" s="661" t="s">
        <v>525</v>
      </c>
      <c r="B430" s="662" t="s">
        <v>5059</v>
      </c>
      <c r="C430" s="662" t="s">
        <v>4945</v>
      </c>
      <c r="D430" s="662" t="s">
        <v>5434</v>
      </c>
      <c r="E430" s="662" t="s">
        <v>5435</v>
      </c>
      <c r="F430" s="665"/>
      <c r="G430" s="665"/>
      <c r="H430" s="665"/>
      <c r="I430" s="665"/>
      <c r="J430" s="665">
        <v>1.1000000000000001</v>
      </c>
      <c r="K430" s="665">
        <v>430.98</v>
      </c>
      <c r="L430" s="665"/>
      <c r="M430" s="665">
        <v>391.8</v>
      </c>
      <c r="N430" s="665">
        <v>1.3</v>
      </c>
      <c r="O430" s="665">
        <v>885.43</v>
      </c>
      <c r="P430" s="678"/>
      <c r="Q430" s="666">
        <v>681.09999999999991</v>
      </c>
    </row>
    <row r="431" spans="1:17" ht="14.4" customHeight="1" x14ac:dyDescent="0.3">
      <c r="A431" s="661" t="s">
        <v>525</v>
      </c>
      <c r="B431" s="662" t="s">
        <v>5059</v>
      </c>
      <c r="C431" s="662" t="s">
        <v>4945</v>
      </c>
      <c r="D431" s="662" t="s">
        <v>5436</v>
      </c>
      <c r="E431" s="662" t="s">
        <v>5437</v>
      </c>
      <c r="F431" s="665">
        <v>125</v>
      </c>
      <c r="G431" s="665">
        <v>5937.5</v>
      </c>
      <c r="H431" s="665">
        <v>1</v>
      </c>
      <c r="I431" s="665">
        <v>47.5</v>
      </c>
      <c r="J431" s="665">
        <v>25.5</v>
      </c>
      <c r="K431" s="665">
        <v>1158.46</v>
      </c>
      <c r="L431" s="665">
        <v>0.19510905263157896</v>
      </c>
      <c r="M431" s="665">
        <v>45.429803921568627</v>
      </c>
      <c r="N431" s="665"/>
      <c r="O431" s="665"/>
      <c r="P431" s="678"/>
      <c r="Q431" s="666"/>
    </row>
    <row r="432" spans="1:17" ht="14.4" customHeight="1" x14ac:dyDescent="0.3">
      <c r="A432" s="661" t="s">
        <v>525</v>
      </c>
      <c r="B432" s="662" t="s">
        <v>5059</v>
      </c>
      <c r="C432" s="662" t="s">
        <v>4945</v>
      </c>
      <c r="D432" s="662" t="s">
        <v>5438</v>
      </c>
      <c r="E432" s="662" t="s">
        <v>5439</v>
      </c>
      <c r="F432" s="665"/>
      <c r="G432" s="665"/>
      <c r="H432" s="665"/>
      <c r="I432" s="665"/>
      <c r="J432" s="665"/>
      <c r="K432" s="665"/>
      <c r="L432" s="665"/>
      <c r="M432" s="665"/>
      <c r="N432" s="665">
        <v>2</v>
      </c>
      <c r="O432" s="665">
        <v>3373.84</v>
      </c>
      <c r="P432" s="678"/>
      <c r="Q432" s="666">
        <v>1686.92</v>
      </c>
    </row>
    <row r="433" spans="1:17" ht="14.4" customHeight="1" x14ac:dyDescent="0.3">
      <c r="A433" s="661" t="s">
        <v>525</v>
      </c>
      <c r="B433" s="662" t="s">
        <v>5059</v>
      </c>
      <c r="C433" s="662" t="s">
        <v>4945</v>
      </c>
      <c r="D433" s="662" t="s">
        <v>5440</v>
      </c>
      <c r="E433" s="662" t="s">
        <v>5441</v>
      </c>
      <c r="F433" s="665">
        <v>765</v>
      </c>
      <c r="G433" s="665">
        <v>36337.5</v>
      </c>
      <c r="H433" s="665">
        <v>1</v>
      </c>
      <c r="I433" s="665">
        <v>47.5</v>
      </c>
      <c r="J433" s="665">
        <v>450.6</v>
      </c>
      <c r="K433" s="665">
        <v>20491.439999999999</v>
      </c>
      <c r="L433" s="665">
        <v>0.56391991744066039</v>
      </c>
      <c r="M433" s="665">
        <v>45.475898801597864</v>
      </c>
      <c r="N433" s="665">
        <v>73</v>
      </c>
      <c r="O433" s="665">
        <v>3130.24</v>
      </c>
      <c r="P433" s="678">
        <v>8.614351565187478E-2</v>
      </c>
      <c r="Q433" s="666">
        <v>42.879999999999995</v>
      </c>
    </row>
    <row r="434" spans="1:17" ht="14.4" customHeight="1" x14ac:dyDescent="0.3">
      <c r="A434" s="661" t="s">
        <v>525</v>
      </c>
      <c r="B434" s="662" t="s">
        <v>5059</v>
      </c>
      <c r="C434" s="662" t="s">
        <v>4945</v>
      </c>
      <c r="D434" s="662" t="s">
        <v>5442</v>
      </c>
      <c r="E434" s="662" t="s">
        <v>5443</v>
      </c>
      <c r="F434" s="665">
        <v>1.7999999999999998</v>
      </c>
      <c r="G434" s="665">
        <v>1035.54</v>
      </c>
      <c r="H434" s="665">
        <v>1</v>
      </c>
      <c r="I434" s="665">
        <v>575.30000000000007</v>
      </c>
      <c r="J434" s="665"/>
      <c r="K434" s="665"/>
      <c r="L434" s="665"/>
      <c r="M434" s="665"/>
      <c r="N434" s="665">
        <v>1.4</v>
      </c>
      <c r="O434" s="665">
        <v>760.84999999999991</v>
      </c>
      <c r="P434" s="678">
        <v>0.73473743167815819</v>
      </c>
      <c r="Q434" s="666">
        <v>543.46428571428567</v>
      </c>
    </row>
    <row r="435" spans="1:17" ht="14.4" customHeight="1" x14ac:dyDescent="0.3">
      <c r="A435" s="661" t="s">
        <v>525</v>
      </c>
      <c r="B435" s="662" t="s">
        <v>5059</v>
      </c>
      <c r="C435" s="662" t="s">
        <v>4945</v>
      </c>
      <c r="D435" s="662" t="s">
        <v>5444</v>
      </c>
      <c r="E435" s="662" t="s">
        <v>1978</v>
      </c>
      <c r="F435" s="665">
        <v>132</v>
      </c>
      <c r="G435" s="665">
        <v>10867.98</v>
      </c>
      <c r="H435" s="665">
        <v>1</v>
      </c>
      <c r="I435" s="665">
        <v>82.333181818181814</v>
      </c>
      <c r="J435" s="665">
        <v>128</v>
      </c>
      <c r="K435" s="665">
        <v>9884.16</v>
      </c>
      <c r="L435" s="665">
        <v>0.90947535788619416</v>
      </c>
      <c r="M435" s="665">
        <v>77.22</v>
      </c>
      <c r="N435" s="665">
        <v>164.6</v>
      </c>
      <c r="O435" s="665">
        <v>12710.380000000001</v>
      </c>
      <c r="P435" s="678">
        <v>1.1695255236023623</v>
      </c>
      <c r="Q435" s="666">
        <v>77.219805589307427</v>
      </c>
    </row>
    <row r="436" spans="1:17" ht="14.4" customHeight="1" x14ac:dyDescent="0.3">
      <c r="A436" s="661" t="s">
        <v>525</v>
      </c>
      <c r="B436" s="662" t="s">
        <v>5059</v>
      </c>
      <c r="C436" s="662" t="s">
        <v>4945</v>
      </c>
      <c r="D436" s="662" t="s">
        <v>5445</v>
      </c>
      <c r="E436" s="662" t="s">
        <v>2557</v>
      </c>
      <c r="F436" s="665">
        <v>121.4</v>
      </c>
      <c r="G436" s="665">
        <v>46101.65</v>
      </c>
      <c r="H436" s="665">
        <v>1</v>
      </c>
      <c r="I436" s="665">
        <v>379.75</v>
      </c>
      <c r="J436" s="665">
        <v>27.3</v>
      </c>
      <c r="K436" s="665">
        <v>9976.119999999999</v>
      </c>
      <c r="L436" s="665">
        <v>0.21639399023679193</v>
      </c>
      <c r="M436" s="665">
        <v>365.42564102564097</v>
      </c>
      <c r="N436" s="665">
        <v>107.39999999999999</v>
      </c>
      <c r="O436" s="665">
        <v>29182.460000000003</v>
      </c>
      <c r="P436" s="678">
        <v>0.63300250641788314</v>
      </c>
      <c r="Q436" s="666">
        <v>271.71750465549354</v>
      </c>
    </row>
    <row r="437" spans="1:17" ht="14.4" customHeight="1" x14ac:dyDescent="0.3">
      <c r="A437" s="661" t="s">
        <v>525</v>
      </c>
      <c r="B437" s="662" t="s">
        <v>5059</v>
      </c>
      <c r="C437" s="662" t="s">
        <v>4945</v>
      </c>
      <c r="D437" s="662" t="s">
        <v>5446</v>
      </c>
      <c r="E437" s="662" t="s">
        <v>5447</v>
      </c>
      <c r="F437" s="665"/>
      <c r="G437" s="665"/>
      <c r="H437" s="665"/>
      <c r="I437" s="665"/>
      <c r="J437" s="665">
        <v>15</v>
      </c>
      <c r="K437" s="665">
        <v>89785.65</v>
      </c>
      <c r="L437" s="665"/>
      <c r="M437" s="665">
        <v>5985.71</v>
      </c>
      <c r="N437" s="665"/>
      <c r="O437" s="665"/>
      <c r="P437" s="678"/>
      <c r="Q437" s="666"/>
    </row>
    <row r="438" spans="1:17" ht="14.4" customHeight="1" x14ac:dyDescent="0.3">
      <c r="A438" s="661" t="s">
        <v>525</v>
      </c>
      <c r="B438" s="662" t="s">
        <v>5059</v>
      </c>
      <c r="C438" s="662" t="s">
        <v>4945</v>
      </c>
      <c r="D438" s="662" t="s">
        <v>5448</v>
      </c>
      <c r="E438" s="662" t="s">
        <v>5449</v>
      </c>
      <c r="F438" s="665">
        <v>8</v>
      </c>
      <c r="G438" s="665">
        <v>501.68</v>
      </c>
      <c r="H438" s="665">
        <v>1</v>
      </c>
      <c r="I438" s="665">
        <v>62.71</v>
      </c>
      <c r="J438" s="665">
        <v>12</v>
      </c>
      <c r="K438" s="665">
        <v>719.76</v>
      </c>
      <c r="L438" s="665">
        <v>1.4346994099824588</v>
      </c>
      <c r="M438" s="665">
        <v>59.98</v>
      </c>
      <c r="N438" s="665"/>
      <c r="O438" s="665"/>
      <c r="P438" s="678"/>
      <c r="Q438" s="666"/>
    </row>
    <row r="439" spans="1:17" ht="14.4" customHeight="1" x14ac:dyDescent="0.3">
      <c r="A439" s="661" t="s">
        <v>525</v>
      </c>
      <c r="B439" s="662" t="s">
        <v>5059</v>
      </c>
      <c r="C439" s="662" t="s">
        <v>4945</v>
      </c>
      <c r="D439" s="662" t="s">
        <v>5450</v>
      </c>
      <c r="E439" s="662" t="s">
        <v>5451</v>
      </c>
      <c r="F439" s="665">
        <v>33</v>
      </c>
      <c r="G439" s="665">
        <v>3674.58</v>
      </c>
      <c r="H439" s="665">
        <v>1</v>
      </c>
      <c r="I439" s="665">
        <v>111.35090909090908</v>
      </c>
      <c r="J439" s="665">
        <v>3</v>
      </c>
      <c r="K439" s="665">
        <v>250.83</v>
      </c>
      <c r="L439" s="665">
        <v>6.8260862465914479E-2</v>
      </c>
      <c r="M439" s="665">
        <v>83.61</v>
      </c>
      <c r="N439" s="665"/>
      <c r="O439" s="665"/>
      <c r="P439" s="678"/>
      <c r="Q439" s="666"/>
    </row>
    <row r="440" spans="1:17" ht="14.4" customHeight="1" x14ac:dyDescent="0.3">
      <c r="A440" s="661" t="s">
        <v>525</v>
      </c>
      <c r="B440" s="662" t="s">
        <v>5059</v>
      </c>
      <c r="C440" s="662" t="s">
        <v>4945</v>
      </c>
      <c r="D440" s="662" t="s">
        <v>5452</v>
      </c>
      <c r="E440" s="662" t="s">
        <v>5453</v>
      </c>
      <c r="F440" s="665">
        <v>80</v>
      </c>
      <c r="G440" s="665">
        <v>4880.3099999999995</v>
      </c>
      <c r="H440" s="665">
        <v>1</v>
      </c>
      <c r="I440" s="665">
        <v>61.003874999999994</v>
      </c>
      <c r="J440" s="665">
        <v>19</v>
      </c>
      <c r="K440" s="665">
        <v>947</v>
      </c>
      <c r="L440" s="665">
        <v>0.19404505041687928</v>
      </c>
      <c r="M440" s="665">
        <v>49.842105263157897</v>
      </c>
      <c r="N440" s="665"/>
      <c r="O440" s="665"/>
      <c r="P440" s="678"/>
      <c r="Q440" s="666"/>
    </row>
    <row r="441" spans="1:17" ht="14.4" customHeight="1" x14ac:dyDescent="0.3">
      <c r="A441" s="661" t="s">
        <v>525</v>
      </c>
      <c r="B441" s="662" t="s">
        <v>5059</v>
      </c>
      <c r="C441" s="662" t="s">
        <v>4945</v>
      </c>
      <c r="D441" s="662" t="s">
        <v>5454</v>
      </c>
      <c r="E441" s="662"/>
      <c r="F441" s="665">
        <v>69.3</v>
      </c>
      <c r="G441" s="665">
        <v>4763.6699999999992</v>
      </c>
      <c r="H441" s="665">
        <v>1</v>
      </c>
      <c r="I441" s="665">
        <v>68.739826839826833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525</v>
      </c>
      <c r="B442" s="662" t="s">
        <v>5059</v>
      </c>
      <c r="C442" s="662" t="s">
        <v>4945</v>
      </c>
      <c r="D442" s="662" t="s">
        <v>5455</v>
      </c>
      <c r="E442" s="662" t="s">
        <v>5456</v>
      </c>
      <c r="F442" s="665">
        <v>69.7</v>
      </c>
      <c r="G442" s="665">
        <v>273635.87</v>
      </c>
      <c r="H442" s="665">
        <v>1</v>
      </c>
      <c r="I442" s="665">
        <v>3925.9091822094688</v>
      </c>
      <c r="J442" s="665">
        <v>12.4</v>
      </c>
      <c r="K442" s="665">
        <v>46666.94</v>
      </c>
      <c r="L442" s="665">
        <v>0.1705439422105004</v>
      </c>
      <c r="M442" s="665">
        <v>3763.4629032258067</v>
      </c>
      <c r="N442" s="665">
        <v>4.5999999999999996</v>
      </c>
      <c r="O442" s="665">
        <v>15013.2</v>
      </c>
      <c r="P442" s="678">
        <v>5.4865613927004529E-2</v>
      </c>
      <c r="Q442" s="666">
        <v>3263.739130434783</v>
      </c>
    </row>
    <row r="443" spans="1:17" ht="14.4" customHeight="1" x14ac:dyDescent="0.3">
      <c r="A443" s="661" t="s">
        <v>525</v>
      </c>
      <c r="B443" s="662" t="s">
        <v>5059</v>
      </c>
      <c r="C443" s="662" t="s">
        <v>4945</v>
      </c>
      <c r="D443" s="662" t="s">
        <v>5457</v>
      </c>
      <c r="E443" s="662"/>
      <c r="F443" s="665">
        <v>1</v>
      </c>
      <c r="G443" s="665">
        <v>12940.04</v>
      </c>
      <c r="H443" s="665">
        <v>1</v>
      </c>
      <c r="I443" s="665">
        <v>12940.04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525</v>
      </c>
      <c r="B444" s="662" t="s">
        <v>5059</v>
      </c>
      <c r="C444" s="662" t="s">
        <v>4945</v>
      </c>
      <c r="D444" s="662" t="s">
        <v>5458</v>
      </c>
      <c r="E444" s="662" t="s">
        <v>5459</v>
      </c>
      <c r="F444" s="665">
        <v>4</v>
      </c>
      <c r="G444" s="665">
        <v>1616.88</v>
      </c>
      <c r="H444" s="665">
        <v>1</v>
      </c>
      <c r="I444" s="665">
        <v>404.22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525</v>
      </c>
      <c r="B445" s="662" t="s">
        <v>5059</v>
      </c>
      <c r="C445" s="662" t="s">
        <v>4945</v>
      </c>
      <c r="D445" s="662" t="s">
        <v>5460</v>
      </c>
      <c r="E445" s="662" t="s">
        <v>5461</v>
      </c>
      <c r="F445" s="665">
        <v>172.5</v>
      </c>
      <c r="G445" s="665">
        <v>39530.100000000006</v>
      </c>
      <c r="H445" s="665">
        <v>1</v>
      </c>
      <c r="I445" s="665">
        <v>229.16000000000003</v>
      </c>
      <c r="J445" s="665">
        <v>63.2</v>
      </c>
      <c r="K445" s="665">
        <v>13853.44</v>
      </c>
      <c r="L445" s="665">
        <v>0.35045294598293447</v>
      </c>
      <c r="M445" s="665">
        <v>219.2</v>
      </c>
      <c r="N445" s="665">
        <v>57</v>
      </c>
      <c r="O445" s="665">
        <v>12494.400000000001</v>
      </c>
      <c r="P445" s="678">
        <v>0.31607306837068461</v>
      </c>
      <c r="Q445" s="666">
        <v>219.20000000000002</v>
      </c>
    </row>
    <row r="446" spans="1:17" ht="14.4" customHeight="1" x14ac:dyDescent="0.3">
      <c r="A446" s="661" t="s">
        <v>525</v>
      </c>
      <c r="B446" s="662" t="s">
        <v>5059</v>
      </c>
      <c r="C446" s="662" t="s">
        <v>4945</v>
      </c>
      <c r="D446" s="662" t="s">
        <v>5462</v>
      </c>
      <c r="E446" s="662" t="s">
        <v>5463</v>
      </c>
      <c r="F446" s="665"/>
      <c r="G446" s="665"/>
      <c r="H446" s="665"/>
      <c r="I446" s="665"/>
      <c r="J446" s="665"/>
      <c r="K446" s="665"/>
      <c r="L446" s="665"/>
      <c r="M446" s="665"/>
      <c r="N446" s="665">
        <v>1</v>
      </c>
      <c r="O446" s="665">
        <v>10542.91</v>
      </c>
      <c r="P446" s="678"/>
      <c r="Q446" s="666">
        <v>10542.91</v>
      </c>
    </row>
    <row r="447" spans="1:17" ht="14.4" customHeight="1" x14ac:dyDescent="0.3">
      <c r="A447" s="661" t="s">
        <v>525</v>
      </c>
      <c r="B447" s="662" t="s">
        <v>5059</v>
      </c>
      <c r="C447" s="662" t="s">
        <v>4945</v>
      </c>
      <c r="D447" s="662" t="s">
        <v>5464</v>
      </c>
      <c r="E447" s="662" t="s">
        <v>2581</v>
      </c>
      <c r="F447" s="665">
        <v>2.9</v>
      </c>
      <c r="G447" s="665">
        <v>629.30000000000007</v>
      </c>
      <c r="H447" s="665">
        <v>1</v>
      </c>
      <c r="I447" s="665">
        <v>217.00000000000003</v>
      </c>
      <c r="J447" s="665">
        <v>4.3</v>
      </c>
      <c r="K447" s="665">
        <v>892.46</v>
      </c>
      <c r="L447" s="665">
        <v>1.4181789289686952</v>
      </c>
      <c r="M447" s="665">
        <v>207.54883720930235</v>
      </c>
      <c r="N447" s="665"/>
      <c r="O447" s="665"/>
      <c r="P447" s="678"/>
      <c r="Q447" s="666"/>
    </row>
    <row r="448" spans="1:17" ht="14.4" customHeight="1" x14ac:dyDescent="0.3">
      <c r="A448" s="661" t="s">
        <v>525</v>
      </c>
      <c r="B448" s="662" t="s">
        <v>5059</v>
      </c>
      <c r="C448" s="662" t="s">
        <v>4945</v>
      </c>
      <c r="D448" s="662" t="s">
        <v>5465</v>
      </c>
      <c r="E448" s="662" t="s">
        <v>2067</v>
      </c>
      <c r="F448" s="665"/>
      <c r="G448" s="665"/>
      <c r="H448" s="665"/>
      <c r="I448" s="665"/>
      <c r="J448" s="665">
        <v>42</v>
      </c>
      <c r="K448" s="665">
        <v>2761.5</v>
      </c>
      <c r="L448" s="665"/>
      <c r="M448" s="665">
        <v>65.75</v>
      </c>
      <c r="N448" s="665">
        <v>40</v>
      </c>
      <c r="O448" s="665">
        <v>2630</v>
      </c>
      <c r="P448" s="678"/>
      <c r="Q448" s="666">
        <v>65.75</v>
      </c>
    </row>
    <row r="449" spans="1:17" ht="14.4" customHeight="1" x14ac:dyDescent="0.3">
      <c r="A449" s="661" t="s">
        <v>525</v>
      </c>
      <c r="B449" s="662" t="s">
        <v>5059</v>
      </c>
      <c r="C449" s="662" t="s">
        <v>4945</v>
      </c>
      <c r="D449" s="662" t="s">
        <v>5466</v>
      </c>
      <c r="E449" s="662" t="s">
        <v>1981</v>
      </c>
      <c r="F449" s="665">
        <v>74.7</v>
      </c>
      <c r="G449" s="665">
        <v>7243.29</v>
      </c>
      <c r="H449" s="665">
        <v>1</v>
      </c>
      <c r="I449" s="665">
        <v>96.965060240963851</v>
      </c>
      <c r="J449" s="665">
        <v>60.75</v>
      </c>
      <c r="K449" s="665">
        <v>5658.0099999999993</v>
      </c>
      <c r="L449" s="665">
        <v>0.78113812922028514</v>
      </c>
      <c r="M449" s="665">
        <v>93.135967078189296</v>
      </c>
      <c r="N449" s="665">
        <v>77.8</v>
      </c>
      <c r="O449" s="665">
        <v>6130.76</v>
      </c>
      <c r="P449" s="678">
        <v>0.84640543178583216</v>
      </c>
      <c r="Q449" s="666">
        <v>78.801542416452449</v>
      </c>
    </row>
    <row r="450" spans="1:17" ht="14.4" customHeight="1" x14ac:dyDescent="0.3">
      <c r="A450" s="661" t="s">
        <v>525</v>
      </c>
      <c r="B450" s="662" t="s">
        <v>5059</v>
      </c>
      <c r="C450" s="662" t="s">
        <v>4945</v>
      </c>
      <c r="D450" s="662" t="s">
        <v>5467</v>
      </c>
      <c r="E450" s="662" t="s">
        <v>5468</v>
      </c>
      <c r="F450" s="665">
        <v>230.2</v>
      </c>
      <c r="G450" s="665">
        <v>14732.8</v>
      </c>
      <c r="H450" s="665">
        <v>1</v>
      </c>
      <c r="I450" s="665">
        <v>64</v>
      </c>
      <c r="J450" s="665">
        <v>234.5</v>
      </c>
      <c r="K450" s="665">
        <v>15612.479999999998</v>
      </c>
      <c r="L450" s="665">
        <v>1.0597089487402258</v>
      </c>
      <c r="M450" s="665">
        <v>66.577739872068221</v>
      </c>
      <c r="N450" s="665">
        <v>485</v>
      </c>
      <c r="O450" s="665">
        <v>34022.75</v>
      </c>
      <c r="P450" s="678">
        <v>2.3093200206342313</v>
      </c>
      <c r="Q450" s="666">
        <v>70.150000000000006</v>
      </c>
    </row>
    <row r="451" spans="1:17" ht="14.4" customHeight="1" x14ac:dyDescent="0.3">
      <c r="A451" s="661" t="s">
        <v>525</v>
      </c>
      <c r="B451" s="662" t="s">
        <v>5059</v>
      </c>
      <c r="C451" s="662" t="s">
        <v>4945</v>
      </c>
      <c r="D451" s="662" t="s">
        <v>5469</v>
      </c>
      <c r="E451" s="662" t="s">
        <v>5470</v>
      </c>
      <c r="F451" s="665">
        <v>1</v>
      </c>
      <c r="G451" s="665">
        <v>672.94</v>
      </c>
      <c r="H451" s="665">
        <v>1</v>
      </c>
      <c r="I451" s="665">
        <v>672.94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525</v>
      </c>
      <c r="B452" s="662" t="s">
        <v>5059</v>
      </c>
      <c r="C452" s="662" t="s">
        <v>4945</v>
      </c>
      <c r="D452" s="662" t="s">
        <v>5471</v>
      </c>
      <c r="E452" s="662" t="s">
        <v>5470</v>
      </c>
      <c r="F452" s="665">
        <v>33</v>
      </c>
      <c r="G452" s="665">
        <v>44414.040000000008</v>
      </c>
      <c r="H452" s="665">
        <v>1</v>
      </c>
      <c r="I452" s="665">
        <v>1345.8800000000003</v>
      </c>
      <c r="J452" s="665">
        <v>13</v>
      </c>
      <c r="K452" s="665">
        <v>16735.68</v>
      </c>
      <c r="L452" s="665">
        <v>0.37681057611512031</v>
      </c>
      <c r="M452" s="665">
        <v>1287.3600000000001</v>
      </c>
      <c r="N452" s="665"/>
      <c r="O452" s="665"/>
      <c r="P452" s="678"/>
      <c r="Q452" s="666"/>
    </row>
    <row r="453" spans="1:17" ht="14.4" customHeight="1" x14ac:dyDescent="0.3">
      <c r="A453" s="661" t="s">
        <v>525</v>
      </c>
      <c r="B453" s="662" t="s">
        <v>5059</v>
      </c>
      <c r="C453" s="662" t="s">
        <v>4945</v>
      </c>
      <c r="D453" s="662" t="s">
        <v>5472</v>
      </c>
      <c r="E453" s="662"/>
      <c r="F453" s="665">
        <v>5</v>
      </c>
      <c r="G453" s="665">
        <v>3403.35</v>
      </c>
      <c r="H453" s="665">
        <v>1</v>
      </c>
      <c r="I453" s="665">
        <v>680.67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525</v>
      </c>
      <c r="B454" s="662" t="s">
        <v>5059</v>
      </c>
      <c r="C454" s="662" t="s">
        <v>4945</v>
      </c>
      <c r="D454" s="662" t="s">
        <v>5473</v>
      </c>
      <c r="E454" s="662" t="s">
        <v>5474</v>
      </c>
      <c r="F454" s="665">
        <v>14</v>
      </c>
      <c r="G454" s="665">
        <v>13587</v>
      </c>
      <c r="H454" s="665">
        <v>1</v>
      </c>
      <c r="I454" s="665">
        <v>970.5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525</v>
      </c>
      <c r="B455" s="662" t="s">
        <v>5059</v>
      </c>
      <c r="C455" s="662" t="s">
        <v>4945</v>
      </c>
      <c r="D455" s="662" t="s">
        <v>5475</v>
      </c>
      <c r="E455" s="662" t="s">
        <v>2045</v>
      </c>
      <c r="F455" s="665">
        <v>1</v>
      </c>
      <c r="G455" s="665">
        <v>1940</v>
      </c>
      <c r="H455" s="665">
        <v>1</v>
      </c>
      <c r="I455" s="665">
        <v>1940</v>
      </c>
      <c r="J455" s="665"/>
      <c r="K455" s="665"/>
      <c r="L455" s="665"/>
      <c r="M455" s="665"/>
      <c r="N455" s="665">
        <v>0.8</v>
      </c>
      <c r="O455" s="665">
        <v>1484.51</v>
      </c>
      <c r="P455" s="678">
        <v>0.76521134020618553</v>
      </c>
      <c r="Q455" s="666">
        <v>1855.6374999999998</v>
      </c>
    </row>
    <row r="456" spans="1:17" ht="14.4" customHeight="1" x14ac:dyDescent="0.3">
      <c r="A456" s="661" t="s">
        <v>525</v>
      </c>
      <c r="B456" s="662" t="s">
        <v>5059</v>
      </c>
      <c r="C456" s="662" t="s">
        <v>4945</v>
      </c>
      <c r="D456" s="662" t="s">
        <v>5476</v>
      </c>
      <c r="E456" s="662" t="s">
        <v>5477</v>
      </c>
      <c r="F456" s="665">
        <v>4.4000000000000004</v>
      </c>
      <c r="G456" s="665">
        <v>9497.94</v>
      </c>
      <c r="H456" s="665">
        <v>1</v>
      </c>
      <c r="I456" s="665">
        <v>2158.6227272727274</v>
      </c>
      <c r="J456" s="665">
        <v>0.3</v>
      </c>
      <c r="K456" s="665">
        <v>619.42999999999995</v>
      </c>
      <c r="L456" s="665">
        <v>6.5217299751314489E-2</v>
      </c>
      <c r="M456" s="665">
        <v>2064.7666666666664</v>
      </c>
      <c r="N456" s="665"/>
      <c r="O456" s="665"/>
      <c r="P456" s="678"/>
      <c r="Q456" s="666"/>
    </row>
    <row r="457" spans="1:17" ht="14.4" customHeight="1" x14ac:dyDescent="0.3">
      <c r="A457" s="661" t="s">
        <v>525</v>
      </c>
      <c r="B457" s="662" t="s">
        <v>5059</v>
      </c>
      <c r="C457" s="662" t="s">
        <v>4945</v>
      </c>
      <c r="D457" s="662" t="s">
        <v>5478</v>
      </c>
      <c r="E457" s="662"/>
      <c r="F457" s="665">
        <v>8</v>
      </c>
      <c r="G457" s="665">
        <v>7219.2</v>
      </c>
      <c r="H457" s="665">
        <v>1</v>
      </c>
      <c r="I457" s="665">
        <v>902.4</v>
      </c>
      <c r="J457" s="665">
        <v>6</v>
      </c>
      <c r="K457" s="665">
        <v>5090.24</v>
      </c>
      <c r="L457" s="665">
        <v>0.70509751773049645</v>
      </c>
      <c r="M457" s="665">
        <v>848.37333333333333</v>
      </c>
      <c r="N457" s="665"/>
      <c r="O457" s="665"/>
      <c r="P457" s="678"/>
      <c r="Q457" s="666"/>
    </row>
    <row r="458" spans="1:17" ht="14.4" customHeight="1" x14ac:dyDescent="0.3">
      <c r="A458" s="661" t="s">
        <v>525</v>
      </c>
      <c r="B458" s="662" t="s">
        <v>5059</v>
      </c>
      <c r="C458" s="662" t="s">
        <v>4945</v>
      </c>
      <c r="D458" s="662" t="s">
        <v>5479</v>
      </c>
      <c r="E458" s="662" t="s">
        <v>5480</v>
      </c>
      <c r="F458" s="665">
        <v>2.8</v>
      </c>
      <c r="G458" s="665">
        <v>1755.88</v>
      </c>
      <c r="H458" s="665">
        <v>1</v>
      </c>
      <c r="I458" s="665">
        <v>627.1</v>
      </c>
      <c r="J458" s="665">
        <v>26.599999999999998</v>
      </c>
      <c r="K458" s="665">
        <v>15955.09</v>
      </c>
      <c r="L458" s="665">
        <v>9.0866630977059923</v>
      </c>
      <c r="M458" s="665">
        <v>599.81541353383466</v>
      </c>
      <c r="N458" s="665">
        <v>31.500000000000004</v>
      </c>
      <c r="O458" s="665">
        <v>18894.259999999998</v>
      </c>
      <c r="P458" s="678">
        <v>10.760564503269014</v>
      </c>
      <c r="Q458" s="666">
        <v>599.81777777777768</v>
      </c>
    </row>
    <row r="459" spans="1:17" ht="14.4" customHeight="1" x14ac:dyDescent="0.3">
      <c r="A459" s="661" t="s">
        <v>525</v>
      </c>
      <c r="B459" s="662" t="s">
        <v>5059</v>
      </c>
      <c r="C459" s="662" t="s">
        <v>4945</v>
      </c>
      <c r="D459" s="662" t="s">
        <v>5481</v>
      </c>
      <c r="E459" s="662" t="s">
        <v>2568</v>
      </c>
      <c r="F459" s="665">
        <v>15.15</v>
      </c>
      <c r="G459" s="665">
        <v>12223.02</v>
      </c>
      <c r="H459" s="665">
        <v>1</v>
      </c>
      <c r="I459" s="665">
        <v>806.8</v>
      </c>
      <c r="J459" s="665">
        <v>1.3</v>
      </c>
      <c r="K459" s="665">
        <v>1039.67</v>
      </c>
      <c r="L459" s="665">
        <v>8.5058357099963844E-2</v>
      </c>
      <c r="M459" s="665">
        <v>799.7461538461539</v>
      </c>
      <c r="N459" s="665"/>
      <c r="O459" s="665"/>
      <c r="P459" s="678"/>
      <c r="Q459" s="666"/>
    </row>
    <row r="460" spans="1:17" ht="14.4" customHeight="1" x14ac:dyDescent="0.3">
      <c r="A460" s="661" t="s">
        <v>525</v>
      </c>
      <c r="B460" s="662" t="s">
        <v>5059</v>
      </c>
      <c r="C460" s="662" t="s">
        <v>4945</v>
      </c>
      <c r="D460" s="662" t="s">
        <v>5482</v>
      </c>
      <c r="E460" s="662" t="s">
        <v>5483</v>
      </c>
      <c r="F460" s="665"/>
      <c r="G460" s="665"/>
      <c r="H460" s="665"/>
      <c r="I460" s="665"/>
      <c r="J460" s="665">
        <v>2</v>
      </c>
      <c r="K460" s="665">
        <v>6764.22</v>
      </c>
      <c r="L460" s="665"/>
      <c r="M460" s="665">
        <v>3382.11</v>
      </c>
      <c r="N460" s="665"/>
      <c r="O460" s="665"/>
      <c r="P460" s="678"/>
      <c r="Q460" s="666"/>
    </row>
    <row r="461" spans="1:17" ht="14.4" customHeight="1" x14ac:dyDescent="0.3">
      <c r="A461" s="661" t="s">
        <v>525</v>
      </c>
      <c r="B461" s="662" t="s">
        <v>5059</v>
      </c>
      <c r="C461" s="662" t="s">
        <v>4945</v>
      </c>
      <c r="D461" s="662" t="s">
        <v>5484</v>
      </c>
      <c r="E461" s="662" t="s">
        <v>2075</v>
      </c>
      <c r="F461" s="665">
        <v>6</v>
      </c>
      <c r="G461" s="665">
        <v>580.14</v>
      </c>
      <c r="H461" s="665">
        <v>1</v>
      </c>
      <c r="I461" s="665">
        <v>96.69</v>
      </c>
      <c r="J461" s="665">
        <v>1</v>
      </c>
      <c r="K461" s="665">
        <v>92.49</v>
      </c>
      <c r="L461" s="665">
        <v>0.159427034853656</v>
      </c>
      <c r="M461" s="665">
        <v>92.49</v>
      </c>
      <c r="N461" s="665">
        <v>419.7</v>
      </c>
      <c r="O461" s="665">
        <v>38818.04</v>
      </c>
      <c r="P461" s="678">
        <v>66.911504119695252</v>
      </c>
      <c r="Q461" s="666">
        <v>92.489969025494403</v>
      </c>
    </row>
    <row r="462" spans="1:17" ht="14.4" customHeight="1" x14ac:dyDescent="0.3">
      <c r="A462" s="661" t="s">
        <v>525</v>
      </c>
      <c r="B462" s="662" t="s">
        <v>5059</v>
      </c>
      <c r="C462" s="662" t="s">
        <v>4945</v>
      </c>
      <c r="D462" s="662" t="s">
        <v>2173</v>
      </c>
      <c r="E462" s="662" t="s">
        <v>2174</v>
      </c>
      <c r="F462" s="665"/>
      <c r="G462" s="665"/>
      <c r="H462" s="665"/>
      <c r="I462" s="665"/>
      <c r="J462" s="665">
        <v>6</v>
      </c>
      <c r="K462" s="665">
        <v>7724.16</v>
      </c>
      <c r="L462" s="665"/>
      <c r="M462" s="665">
        <v>1287.3599999999999</v>
      </c>
      <c r="N462" s="665">
        <v>87</v>
      </c>
      <c r="O462" s="665">
        <v>112000.32000000001</v>
      </c>
      <c r="P462" s="678"/>
      <c r="Q462" s="666">
        <v>1287.3600000000001</v>
      </c>
    </row>
    <row r="463" spans="1:17" ht="14.4" customHeight="1" x14ac:dyDescent="0.3">
      <c r="A463" s="661" t="s">
        <v>525</v>
      </c>
      <c r="B463" s="662" t="s">
        <v>5059</v>
      </c>
      <c r="C463" s="662" t="s">
        <v>4945</v>
      </c>
      <c r="D463" s="662" t="s">
        <v>5485</v>
      </c>
      <c r="E463" s="662" t="s">
        <v>2061</v>
      </c>
      <c r="F463" s="665"/>
      <c r="G463" s="665"/>
      <c r="H463" s="665"/>
      <c r="I463" s="665"/>
      <c r="J463" s="665">
        <v>78.400000000000006</v>
      </c>
      <c r="K463" s="665">
        <v>161878.75</v>
      </c>
      <c r="L463" s="665"/>
      <c r="M463" s="665">
        <v>2064.7799744897957</v>
      </c>
      <c r="N463" s="665">
        <v>5.6</v>
      </c>
      <c r="O463" s="665">
        <v>9138.5</v>
      </c>
      <c r="P463" s="678"/>
      <c r="Q463" s="666">
        <v>1631.875</v>
      </c>
    </row>
    <row r="464" spans="1:17" ht="14.4" customHeight="1" x14ac:dyDescent="0.3">
      <c r="A464" s="661" t="s">
        <v>525</v>
      </c>
      <c r="B464" s="662" t="s">
        <v>5059</v>
      </c>
      <c r="C464" s="662" t="s">
        <v>4945</v>
      </c>
      <c r="D464" s="662" t="s">
        <v>5486</v>
      </c>
      <c r="E464" s="662" t="s">
        <v>2081</v>
      </c>
      <c r="F464" s="665"/>
      <c r="G464" s="665"/>
      <c r="H464" s="665"/>
      <c r="I464" s="665"/>
      <c r="J464" s="665">
        <v>2.2000000000000002</v>
      </c>
      <c r="K464" s="665">
        <v>861.96</v>
      </c>
      <c r="L464" s="665"/>
      <c r="M464" s="665">
        <v>391.8</v>
      </c>
      <c r="N464" s="665">
        <v>3.1</v>
      </c>
      <c r="O464" s="665">
        <v>1214.58</v>
      </c>
      <c r="P464" s="678"/>
      <c r="Q464" s="666">
        <v>391.79999999999995</v>
      </c>
    </row>
    <row r="465" spans="1:17" ht="14.4" customHeight="1" x14ac:dyDescent="0.3">
      <c r="A465" s="661" t="s">
        <v>525</v>
      </c>
      <c r="B465" s="662" t="s">
        <v>5059</v>
      </c>
      <c r="C465" s="662" t="s">
        <v>4945</v>
      </c>
      <c r="D465" s="662" t="s">
        <v>5487</v>
      </c>
      <c r="E465" s="662" t="s">
        <v>1486</v>
      </c>
      <c r="F465" s="665">
        <v>1.5</v>
      </c>
      <c r="G465" s="665">
        <v>1552.8</v>
      </c>
      <c r="H465" s="665">
        <v>1</v>
      </c>
      <c r="I465" s="665">
        <v>1035.2</v>
      </c>
      <c r="J465" s="665">
        <v>8.5</v>
      </c>
      <c r="K465" s="665">
        <v>8416.7000000000007</v>
      </c>
      <c r="L465" s="665">
        <v>5.4203374549201451</v>
      </c>
      <c r="M465" s="665">
        <v>990.2</v>
      </c>
      <c r="N465" s="665">
        <v>20.399999999999999</v>
      </c>
      <c r="O465" s="665">
        <v>15618.24</v>
      </c>
      <c r="P465" s="678">
        <v>10.058114374034004</v>
      </c>
      <c r="Q465" s="666">
        <v>765.6</v>
      </c>
    </row>
    <row r="466" spans="1:17" ht="14.4" customHeight="1" x14ac:dyDescent="0.3">
      <c r="A466" s="661" t="s">
        <v>525</v>
      </c>
      <c r="B466" s="662" t="s">
        <v>5059</v>
      </c>
      <c r="C466" s="662" t="s">
        <v>4945</v>
      </c>
      <c r="D466" s="662" t="s">
        <v>5488</v>
      </c>
      <c r="E466" s="662" t="s">
        <v>5489</v>
      </c>
      <c r="F466" s="665"/>
      <c r="G466" s="665"/>
      <c r="H466" s="665"/>
      <c r="I466" s="665"/>
      <c r="J466" s="665">
        <v>48</v>
      </c>
      <c r="K466" s="665">
        <v>5260.7999999999993</v>
      </c>
      <c r="L466" s="665"/>
      <c r="M466" s="665">
        <v>109.59999999999998</v>
      </c>
      <c r="N466" s="665">
        <v>19</v>
      </c>
      <c r="O466" s="665">
        <v>2082.4</v>
      </c>
      <c r="P466" s="678"/>
      <c r="Q466" s="666">
        <v>109.60000000000001</v>
      </c>
    </row>
    <row r="467" spans="1:17" ht="14.4" customHeight="1" x14ac:dyDescent="0.3">
      <c r="A467" s="661" t="s">
        <v>525</v>
      </c>
      <c r="B467" s="662" t="s">
        <v>5059</v>
      </c>
      <c r="C467" s="662" t="s">
        <v>4945</v>
      </c>
      <c r="D467" s="662" t="s">
        <v>5490</v>
      </c>
      <c r="E467" s="662" t="s">
        <v>5491</v>
      </c>
      <c r="F467" s="665">
        <v>13</v>
      </c>
      <c r="G467" s="665">
        <v>2979.08</v>
      </c>
      <c r="H467" s="665">
        <v>1</v>
      </c>
      <c r="I467" s="665">
        <v>229.16</v>
      </c>
      <c r="J467" s="665">
        <v>24</v>
      </c>
      <c r="K467" s="665">
        <v>5260.8</v>
      </c>
      <c r="L467" s="665">
        <v>1.765914309115566</v>
      </c>
      <c r="M467" s="665">
        <v>219.20000000000002</v>
      </c>
      <c r="N467" s="665">
        <v>68</v>
      </c>
      <c r="O467" s="665">
        <v>14905.599999999999</v>
      </c>
      <c r="P467" s="678">
        <v>5.0034238758274361</v>
      </c>
      <c r="Q467" s="666">
        <v>219.2</v>
      </c>
    </row>
    <row r="468" spans="1:17" ht="14.4" customHeight="1" x14ac:dyDescent="0.3">
      <c r="A468" s="661" t="s">
        <v>525</v>
      </c>
      <c r="B468" s="662" t="s">
        <v>5059</v>
      </c>
      <c r="C468" s="662" t="s">
        <v>4945</v>
      </c>
      <c r="D468" s="662" t="s">
        <v>5492</v>
      </c>
      <c r="E468" s="662" t="s">
        <v>2087</v>
      </c>
      <c r="F468" s="665">
        <v>1.1000000000000001</v>
      </c>
      <c r="G468" s="665">
        <v>887.97</v>
      </c>
      <c r="H468" s="665">
        <v>1</v>
      </c>
      <c r="I468" s="665">
        <v>807.24545454545455</v>
      </c>
      <c r="J468" s="665">
        <v>23.5</v>
      </c>
      <c r="K468" s="665">
        <v>18163.22</v>
      </c>
      <c r="L468" s="665">
        <v>20.454767616023066</v>
      </c>
      <c r="M468" s="665">
        <v>772.90297872340432</v>
      </c>
      <c r="N468" s="665">
        <v>27.65</v>
      </c>
      <c r="O468" s="665">
        <v>21349.97</v>
      </c>
      <c r="P468" s="678">
        <v>24.043571291822921</v>
      </c>
      <c r="Q468" s="666">
        <v>772.15081374321892</v>
      </c>
    </row>
    <row r="469" spans="1:17" ht="14.4" customHeight="1" x14ac:dyDescent="0.3">
      <c r="A469" s="661" t="s">
        <v>525</v>
      </c>
      <c r="B469" s="662" t="s">
        <v>5059</v>
      </c>
      <c r="C469" s="662" t="s">
        <v>4945</v>
      </c>
      <c r="D469" s="662" t="s">
        <v>5493</v>
      </c>
      <c r="E469" s="662" t="s">
        <v>2584</v>
      </c>
      <c r="F469" s="665"/>
      <c r="G469" s="665"/>
      <c r="H469" s="665"/>
      <c r="I469" s="665"/>
      <c r="J469" s="665"/>
      <c r="K469" s="665"/>
      <c r="L469" s="665"/>
      <c r="M469" s="665"/>
      <c r="N469" s="665">
        <v>11</v>
      </c>
      <c r="O469" s="665">
        <v>9494.8700000000008</v>
      </c>
      <c r="P469" s="678"/>
      <c r="Q469" s="666">
        <v>863.17000000000007</v>
      </c>
    </row>
    <row r="470" spans="1:17" ht="14.4" customHeight="1" x14ac:dyDescent="0.3">
      <c r="A470" s="661" t="s">
        <v>525</v>
      </c>
      <c r="B470" s="662" t="s">
        <v>5059</v>
      </c>
      <c r="C470" s="662" t="s">
        <v>4945</v>
      </c>
      <c r="D470" s="662" t="s">
        <v>5494</v>
      </c>
      <c r="E470" s="662" t="s">
        <v>5495</v>
      </c>
      <c r="F470" s="665">
        <v>92.639999999999986</v>
      </c>
      <c r="G470" s="665">
        <v>336102.08</v>
      </c>
      <c r="H470" s="665">
        <v>1</v>
      </c>
      <c r="I470" s="665">
        <v>3628.0449050086363</v>
      </c>
      <c r="J470" s="665">
        <v>41.129999999999995</v>
      </c>
      <c r="K470" s="665">
        <v>126325.54999999999</v>
      </c>
      <c r="L470" s="665">
        <v>0.37585471056888425</v>
      </c>
      <c r="M470" s="665">
        <v>3071.3724775103333</v>
      </c>
      <c r="N470" s="665">
        <v>18.93</v>
      </c>
      <c r="O470" s="665">
        <v>55664.23</v>
      </c>
      <c r="P470" s="678">
        <v>0.16561703515789014</v>
      </c>
      <c r="Q470" s="666">
        <v>2940.5298468040151</v>
      </c>
    </row>
    <row r="471" spans="1:17" ht="14.4" customHeight="1" x14ac:dyDescent="0.3">
      <c r="A471" s="661" t="s">
        <v>525</v>
      </c>
      <c r="B471" s="662" t="s">
        <v>5059</v>
      </c>
      <c r="C471" s="662" t="s">
        <v>4945</v>
      </c>
      <c r="D471" s="662" t="s">
        <v>5496</v>
      </c>
      <c r="E471" s="662" t="s">
        <v>2160</v>
      </c>
      <c r="F471" s="665"/>
      <c r="G471" s="665"/>
      <c r="H471" s="665"/>
      <c r="I471" s="665"/>
      <c r="J471" s="665">
        <v>40.899999999999991</v>
      </c>
      <c r="K471" s="665">
        <v>17535.98</v>
      </c>
      <c r="L471" s="665"/>
      <c r="M471" s="665">
        <v>428.75256723716387</v>
      </c>
      <c r="N471" s="665">
        <v>87.7</v>
      </c>
      <c r="O471" s="665">
        <v>35995.620000000003</v>
      </c>
      <c r="P471" s="678"/>
      <c r="Q471" s="666">
        <v>410.44036488027365</v>
      </c>
    </row>
    <row r="472" spans="1:17" ht="14.4" customHeight="1" x14ac:dyDescent="0.3">
      <c r="A472" s="661" t="s">
        <v>525</v>
      </c>
      <c r="B472" s="662" t="s">
        <v>5059</v>
      </c>
      <c r="C472" s="662" t="s">
        <v>4945</v>
      </c>
      <c r="D472" s="662" t="s">
        <v>5497</v>
      </c>
      <c r="E472" s="662" t="s">
        <v>2127</v>
      </c>
      <c r="F472" s="665"/>
      <c r="G472" s="665"/>
      <c r="H472" s="665"/>
      <c r="I472" s="665"/>
      <c r="J472" s="665">
        <v>66</v>
      </c>
      <c r="K472" s="665">
        <v>14467.2</v>
      </c>
      <c r="L472" s="665"/>
      <c r="M472" s="665">
        <v>219.20000000000002</v>
      </c>
      <c r="N472" s="665">
        <v>94</v>
      </c>
      <c r="O472" s="665">
        <v>20604.800000000003</v>
      </c>
      <c r="P472" s="678"/>
      <c r="Q472" s="666">
        <v>219.20000000000002</v>
      </c>
    </row>
    <row r="473" spans="1:17" ht="14.4" customHeight="1" x14ac:dyDescent="0.3">
      <c r="A473" s="661" t="s">
        <v>525</v>
      </c>
      <c r="B473" s="662" t="s">
        <v>5059</v>
      </c>
      <c r="C473" s="662" t="s">
        <v>4945</v>
      </c>
      <c r="D473" s="662" t="s">
        <v>5498</v>
      </c>
      <c r="E473" s="662" t="s">
        <v>2153</v>
      </c>
      <c r="F473" s="665"/>
      <c r="G473" s="665"/>
      <c r="H473" s="665"/>
      <c r="I473" s="665"/>
      <c r="J473" s="665">
        <v>4.0999999999999996</v>
      </c>
      <c r="K473" s="665">
        <v>108365.35</v>
      </c>
      <c r="L473" s="665"/>
      <c r="M473" s="665">
        <v>26430.57317073171</v>
      </c>
      <c r="N473" s="665">
        <v>8.65</v>
      </c>
      <c r="O473" s="665">
        <v>228624.38999999998</v>
      </c>
      <c r="P473" s="678"/>
      <c r="Q473" s="666">
        <v>26430.565317919074</v>
      </c>
    </row>
    <row r="474" spans="1:17" ht="14.4" customHeight="1" x14ac:dyDescent="0.3">
      <c r="A474" s="661" t="s">
        <v>525</v>
      </c>
      <c r="B474" s="662" t="s">
        <v>5059</v>
      </c>
      <c r="C474" s="662" t="s">
        <v>4945</v>
      </c>
      <c r="D474" s="662" t="s">
        <v>5499</v>
      </c>
      <c r="E474" s="662" t="s">
        <v>1865</v>
      </c>
      <c r="F474" s="665"/>
      <c r="G474" s="665"/>
      <c r="H474" s="665"/>
      <c r="I474" s="665"/>
      <c r="J474" s="665"/>
      <c r="K474" s="665"/>
      <c r="L474" s="665"/>
      <c r="M474" s="665"/>
      <c r="N474" s="665">
        <v>0.4</v>
      </c>
      <c r="O474" s="665">
        <v>2692.58</v>
      </c>
      <c r="P474" s="678"/>
      <c r="Q474" s="666">
        <v>6731.45</v>
      </c>
    </row>
    <row r="475" spans="1:17" ht="14.4" customHeight="1" x14ac:dyDescent="0.3">
      <c r="A475" s="661" t="s">
        <v>525</v>
      </c>
      <c r="B475" s="662" t="s">
        <v>5059</v>
      </c>
      <c r="C475" s="662" t="s">
        <v>4945</v>
      </c>
      <c r="D475" s="662" t="s">
        <v>5500</v>
      </c>
      <c r="E475" s="662" t="s">
        <v>2146</v>
      </c>
      <c r="F475" s="665">
        <v>27</v>
      </c>
      <c r="G475" s="665">
        <v>291573.27</v>
      </c>
      <c r="H475" s="665">
        <v>1</v>
      </c>
      <c r="I475" s="665">
        <v>10799.01</v>
      </c>
      <c r="J475" s="665">
        <v>7</v>
      </c>
      <c r="K475" s="665">
        <v>72306.430000000008</v>
      </c>
      <c r="L475" s="665">
        <v>0.24798716974296034</v>
      </c>
      <c r="M475" s="665">
        <v>10329.490000000002</v>
      </c>
      <c r="N475" s="665">
        <v>106</v>
      </c>
      <c r="O475" s="665">
        <v>1094925.94</v>
      </c>
      <c r="P475" s="678">
        <v>3.7552342846791129</v>
      </c>
      <c r="Q475" s="666">
        <v>10329.49</v>
      </c>
    </row>
    <row r="476" spans="1:17" ht="14.4" customHeight="1" x14ac:dyDescent="0.3">
      <c r="A476" s="661" t="s">
        <v>525</v>
      </c>
      <c r="B476" s="662" t="s">
        <v>5059</v>
      </c>
      <c r="C476" s="662" t="s">
        <v>4945</v>
      </c>
      <c r="D476" s="662" t="s">
        <v>2178</v>
      </c>
      <c r="E476" s="662" t="s">
        <v>5501</v>
      </c>
      <c r="F476" s="665">
        <v>7</v>
      </c>
      <c r="G476" s="665">
        <v>24523.73</v>
      </c>
      <c r="H476" s="665">
        <v>1</v>
      </c>
      <c r="I476" s="665">
        <v>3503.39</v>
      </c>
      <c r="J476" s="665"/>
      <c r="K476" s="665"/>
      <c r="L476" s="665"/>
      <c r="M476" s="665"/>
      <c r="N476" s="665">
        <v>3</v>
      </c>
      <c r="O476" s="665">
        <v>9518.34</v>
      </c>
      <c r="P476" s="678">
        <v>0.3881277440258884</v>
      </c>
      <c r="Q476" s="666">
        <v>3172.78</v>
      </c>
    </row>
    <row r="477" spans="1:17" ht="14.4" customHeight="1" x14ac:dyDescent="0.3">
      <c r="A477" s="661" t="s">
        <v>525</v>
      </c>
      <c r="B477" s="662" t="s">
        <v>5059</v>
      </c>
      <c r="C477" s="662" t="s">
        <v>4945</v>
      </c>
      <c r="D477" s="662" t="s">
        <v>5502</v>
      </c>
      <c r="E477" s="662" t="s">
        <v>5503</v>
      </c>
      <c r="F477" s="665"/>
      <c r="G477" s="665"/>
      <c r="H477" s="665"/>
      <c r="I477" s="665"/>
      <c r="J477" s="665">
        <v>6</v>
      </c>
      <c r="K477" s="665">
        <v>394.5</v>
      </c>
      <c r="L477" s="665"/>
      <c r="M477" s="665">
        <v>65.75</v>
      </c>
      <c r="N477" s="665">
        <v>49</v>
      </c>
      <c r="O477" s="665">
        <v>3221.75</v>
      </c>
      <c r="P477" s="678"/>
      <c r="Q477" s="666">
        <v>65.75</v>
      </c>
    </row>
    <row r="478" spans="1:17" ht="14.4" customHeight="1" x14ac:dyDescent="0.3">
      <c r="A478" s="661" t="s">
        <v>525</v>
      </c>
      <c r="B478" s="662" t="s">
        <v>5059</v>
      </c>
      <c r="C478" s="662" t="s">
        <v>4945</v>
      </c>
      <c r="D478" s="662" t="s">
        <v>5504</v>
      </c>
      <c r="E478" s="662" t="s">
        <v>5501</v>
      </c>
      <c r="F478" s="665">
        <v>1</v>
      </c>
      <c r="G478" s="665">
        <v>7006.78</v>
      </c>
      <c r="H478" s="665">
        <v>1</v>
      </c>
      <c r="I478" s="665">
        <v>7006.78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525</v>
      </c>
      <c r="B479" s="662" t="s">
        <v>5059</v>
      </c>
      <c r="C479" s="662" t="s">
        <v>4945</v>
      </c>
      <c r="D479" s="662" t="s">
        <v>5505</v>
      </c>
      <c r="E479" s="662" t="s">
        <v>2078</v>
      </c>
      <c r="F479" s="665"/>
      <c r="G479" s="665"/>
      <c r="H479" s="665"/>
      <c r="I479" s="665"/>
      <c r="J479" s="665">
        <v>3</v>
      </c>
      <c r="K479" s="665">
        <v>1751.88</v>
      </c>
      <c r="L479" s="665"/>
      <c r="M479" s="665">
        <v>583.96</v>
      </c>
      <c r="N479" s="665">
        <v>101.3</v>
      </c>
      <c r="O479" s="665">
        <v>59155.14</v>
      </c>
      <c r="P479" s="678"/>
      <c r="Q479" s="666">
        <v>583.95992102665355</v>
      </c>
    </row>
    <row r="480" spans="1:17" ht="14.4" customHeight="1" x14ac:dyDescent="0.3">
      <c r="A480" s="661" t="s">
        <v>525</v>
      </c>
      <c r="B480" s="662" t="s">
        <v>5059</v>
      </c>
      <c r="C480" s="662" t="s">
        <v>4945</v>
      </c>
      <c r="D480" s="662" t="s">
        <v>5506</v>
      </c>
      <c r="E480" s="662" t="s">
        <v>5507</v>
      </c>
      <c r="F480" s="665"/>
      <c r="G480" s="665"/>
      <c r="H480" s="665"/>
      <c r="I480" s="665"/>
      <c r="J480" s="665"/>
      <c r="K480" s="665"/>
      <c r="L480" s="665"/>
      <c r="M480" s="665"/>
      <c r="N480" s="665">
        <v>7</v>
      </c>
      <c r="O480" s="665">
        <v>2547.09</v>
      </c>
      <c r="P480" s="678"/>
      <c r="Q480" s="666">
        <v>363.87</v>
      </c>
    </row>
    <row r="481" spans="1:17" ht="14.4" customHeight="1" x14ac:dyDescent="0.3">
      <c r="A481" s="661" t="s">
        <v>525</v>
      </c>
      <c r="B481" s="662" t="s">
        <v>5059</v>
      </c>
      <c r="C481" s="662" t="s">
        <v>4945</v>
      </c>
      <c r="D481" s="662" t="s">
        <v>5508</v>
      </c>
      <c r="E481" s="662" t="s">
        <v>5509</v>
      </c>
      <c r="F481" s="665">
        <v>0.3</v>
      </c>
      <c r="G481" s="665">
        <v>3446.25</v>
      </c>
      <c r="H481" s="665">
        <v>1</v>
      </c>
      <c r="I481" s="665">
        <v>11487.5</v>
      </c>
      <c r="J481" s="665">
        <v>3.8000000000000003</v>
      </c>
      <c r="K481" s="665">
        <v>41754.53</v>
      </c>
      <c r="L481" s="665">
        <v>12.115931809938338</v>
      </c>
      <c r="M481" s="665">
        <v>10988.034210526315</v>
      </c>
      <c r="N481" s="665"/>
      <c r="O481" s="665"/>
      <c r="P481" s="678"/>
      <c r="Q481" s="666"/>
    </row>
    <row r="482" spans="1:17" ht="14.4" customHeight="1" x14ac:dyDescent="0.3">
      <c r="A482" s="661" t="s">
        <v>525</v>
      </c>
      <c r="B482" s="662" t="s">
        <v>5059</v>
      </c>
      <c r="C482" s="662" t="s">
        <v>4945</v>
      </c>
      <c r="D482" s="662" t="s">
        <v>5510</v>
      </c>
      <c r="E482" s="662" t="s">
        <v>5511</v>
      </c>
      <c r="F482" s="665">
        <v>11</v>
      </c>
      <c r="G482" s="665">
        <v>166932.37</v>
      </c>
      <c r="H482" s="665">
        <v>1</v>
      </c>
      <c r="I482" s="665">
        <v>15175.67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525</v>
      </c>
      <c r="B483" s="662" t="s">
        <v>5059</v>
      </c>
      <c r="C483" s="662" t="s">
        <v>4945</v>
      </c>
      <c r="D483" s="662" t="s">
        <v>5512</v>
      </c>
      <c r="E483" s="662" t="s">
        <v>5513</v>
      </c>
      <c r="F483" s="665"/>
      <c r="G483" s="665"/>
      <c r="H483" s="665"/>
      <c r="I483" s="665"/>
      <c r="J483" s="665">
        <v>54.84</v>
      </c>
      <c r="K483" s="665">
        <v>27147.120000000003</v>
      </c>
      <c r="L483" s="665"/>
      <c r="M483" s="665">
        <v>495.02407002188187</v>
      </c>
      <c r="N483" s="665">
        <v>1.9</v>
      </c>
      <c r="O483" s="665">
        <v>1032.58</v>
      </c>
      <c r="P483" s="678"/>
      <c r="Q483" s="666">
        <v>543.46315789473681</v>
      </c>
    </row>
    <row r="484" spans="1:17" ht="14.4" customHeight="1" x14ac:dyDescent="0.3">
      <c r="A484" s="661" t="s">
        <v>525</v>
      </c>
      <c r="B484" s="662" t="s">
        <v>5059</v>
      </c>
      <c r="C484" s="662" t="s">
        <v>4945</v>
      </c>
      <c r="D484" s="662" t="s">
        <v>5514</v>
      </c>
      <c r="E484" s="662" t="s">
        <v>2064</v>
      </c>
      <c r="F484" s="665"/>
      <c r="G484" s="665"/>
      <c r="H484" s="665"/>
      <c r="I484" s="665"/>
      <c r="J484" s="665">
        <v>21.46</v>
      </c>
      <c r="K484" s="665">
        <v>45615.37</v>
      </c>
      <c r="L484" s="665"/>
      <c r="M484" s="665">
        <v>2125.5997204100654</v>
      </c>
      <c r="N484" s="665">
        <v>119.60000000000001</v>
      </c>
      <c r="O484" s="665">
        <v>254221.76000000004</v>
      </c>
      <c r="P484" s="678"/>
      <c r="Q484" s="666">
        <v>2125.6000000000004</v>
      </c>
    </row>
    <row r="485" spans="1:17" ht="14.4" customHeight="1" x14ac:dyDescent="0.3">
      <c r="A485" s="661" t="s">
        <v>525</v>
      </c>
      <c r="B485" s="662" t="s">
        <v>5059</v>
      </c>
      <c r="C485" s="662" t="s">
        <v>4945</v>
      </c>
      <c r="D485" s="662" t="s">
        <v>5515</v>
      </c>
      <c r="E485" s="662" t="s">
        <v>2138</v>
      </c>
      <c r="F485" s="665">
        <v>29</v>
      </c>
      <c r="G485" s="665">
        <v>315077.17</v>
      </c>
      <c r="H485" s="665">
        <v>1</v>
      </c>
      <c r="I485" s="665">
        <v>10864.73</v>
      </c>
      <c r="J485" s="665">
        <v>26</v>
      </c>
      <c r="K485" s="665">
        <v>270201.09999999998</v>
      </c>
      <c r="L485" s="665">
        <v>0.8575711785147746</v>
      </c>
      <c r="M485" s="665">
        <v>10392.349999999999</v>
      </c>
      <c r="N485" s="665">
        <v>14</v>
      </c>
      <c r="O485" s="665">
        <v>145492.9</v>
      </c>
      <c r="P485" s="678">
        <v>0.46176909612334022</v>
      </c>
      <c r="Q485" s="666">
        <v>10392.35</v>
      </c>
    </row>
    <row r="486" spans="1:17" ht="14.4" customHeight="1" x14ac:dyDescent="0.3">
      <c r="A486" s="661" t="s">
        <v>525</v>
      </c>
      <c r="B486" s="662" t="s">
        <v>5059</v>
      </c>
      <c r="C486" s="662" t="s">
        <v>4945</v>
      </c>
      <c r="D486" s="662" t="s">
        <v>5516</v>
      </c>
      <c r="E486" s="662" t="s">
        <v>5517</v>
      </c>
      <c r="F486" s="665"/>
      <c r="G486" s="665"/>
      <c r="H486" s="665"/>
      <c r="I486" s="665"/>
      <c r="J486" s="665">
        <v>85.000000000000014</v>
      </c>
      <c r="K486" s="665">
        <v>319448.78000000009</v>
      </c>
      <c r="L486" s="665"/>
      <c r="M486" s="665">
        <v>3758.2209411764711</v>
      </c>
      <c r="N486" s="665">
        <v>20.8</v>
      </c>
      <c r="O486" s="665">
        <v>67885.97</v>
      </c>
      <c r="P486" s="678"/>
      <c r="Q486" s="666">
        <v>3263.7485576923077</v>
      </c>
    </row>
    <row r="487" spans="1:17" ht="14.4" customHeight="1" x14ac:dyDescent="0.3">
      <c r="A487" s="661" t="s">
        <v>525</v>
      </c>
      <c r="B487" s="662" t="s">
        <v>5059</v>
      </c>
      <c r="C487" s="662" t="s">
        <v>4945</v>
      </c>
      <c r="D487" s="662" t="s">
        <v>5518</v>
      </c>
      <c r="E487" s="662" t="s">
        <v>5519</v>
      </c>
      <c r="F487" s="665">
        <v>4</v>
      </c>
      <c r="G487" s="665">
        <v>103071.48</v>
      </c>
      <c r="H487" s="665">
        <v>1</v>
      </c>
      <c r="I487" s="665">
        <v>25767.87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525</v>
      </c>
      <c r="B488" s="662" t="s">
        <v>5059</v>
      </c>
      <c r="C488" s="662" t="s">
        <v>4945</v>
      </c>
      <c r="D488" s="662" t="s">
        <v>5520</v>
      </c>
      <c r="E488" s="662" t="s">
        <v>5521</v>
      </c>
      <c r="F488" s="665"/>
      <c r="G488" s="665"/>
      <c r="H488" s="665"/>
      <c r="I488" s="665"/>
      <c r="J488" s="665">
        <v>0.3</v>
      </c>
      <c r="K488" s="665">
        <v>58.77</v>
      </c>
      <c r="L488" s="665"/>
      <c r="M488" s="665">
        <v>195.9</v>
      </c>
      <c r="N488" s="665"/>
      <c r="O488" s="665"/>
      <c r="P488" s="678"/>
      <c r="Q488" s="666"/>
    </row>
    <row r="489" spans="1:17" ht="14.4" customHeight="1" x14ac:dyDescent="0.3">
      <c r="A489" s="661" t="s">
        <v>525</v>
      </c>
      <c r="B489" s="662" t="s">
        <v>5059</v>
      </c>
      <c r="C489" s="662" t="s">
        <v>4945</v>
      </c>
      <c r="D489" s="662" t="s">
        <v>5522</v>
      </c>
      <c r="E489" s="662" t="s">
        <v>5523</v>
      </c>
      <c r="F489" s="665">
        <v>1</v>
      </c>
      <c r="G489" s="665">
        <v>3317</v>
      </c>
      <c r="H489" s="665">
        <v>1</v>
      </c>
      <c r="I489" s="665">
        <v>3317</v>
      </c>
      <c r="J489" s="665">
        <v>2</v>
      </c>
      <c r="K489" s="665">
        <v>6345.56</v>
      </c>
      <c r="L489" s="665">
        <v>1.9130419053361472</v>
      </c>
      <c r="M489" s="665">
        <v>3172.78</v>
      </c>
      <c r="N489" s="665"/>
      <c r="O489" s="665"/>
      <c r="P489" s="678"/>
      <c r="Q489" s="666"/>
    </row>
    <row r="490" spans="1:17" ht="14.4" customHeight="1" x14ac:dyDescent="0.3">
      <c r="A490" s="661" t="s">
        <v>525</v>
      </c>
      <c r="B490" s="662" t="s">
        <v>5059</v>
      </c>
      <c r="C490" s="662" t="s">
        <v>4945</v>
      </c>
      <c r="D490" s="662" t="s">
        <v>5524</v>
      </c>
      <c r="E490" s="662" t="s">
        <v>5525</v>
      </c>
      <c r="F490" s="665"/>
      <c r="G490" s="665"/>
      <c r="H490" s="665"/>
      <c r="I490" s="665"/>
      <c r="J490" s="665"/>
      <c r="K490" s="665"/>
      <c r="L490" s="665"/>
      <c r="M490" s="665"/>
      <c r="N490" s="665">
        <v>2.5</v>
      </c>
      <c r="O490" s="665">
        <v>2415.09</v>
      </c>
      <c r="P490" s="678"/>
      <c r="Q490" s="666">
        <v>966.03600000000006</v>
      </c>
    </row>
    <row r="491" spans="1:17" ht="14.4" customHeight="1" x14ac:dyDescent="0.3">
      <c r="A491" s="661" t="s">
        <v>525</v>
      </c>
      <c r="B491" s="662" t="s">
        <v>5059</v>
      </c>
      <c r="C491" s="662" t="s">
        <v>4945</v>
      </c>
      <c r="D491" s="662" t="s">
        <v>5526</v>
      </c>
      <c r="E491" s="662" t="s">
        <v>5527</v>
      </c>
      <c r="F491" s="665"/>
      <c r="G491" s="665"/>
      <c r="H491" s="665"/>
      <c r="I491" s="665"/>
      <c r="J491" s="665">
        <v>3.5</v>
      </c>
      <c r="K491" s="665">
        <v>13143.24</v>
      </c>
      <c r="L491" s="665"/>
      <c r="M491" s="665">
        <v>3755.2114285714283</v>
      </c>
      <c r="N491" s="665">
        <v>0.6</v>
      </c>
      <c r="O491" s="665">
        <v>1958.25</v>
      </c>
      <c r="P491" s="678"/>
      <c r="Q491" s="666">
        <v>3263.75</v>
      </c>
    </row>
    <row r="492" spans="1:17" ht="14.4" customHeight="1" x14ac:dyDescent="0.3">
      <c r="A492" s="661" t="s">
        <v>525</v>
      </c>
      <c r="B492" s="662" t="s">
        <v>5059</v>
      </c>
      <c r="C492" s="662" t="s">
        <v>4945</v>
      </c>
      <c r="D492" s="662" t="s">
        <v>5528</v>
      </c>
      <c r="E492" s="662" t="s">
        <v>5529</v>
      </c>
      <c r="F492" s="665"/>
      <c r="G492" s="665"/>
      <c r="H492" s="665"/>
      <c r="I492" s="665"/>
      <c r="J492" s="665">
        <v>10</v>
      </c>
      <c r="K492" s="665">
        <v>12873.6</v>
      </c>
      <c r="L492" s="665"/>
      <c r="M492" s="665">
        <v>1287.3600000000001</v>
      </c>
      <c r="N492" s="665"/>
      <c r="O492" s="665"/>
      <c r="P492" s="678"/>
      <c r="Q492" s="666"/>
    </row>
    <row r="493" spans="1:17" ht="14.4" customHeight="1" x14ac:dyDescent="0.3">
      <c r="A493" s="661" t="s">
        <v>525</v>
      </c>
      <c r="B493" s="662" t="s">
        <v>5059</v>
      </c>
      <c r="C493" s="662" t="s">
        <v>4945</v>
      </c>
      <c r="D493" s="662" t="s">
        <v>5530</v>
      </c>
      <c r="E493" s="662" t="s">
        <v>5396</v>
      </c>
      <c r="F493" s="665"/>
      <c r="G493" s="665"/>
      <c r="H493" s="665"/>
      <c r="I493" s="665"/>
      <c r="J493" s="665">
        <v>3</v>
      </c>
      <c r="K493" s="665">
        <v>2609.16</v>
      </c>
      <c r="L493" s="665"/>
      <c r="M493" s="665">
        <v>869.71999999999991</v>
      </c>
      <c r="N493" s="665"/>
      <c r="O493" s="665"/>
      <c r="P493" s="678"/>
      <c r="Q493" s="666"/>
    </row>
    <row r="494" spans="1:17" ht="14.4" customHeight="1" x14ac:dyDescent="0.3">
      <c r="A494" s="661" t="s">
        <v>525</v>
      </c>
      <c r="B494" s="662" t="s">
        <v>5059</v>
      </c>
      <c r="C494" s="662" t="s">
        <v>4945</v>
      </c>
      <c r="D494" s="662" t="s">
        <v>5531</v>
      </c>
      <c r="E494" s="662" t="s">
        <v>2125</v>
      </c>
      <c r="F494" s="665"/>
      <c r="G494" s="665"/>
      <c r="H494" s="665"/>
      <c r="I494" s="665"/>
      <c r="J494" s="665">
        <v>22</v>
      </c>
      <c r="K494" s="665">
        <v>2411.1999999999998</v>
      </c>
      <c r="L494" s="665"/>
      <c r="M494" s="665">
        <v>109.6</v>
      </c>
      <c r="N494" s="665">
        <v>39.200000000000003</v>
      </c>
      <c r="O494" s="665">
        <v>4296.32</v>
      </c>
      <c r="P494" s="678"/>
      <c r="Q494" s="666">
        <v>109.59999999999998</v>
      </c>
    </row>
    <row r="495" spans="1:17" ht="14.4" customHeight="1" x14ac:dyDescent="0.3">
      <c r="A495" s="661" t="s">
        <v>525</v>
      </c>
      <c r="B495" s="662" t="s">
        <v>5059</v>
      </c>
      <c r="C495" s="662" t="s">
        <v>4945</v>
      </c>
      <c r="D495" s="662" t="s">
        <v>5532</v>
      </c>
      <c r="E495" s="662" t="s">
        <v>2069</v>
      </c>
      <c r="F495" s="665"/>
      <c r="G495" s="665"/>
      <c r="H495" s="665"/>
      <c r="I495" s="665"/>
      <c r="J495" s="665"/>
      <c r="K495" s="665"/>
      <c r="L495" s="665"/>
      <c r="M495" s="665"/>
      <c r="N495" s="665">
        <v>2.2999999999999998</v>
      </c>
      <c r="O495" s="665">
        <v>762.22</v>
      </c>
      <c r="P495" s="678"/>
      <c r="Q495" s="666">
        <v>331.40000000000003</v>
      </c>
    </row>
    <row r="496" spans="1:17" ht="14.4" customHeight="1" x14ac:dyDescent="0.3">
      <c r="A496" s="661" t="s">
        <v>525</v>
      </c>
      <c r="B496" s="662" t="s">
        <v>5059</v>
      </c>
      <c r="C496" s="662" t="s">
        <v>4945</v>
      </c>
      <c r="D496" s="662" t="s">
        <v>5533</v>
      </c>
      <c r="E496" s="662" t="s">
        <v>2072</v>
      </c>
      <c r="F496" s="665"/>
      <c r="G496" s="665"/>
      <c r="H496" s="665"/>
      <c r="I496" s="665"/>
      <c r="J496" s="665"/>
      <c r="K496" s="665"/>
      <c r="L496" s="665"/>
      <c r="M496" s="665"/>
      <c r="N496" s="665">
        <v>1.7</v>
      </c>
      <c r="O496" s="665">
        <v>19199.54</v>
      </c>
      <c r="P496" s="678"/>
      <c r="Q496" s="666">
        <v>11293.84705882353</v>
      </c>
    </row>
    <row r="497" spans="1:17" ht="14.4" customHeight="1" x14ac:dyDescent="0.3">
      <c r="A497" s="661" t="s">
        <v>525</v>
      </c>
      <c r="B497" s="662" t="s">
        <v>5059</v>
      </c>
      <c r="C497" s="662" t="s">
        <v>4945</v>
      </c>
      <c r="D497" s="662" t="s">
        <v>5534</v>
      </c>
      <c r="E497" s="662" t="s">
        <v>5535</v>
      </c>
      <c r="F497" s="665"/>
      <c r="G497" s="665"/>
      <c r="H497" s="665"/>
      <c r="I497" s="665"/>
      <c r="J497" s="665">
        <v>4</v>
      </c>
      <c r="K497" s="665">
        <v>45175.48</v>
      </c>
      <c r="L497" s="665"/>
      <c r="M497" s="665">
        <v>11293.87</v>
      </c>
      <c r="N497" s="665">
        <v>2.4</v>
      </c>
      <c r="O497" s="665">
        <v>27105.24</v>
      </c>
      <c r="P497" s="678"/>
      <c r="Q497" s="666">
        <v>11293.85</v>
      </c>
    </row>
    <row r="498" spans="1:17" ht="14.4" customHeight="1" x14ac:dyDescent="0.3">
      <c r="A498" s="661" t="s">
        <v>525</v>
      </c>
      <c r="B498" s="662" t="s">
        <v>5059</v>
      </c>
      <c r="C498" s="662" t="s">
        <v>4945</v>
      </c>
      <c r="D498" s="662" t="s">
        <v>5536</v>
      </c>
      <c r="E498" s="662" t="s">
        <v>5537</v>
      </c>
      <c r="F498" s="665"/>
      <c r="G498" s="665"/>
      <c r="H498" s="665"/>
      <c r="I498" s="665"/>
      <c r="J498" s="665">
        <v>3</v>
      </c>
      <c r="K498" s="665">
        <v>101360.88</v>
      </c>
      <c r="L498" s="665"/>
      <c r="M498" s="665">
        <v>33786.959999999999</v>
      </c>
      <c r="N498" s="665"/>
      <c r="O498" s="665"/>
      <c r="P498" s="678"/>
      <c r="Q498" s="666"/>
    </row>
    <row r="499" spans="1:17" ht="14.4" customHeight="1" x14ac:dyDescent="0.3">
      <c r="A499" s="661" t="s">
        <v>525</v>
      </c>
      <c r="B499" s="662" t="s">
        <v>5059</v>
      </c>
      <c r="C499" s="662" t="s">
        <v>4945</v>
      </c>
      <c r="D499" s="662" t="s">
        <v>5538</v>
      </c>
      <c r="E499" s="662" t="s">
        <v>2100</v>
      </c>
      <c r="F499" s="665"/>
      <c r="G499" s="665"/>
      <c r="H499" s="665"/>
      <c r="I499" s="665"/>
      <c r="J499" s="665"/>
      <c r="K499" s="665"/>
      <c r="L499" s="665"/>
      <c r="M499" s="665"/>
      <c r="N499" s="665">
        <v>0.1</v>
      </c>
      <c r="O499" s="665">
        <v>78.98</v>
      </c>
      <c r="P499" s="678"/>
      <c r="Q499" s="666">
        <v>789.8</v>
      </c>
    </row>
    <row r="500" spans="1:17" ht="14.4" customHeight="1" x14ac:dyDescent="0.3">
      <c r="A500" s="661" t="s">
        <v>525</v>
      </c>
      <c r="B500" s="662" t="s">
        <v>5059</v>
      </c>
      <c r="C500" s="662" t="s">
        <v>4945</v>
      </c>
      <c r="D500" s="662" t="s">
        <v>2180</v>
      </c>
      <c r="E500" s="662" t="s">
        <v>2181</v>
      </c>
      <c r="F500" s="665"/>
      <c r="G500" s="665"/>
      <c r="H500" s="665"/>
      <c r="I500" s="665"/>
      <c r="J500" s="665"/>
      <c r="K500" s="665"/>
      <c r="L500" s="665"/>
      <c r="M500" s="665"/>
      <c r="N500" s="665">
        <v>2</v>
      </c>
      <c r="O500" s="665">
        <v>11420.86</v>
      </c>
      <c r="P500" s="678"/>
      <c r="Q500" s="666">
        <v>5710.43</v>
      </c>
    </row>
    <row r="501" spans="1:17" ht="14.4" customHeight="1" x14ac:dyDescent="0.3">
      <c r="A501" s="661" t="s">
        <v>525</v>
      </c>
      <c r="B501" s="662" t="s">
        <v>5059</v>
      </c>
      <c r="C501" s="662" t="s">
        <v>4945</v>
      </c>
      <c r="D501" s="662" t="s">
        <v>5539</v>
      </c>
      <c r="E501" s="662" t="s">
        <v>2130</v>
      </c>
      <c r="F501" s="665"/>
      <c r="G501" s="665"/>
      <c r="H501" s="665"/>
      <c r="I501" s="665"/>
      <c r="J501" s="665"/>
      <c r="K501" s="665"/>
      <c r="L501" s="665"/>
      <c r="M501" s="665"/>
      <c r="N501" s="665">
        <v>107.80000000000001</v>
      </c>
      <c r="O501" s="665">
        <v>351831.38</v>
      </c>
      <c r="P501" s="678"/>
      <c r="Q501" s="666">
        <v>3263.7419294990718</v>
      </c>
    </row>
    <row r="502" spans="1:17" ht="14.4" customHeight="1" x14ac:dyDescent="0.3">
      <c r="A502" s="661" t="s">
        <v>525</v>
      </c>
      <c r="B502" s="662" t="s">
        <v>5059</v>
      </c>
      <c r="C502" s="662" t="s">
        <v>4945</v>
      </c>
      <c r="D502" s="662" t="s">
        <v>5540</v>
      </c>
      <c r="E502" s="662"/>
      <c r="F502" s="665"/>
      <c r="G502" s="665"/>
      <c r="H502" s="665"/>
      <c r="I502" s="665"/>
      <c r="J502" s="665">
        <v>6</v>
      </c>
      <c r="K502" s="665">
        <v>3503.76</v>
      </c>
      <c r="L502" s="665"/>
      <c r="M502" s="665">
        <v>583.96</v>
      </c>
      <c r="N502" s="665"/>
      <c r="O502" s="665"/>
      <c r="P502" s="678"/>
      <c r="Q502" s="666"/>
    </row>
    <row r="503" spans="1:17" ht="14.4" customHeight="1" x14ac:dyDescent="0.3">
      <c r="A503" s="661" t="s">
        <v>525</v>
      </c>
      <c r="B503" s="662" t="s">
        <v>5059</v>
      </c>
      <c r="C503" s="662" t="s">
        <v>5541</v>
      </c>
      <c r="D503" s="662" t="s">
        <v>5542</v>
      </c>
      <c r="E503" s="662"/>
      <c r="F503" s="665"/>
      <c r="G503" s="665"/>
      <c r="H503" s="665"/>
      <c r="I503" s="665"/>
      <c r="J503" s="665"/>
      <c r="K503" s="665"/>
      <c r="L503" s="665"/>
      <c r="M503" s="665"/>
      <c r="N503" s="665">
        <v>2</v>
      </c>
      <c r="O503" s="665">
        <v>2610.34</v>
      </c>
      <c r="P503" s="678"/>
      <c r="Q503" s="666">
        <v>1305.17</v>
      </c>
    </row>
    <row r="504" spans="1:17" ht="14.4" customHeight="1" x14ac:dyDescent="0.3">
      <c r="A504" s="661" t="s">
        <v>525</v>
      </c>
      <c r="B504" s="662" t="s">
        <v>5059</v>
      </c>
      <c r="C504" s="662" t="s">
        <v>5541</v>
      </c>
      <c r="D504" s="662" t="s">
        <v>5543</v>
      </c>
      <c r="E504" s="662"/>
      <c r="F504" s="665">
        <v>489</v>
      </c>
      <c r="G504" s="665">
        <v>912268.62</v>
      </c>
      <c r="H504" s="665">
        <v>1</v>
      </c>
      <c r="I504" s="665">
        <v>1865.58</v>
      </c>
      <c r="J504" s="665">
        <v>381</v>
      </c>
      <c r="K504" s="665">
        <v>710785.9800000001</v>
      </c>
      <c r="L504" s="665">
        <v>0.77914110429447869</v>
      </c>
      <c r="M504" s="665">
        <v>1865.5800000000002</v>
      </c>
      <c r="N504" s="665">
        <v>388</v>
      </c>
      <c r="O504" s="665">
        <v>778171.24000000011</v>
      </c>
      <c r="P504" s="678">
        <v>0.85300669445365784</v>
      </c>
      <c r="Q504" s="666">
        <v>2005.5959793814436</v>
      </c>
    </row>
    <row r="505" spans="1:17" ht="14.4" customHeight="1" x14ac:dyDescent="0.3">
      <c r="A505" s="661" t="s">
        <v>525</v>
      </c>
      <c r="B505" s="662" t="s">
        <v>5059</v>
      </c>
      <c r="C505" s="662" t="s">
        <v>5541</v>
      </c>
      <c r="D505" s="662" t="s">
        <v>5544</v>
      </c>
      <c r="E505" s="662"/>
      <c r="F505" s="665">
        <v>32</v>
      </c>
      <c r="G505" s="665">
        <v>87318.720000000001</v>
      </c>
      <c r="H505" s="665">
        <v>1</v>
      </c>
      <c r="I505" s="665">
        <v>2728.71</v>
      </c>
      <c r="J505" s="665">
        <v>46</v>
      </c>
      <c r="K505" s="665">
        <v>125520.66</v>
      </c>
      <c r="L505" s="665">
        <v>1.4375</v>
      </c>
      <c r="M505" s="665">
        <v>2728.71</v>
      </c>
      <c r="N505" s="665">
        <v>70</v>
      </c>
      <c r="O505" s="665">
        <v>172498.8</v>
      </c>
      <c r="P505" s="678">
        <v>1.9755076574645161</v>
      </c>
      <c r="Q505" s="666">
        <v>2464.2685714285712</v>
      </c>
    </row>
    <row r="506" spans="1:17" ht="14.4" customHeight="1" x14ac:dyDescent="0.3">
      <c r="A506" s="661" t="s">
        <v>525</v>
      </c>
      <c r="B506" s="662" t="s">
        <v>5059</v>
      </c>
      <c r="C506" s="662" t="s">
        <v>5541</v>
      </c>
      <c r="D506" s="662" t="s">
        <v>5545</v>
      </c>
      <c r="E506" s="662"/>
      <c r="F506" s="665"/>
      <c r="G506" s="665"/>
      <c r="H506" s="665"/>
      <c r="I506" s="665"/>
      <c r="J506" s="665"/>
      <c r="K506" s="665"/>
      <c r="L506" s="665"/>
      <c r="M506" s="665"/>
      <c r="N506" s="665">
        <v>1</v>
      </c>
      <c r="O506" s="665">
        <v>1471.63</v>
      </c>
      <c r="P506" s="678"/>
      <c r="Q506" s="666">
        <v>1471.63</v>
      </c>
    </row>
    <row r="507" spans="1:17" ht="14.4" customHeight="1" x14ac:dyDescent="0.3">
      <c r="A507" s="661" t="s">
        <v>525</v>
      </c>
      <c r="B507" s="662" t="s">
        <v>5059</v>
      </c>
      <c r="C507" s="662" t="s">
        <v>5541</v>
      </c>
      <c r="D507" s="662" t="s">
        <v>5546</v>
      </c>
      <c r="E507" s="662"/>
      <c r="F507" s="665">
        <v>2</v>
      </c>
      <c r="G507" s="665">
        <v>3731.16</v>
      </c>
      <c r="H507" s="665">
        <v>1</v>
      </c>
      <c r="I507" s="665">
        <v>1865.58</v>
      </c>
      <c r="J507" s="665">
        <v>4</v>
      </c>
      <c r="K507" s="665">
        <v>7462.32</v>
      </c>
      <c r="L507" s="665">
        <v>2</v>
      </c>
      <c r="M507" s="665">
        <v>1865.58</v>
      </c>
      <c r="N507" s="665">
        <v>2</v>
      </c>
      <c r="O507" s="665">
        <v>4004.96</v>
      </c>
      <c r="P507" s="678">
        <v>1.0733820045240623</v>
      </c>
      <c r="Q507" s="666">
        <v>2002.48</v>
      </c>
    </row>
    <row r="508" spans="1:17" ht="14.4" customHeight="1" x14ac:dyDescent="0.3">
      <c r="A508" s="661" t="s">
        <v>525</v>
      </c>
      <c r="B508" s="662" t="s">
        <v>5059</v>
      </c>
      <c r="C508" s="662" t="s">
        <v>5541</v>
      </c>
      <c r="D508" s="662" t="s">
        <v>5547</v>
      </c>
      <c r="E508" s="662"/>
      <c r="F508" s="665">
        <v>1</v>
      </c>
      <c r="G508" s="665">
        <v>8191.63</v>
      </c>
      <c r="H508" s="665">
        <v>1</v>
      </c>
      <c r="I508" s="665">
        <v>8191.63</v>
      </c>
      <c r="J508" s="665"/>
      <c r="K508" s="665"/>
      <c r="L508" s="665"/>
      <c r="M508" s="665"/>
      <c r="N508" s="665"/>
      <c r="O508" s="665"/>
      <c r="P508" s="678"/>
      <c r="Q508" s="666"/>
    </row>
    <row r="509" spans="1:17" ht="14.4" customHeight="1" x14ac:dyDescent="0.3">
      <c r="A509" s="661" t="s">
        <v>525</v>
      </c>
      <c r="B509" s="662" t="s">
        <v>5059</v>
      </c>
      <c r="C509" s="662" t="s">
        <v>5541</v>
      </c>
      <c r="D509" s="662" t="s">
        <v>5548</v>
      </c>
      <c r="E509" s="662"/>
      <c r="F509" s="665">
        <v>13</v>
      </c>
      <c r="G509" s="665">
        <v>104966.68</v>
      </c>
      <c r="H509" s="665">
        <v>1</v>
      </c>
      <c r="I509" s="665">
        <v>8074.36</v>
      </c>
      <c r="J509" s="665">
        <v>25</v>
      </c>
      <c r="K509" s="665">
        <v>201859</v>
      </c>
      <c r="L509" s="665">
        <v>1.9230769230769231</v>
      </c>
      <c r="M509" s="665">
        <v>8074.36</v>
      </c>
      <c r="N509" s="665">
        <v>29</v>
      </c>
      <c r="O509" s="665">
        <v>240360.44999999998</v>
      </c>
      <c r="P509" s="678">
        <v>2.289873796141785</v>
      </c>
      <c r="Q509" s="666">
        <v>8288.2913793103435</v>
      </c>
    </row>
    <row r="510" spans="1:17" ht="14.4" customHeight="1" x14ac:dyDescent="0.3">
      <c r="A510" s="661" t="s">
        <v>525</v>
      </c>
      <c r="B510" s="662" t="s">
        <v>5059</v>
      </c>
      <c r="C510" s="662" t="s">
        <v>5541</v>
      </c>
      <c r="D510" s="662" t="s">
        <v>5549</v>
      </c>
      <c r="E510" s="662"/>
      <c r="F510" s="665">
        <v>51</v>
      </c>
      <c r="G510" s="665">
        <v>493991.10000000003</v>
      </c>
      <c r="H510" s="665">
        <v>1</v>
      </c>
      <c r="I510" s="665">
        <v>9686.1</v>
      </c>
      <c r="J510" s="665">
        <v>74</v>
      </c>
      <c r="K510" s="665">
        <v>716771.39999999991</v>
      </c>
      <c r="L510" s="665">
        <v>1.4509803921568625</v>
      </c>
      <c r="M510" s="665">
        <v>9686.0999999999985</v>
      </c>
      <c r="N510" s="665">
        <v>49</v>
      </c>
      <c r="O510" s="665">
        <v>485557.37</v>
      </c>
      <c r="P510" s="678">
        <v>0.98292736448085793</v>
      </c>
      <c r="Q510" s="666">
        <v>9909.3340816326527</v>
      </c>
    </row>
    <row r="511" spans="1:17" ht="14.4" customHeight="1" x14ac:dyDescent="0.3">
      <c r="A511" s="661" t="s">
        <v>525</v>
      </c>
      <c r="B511" s="662" t="s">
        <v>5059</v>
      </c>
      <c r="C511" s="662" t="s">
        <v>5541</v>
      </c>
      <c r="D511" s="662" t="s">
        <v>5550</v>
      </c>
      <c r="E511" s="662"/>
      <c r="F511" s="665">
        <v>453</v>
      </c>
      <c r="G511" s="665">
        <v>419283.20999999996</v>
      </c>
      <c r="H511" s="665">
        <v>1</v>
      </c>
      <c r="I511" s="665">
        <v>925.56999999999994</v>
      </c>
      <c r="J511" s="665">
        <v>310</v>
      </c>
      <c r="K511" s="665">
        <v>286926.7</v>
      </c>
      <c r="L511" s="665">
        <v>0.6843267108167771</v>
      </c>
      <c r="M511" s="665">
        <v>925.57</v>
      </c>
      <c r="N511" s="665">
        <v>304</v>
      </c>
      <c r="O511" s="665">
        <v>323070.90999999997</v>
      </c>
      <c r="P511" s="678">
        <v>0.77053147441797154</v>
      </c>
      <c r="Q511" s="666">
        <v>1062.7332565789472</v>
      </c>
    </row>
    <row r="512" spans="1:17" ht="14.4" customHeight="1" x14ac:dyDescent="0.3">
      <c r="A512" s="661" t="s">
        <v>525</v>
      </c>
      <c r="B512" s="662" t="s">
        <v>5059</v>
      </c>
      <c r="C512" s="662" t="s">
        <v>5541</v>
      </c>
      <c r="D512" s="662" t="s">
        <v>5551</v>
      </c>
      <c r="E512" s="662"/>
      <c r="F512" s="665"/>
      <c r="G512" s="665"/>
      <c r="H512" s="665"/>
      <c r="I512" s="665"/>
      <c r="J512" s="665">
        <v>1</v>
      </c>
      <c r="K512" s="665">
        <v>14463.67</v>
      </c>
      <c r="L512" s="665"/>
      <c r="M512" s="665">
        <v>14463.67</v>
      </c>
      <c r="N512" s="665">
        <v>9</v>
      </c>
      <c r="O512" s="665">
        <v>133107.21</v>
      </c>
      <c r="P512" s="678"/>
      <c r="Q512" s="666">
        <v>14789.689999999999</v>
      </c>
    </row>
    <row r="513" spans="1:17" ht="14.4" customHeight="1" x14ac:dyDescent="0.3">
      <c r="A513" s="661" t="s">
        <v>525</v>
      </c>
      <c r="B513" s="662" t="s">
        <v>5059</v>
      </c>
      <c r="C513" s="662" t="s">
        <v>5541</v>
      </c>
      <c r="D513" s="662" t="s">
        <v>5552</v>
      </c>
      <c r="E513" s="662"/>
      <c r="F513" s="665">
        <v>18</v>
      </c>
      <c r="G513" s="665">
        <v>4296.24</v>
      </c>
      <c r="H513" s="665">
        <v>1</v>
      </c>
      <c r="I513" s="665">
        <v>238.67999999999998</v>
      </c>
      <c r="J513" s="665">
        <v>69</v>
      </c>
      <c r="K513" s="665">
        <v>16468.919999999998</v>
      </c>
      <c r="L513" s="665">
        <v>3.833333333333333</v>
      </c>
      <c r="M513" s="665">
        <v>238.67999999999998</v>
      </c>
      <c r="N513" s="665">
        <v>64</v>
      </c>
      <c r="O513" s="665">
        <v>15450.76</v>
      </c>
      <c r="P513" s="678">
        <v>3.596344710723796</v>
      </c>
      <c r="Q513" s="666">
        <v>241.418125</v>
      </c>
    </row>
    <row r="514" spans="1:17" ht="14.4" customHeight="1" x14ac:dyDescent="0.3">
      <c r="A514" s="661" t="s">
        <v>525</v>
      </c>
      <c r="B514" s="662" t="s">
        <v>5059</v>
      </c>
      <c r="C514" s="662" t="s">
        <v>4975</v>
      </c>
      <c r="D514" s="662" t="s">
        <v>5553</v>
      </c>
      <c r="E514" s="662" t="s">
        <v>5554</v>
      </c>
      <c r="F514" s="665">
        <v>2</v>
      </c>
      <c r="G514" s="665">
        <v>659.96</v>
      </c>
      <c r="H514" s="665">
        <v>1</v>
      </c>
      <c r="I514" s="665">
        <v>329.98</v>
      </c>
      <c r="J514" s="665"/>
      <c r="K514" s="665"/>
      <c r="L514" s="665"/>
      <c r="M514" s="665"/>
      <c r="N514" s="665">
        <v>15</v>
      </c>
      <c r="O514" s="665">
        <v>4949.7</v>
      </c>
      <c r="P514" s="678">
        <v>7.4999999999999991</v>
      </c>
      <c r="Q514" s="666">
        <v>329.97999999999996</v>
      </c>
    </row>
    <row r="515" spans="1:17" ht="14.4" customHeight="1" x14ac:dyDescent="0.3">
      <c r="A515" s="661" t="s">
        <v>525</v>
      </c>
      <c r="B515" s="662" t="s">
        <v>5059</v>
      </c>
      <c r="C515" s="662" t="s">
        <v>4975</v>
      </c>
      <c r="D515" s="662" t="s">
        <v>5555</v>
      </c>
      <c r="E515" s="662" t="s">
        <v>5554</v>
      </c>
      <c r="F515" s="665">
        <v>1</v>
      </c>
      <c r="G515" s="665">
        <v>433.41</v>
      </c>
      <c r="H515" s="665">
        <v>1</v>
      </c>
      <c r="I515" s="665">
        <v>433.41</v>
      </c>
      <c r="J515" s="665"/>
      <c r="K515" s="665"/>
      <c r="L515" s="665"/>
      <c r="M515" s="665"/>
      <c r="N515" s="665">
        <v>4</v>
      </c>
      <c r="O515" s="665">
        <v>1733.64</v>
      </c>
      <c r="P515" s="678">
        <v>4</v>
      </c>
      <c r="Q515" s="666">
        <v>433.41</v>
      </c>
    </row>
    <row r="516" spans="1:17" ht="14.4" customHeight="1" x14ac:dyDescent="0.3">
      <c r="A516" s="661" t="s">
        <v>525</v>
      </c>
      <c r="B516" s="662" t="s">
        <v>5059</v>
      </c>
      <c r="C516" s="662" t="s">
        <v>4975</v>
      </c>
      <c r="D516" s="662" t="s">
        <v>5556</v>
      </c>
      <c r="E516" s="662" t="s">
        <v>5557</v>
      </c>
      <c r="F516" s="665"/>
      <c r="G516" s="665"/>
      <c r="H516" s="665"/>
      <c r="I516" s="665"/>
      <c r="J516" s="665"/>
      <c r="K516" s="665"/>
      <c r="L516" s="665"/>
      <c r="M516" s="665"/>
      <c r="N516" s="665">
        <v>1</v>
      </c>
      <c r="O516" s="665">
        <v>1435.36</v>
      </c>
      <c r="P516" s="678"/>
      <c r="Q516" s="666">
        <v>1435.36</v>
      </c>
    </row>
    <row r="517" spans="1:17" ht="14.4" customHeight="1" x14ac:dyDescent="0.3">
      <c r="A517" s="661" t="s">
        <v>525</v>
      </c>
      <c r="B517" s="662" t="s">
        <v>5059</v>
      </c>
      <c r="C517" s="662" t="s">
        <v>4975</v>
      </c>
      <c r="D517" s="662" t="s">
        <v>5558</v>
      </c>
      <c r="E517" s="662" t="s">
        <v>5557</v>
      </c>
      <c r="F517" s="665"/>
      <c r="G517" s="665"/>
      <c r="H517" s="665"/>
      <c r="I517" s="665"/>
      <c r="J517" s="665"/>
      <c r="K517" s="665"/>
      <c r="L517" s="665"/>
      <c r="M517" s="665"/>
      <c r="N517" s="665">
        <v>1</v>
      </c>
      <c r="O517" s="665">
        <v>1697.77</v>
      </c>
      <c r="P517" s="678"/>
      <c r="Q517" s="666">
        <v>1697.77</v>
      </c>
    </row>
    <row r="518" spans="1:17" ht="14.4" customHeight="1" x14ac:dyDescent="0.3">
      <c r="A518" s="661" t="s">
        <v>525</v>
      </c>
      <c r="B518" s="662" t="s">
        <v>5059</v>
      </c>
      <c r="C518" s="662" t="s">
        <v>4975</v>
      </c>
      <c r="D518" s="662" t="s">
        <v>5559</v>
      </c>
      <c r="E518" s="662" t="s">
        <v>5560</v>
      </c>
      <c r="F518" s="665">
        <v>2</v>
      </c>
      <c r="G518" s="665">
        <v>174.1</v>
      </c>
      <c r="H518" s="665">
        <v>1</v>
      </c>
      <c r="I518" s="665">
        <v>87.05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525</v>
      </c>
      <c r="B519" s="662" t="s">
        <v>5059</v>
      </c>
      <c r="C519" s="662" t="s">
        <v>4975</v>
      </c>
      <c r="D519" s="662" t="s">
        <v>5561</v>
      </c>
      <c r="E519" s="662"/>
      <c r="F519" s="665">
        <v>1.2</v>
      </c>
      <c r="G519" s="665">
        <v>1155.32</v>
      </c>
      <c r="H519" s="665">
        <v>1</v>
      </c>
      <c r="I519" s="665">
        <v>962.76666666666665</v>
      </c>
      <c r="J519" s="665">
        <v>1.2</v>
      </c>
      <c r="K519" s="665">
        <v>1155.33</v>
      </c>
      <c r="L519" s="665">
        <v>1.0000086556105667</v>
      </c>
      <c r="M519" s="665">
        <v>962.77499999999998</v>
      </c>
      <c r="N519" s="665"/>
      <c r="O519" s="665"/>
      <c r="P519" s="678"/>
      <c r="Q519" s="666"/>
    </row>
    <row r="520" spans="1:17" ht="14.4" customHeight="1" x14ac:dyDescent="0.3">
      <c r="A520" s="661" t="s">
        <v>525</v>
      </c>
      <c r="B520" s="662" t="s">
        <v>5059</v>
      </c>
      <c r="C520" s="662" t="s">
        <v>4975</v>
      </c>
      <c r="D520" s="662" t="s">
        <v>5562</v>
      </c>
      <c r="E520" s="662" t="s">
        <v>5563</v>
      </c>
      <c r="F520" s="665"/>
      <c r="G520" s="665"/>
      <c r="H520" s="665"/>
      <c r="I520" s="665"/>
      <c r="J520" s="665"/>
      <c r="K520" s="665"/>
      <c r="L520" s="665"/>
      <c r="M520" s="665"/>
      <c r="N520" s="665">
        <v>0.1</v>
      </c>
      <c r="O520" s="665">
        <v>11.46</v>
      </c>
      <c r="P520" s="678"/>
      <c r="Q520" s="666">
        <v>114.60000000000001</v>
      </c>
    </row>
    <row r="521" spans="1:17" ht="14.4" customHeight="1" x14ac:dyDescent="0.3">
      <c r="A521" s="661" t="s">
        <v>525</v>
      </c>
      <c r="B521" s="662" t="s">
        <v>5059</v>
      </c>
      <c r="C521" s="662" t="s">
        <v>4975</v>
      </c>
      <c r="D521" s="662" t="s">
        <v>5564</v>
      </c>
      <c r="E521" s="662" t="s">
        <v>5563</v>
      </c>
      <c r="F521" s="665"/>
      <c r="G521" s="665"/>
      <c r="H521" s="665"/>
      <c r="I521" s="665"/>
      <c r="J521" s="665">
        <v>0</v>
      </c>
      <c r="K521" s="665">
        <v>0</v>
      </c>
      <c r="L521" s="665"/>
      <c r="M521" s="665"/>
      <c r="N521" s="665">
        <v>0.1</v>
      </c>
      <c r="O521" s="665">
        <v>13.79</v>
      </c>
      <c r="P521" s="678"/>
      <c r="Q521" s="666">
        <v>137.89999999999998</v>
      </c>
    </row>
    <row r="522" spans="1:17" ht="14.4" customHeight="1" x14ac:dyDescent="0.3">
      <c r="A522" s="661" t="s">
        <v>525</v>
      </c>
      <c r="B522" s="662" t="s">
        <v>5059</v>
      </c>
      <c r="C522" s="662" t="s">
        <v>4975</v>
      </c>
      <c r="D522" s="662" t="s">
        <v>5565</v>
      </c>
      <c r="E522" s="662" t="s">
        <v>5563</v>
      </c>
      <c r="F522" s="665">
        <v>2.2000000000000002</v>
      </c>
      <c r="G522" s="665">
        <v>1385.09</v>
      </c>
      <c r="H522" s="665">
        <v>1</v>
      </c>
      <c r="I522" s="665">
        <v>629.58636363636356</v>
      </c>
      <c r="J522" s="665">
        <v>3.2</v>
      </c>
      <c r="K522" s="665">
        <v>2014.68</v>
      </c>
      <c r="L522" s="665">
        <v>1.4545480799081649</v>
      </c>
      <c r="M522" s="665">
        <v>629.58749999999998</v>
      </c>
      <c r="N522" s="665">
        <v>1.4</v>
      </c>
      <c r="O522" s="665">
        <v>881.39</v>
      </c>
      <c r="P522" s="678">
        <v>0.63634132078059913</v>
      </c>
      <c r="Q522" s="666">
        <v>629.56428571428569</v>
      </c>
    </row>
    <row r="523" spans="1:17" ht="14.4" customHeight="1" x14ac:dyDescent="0.3">
      <c r="A523" s="661" t="s">
        <v>525</v>
      </c>
      <c r="B523" s="662" t="s">
        <v>5059</v>
      </c>
      <c r="C523" s="662" t="s">
        <v>4975</v>
      </c>
      <c r="D523" s="662" t="s">
        <v>5566</v>
      </c>
      <c r="E523" s="662" t="s">
        <v>5567</v>
      </c>
      <c r="F523" s="665">
        <v>5</v>
      </c>
      <c r="G523" s="665">
        <v>5497.9</v>
      </c>
      <c r="H523" s="665">
        <v>1</v>
      </c>
      <c r="I523" s="665">
        <v>1099.58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525</v>
      </c>
      <c r="B524" s="662" t="s">
        <v>5059</v>
      </c>
      <c r="C524" s="662" t="s">
        <v>4975</v>
      </c>
      <c r="D524" s="662" t="s">
        <v>5568</v>
      </c>
      <c r="E524" s="662" t="s">
        <v>5567</v>
      </c>
      <c r="F524" s="665">
        <v>2</v>
      </c>
      <c r="G524" s="665">
        <v>2360.84</v>
      </c>
      <c r="H524" s="665">
        <v>1</v>
      </c>
      <c r="I524" s="665">
        <v>1180.42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x14ac:dyDescent="0.3">
      <c r="A525" s="661" t="s">
        <v>525</v>
      </c>
      <c r="B525" s="662" t="s">
        <v>5059</v>
      </c>
      <c r="C525" s="662" t="s">
        <v>4975</v>
      </c>
      <c r="D525" s="662" t="s">
        <v>5569</v>
      </c>
      <c r="E525" s="662" t="s">
        <v>5567</v>
      </c>
      <c r="F525" s="665">
        <v>2</v>
      </c>
      <c r="G525" s="665">
        <v>2495.56</v>
      </c>
      <c r="H525" s="665">
        <v>1</v>
      </c>
      <c r="I525" s="665">
        <v>1247.78</v>
      </c>
      <c r="J525" s="665"/>
      <c r="K525" s="665"/>
      <c r="L525" s="665"/>
      <c r="M525" s="665"/>
      <c r="N525" s="665"/>
      <c r="O525" s="665"/>
      <c r="P525" s="678"/>
      <c r="Q525" s="666"/>
    </row>
    <row r="526" spans="1:17" ht="14.4" customHeight="1" x14ac:dyDescent="0.3">
      <c r="A526" s="661" t="s">
        <v>525</v>
      </c>
      <c r="B526" s="662" t="s">
        <v>5059</v>
      </c>
      <c r="C526" s="662" t="s">
        <v>4975</v>
      </c>
      <c r="D526" s="662" t="s">
        <v>5570</v>
      </c>
      <c r="E526" s="662" t="s">
        <v>5571</v>
      </c>
      <c r="F526" s="665"/>
      <c r="G526" s="665"/>
      <c r="H526" s="665"/>
      <c r="I526" s="665"/>
      <c r="J526" s="665"/>
      <c r="K526" s="665"/>
      <c r="L526" s="665"/>
      <c r="M526" s="665"/>
      <c r="N526" s="665">
        <v>2</v>
      </c>
      <c r="O526" s="665">
        <v>1374</v>
      </c>
      <c r="P526" s="678"/>
      <c r="Q526" s="666">
        <v>687</v>
      </c>
    </row>
    <row r="527" spans="1:17" ht="14.4" customHeight="1" x14ac:dyDescent="0.3">
      <c r="A527" s="661" t="s">
        <v>525</v>
      </c>
      <c r="B527" s="662" t="s">
        <v>5059</v>
      </c>
      <c r="C527" s="662" t="s">
        <v>4975</v>
      </c>
      <c r="D527" s="662" t="s">
        <v>5572</v>
      </c>
      <c r="E527" s="662" t="s">
        <v>5573</v>
      </c>
      <c r="F527" s="665"/>
      <c r="G527" s="665"/>
      <c r="H527" s="665"/>
      <c r="I527" s="665"/>
      <c r="J527" s="665">
        <v>4</v>
      </c>
      <c r="K527" s="665">
        <v>1998.12</v>
      </c>
      <c r="L527" s="665"/>
      <c r="M527" s="665">
        <v>499.53</v>
      </c>
      <c r="N527" s="665"/>
      <c r="O527" s="665"/>
      <c r="P527" s="678"/>
      <c r="Q527" s="666"/>
    </row>
    <row r="528" spans="1:17" ht="14.4" customHeight="1" x14ac:dyDescent="0.3">
      <c r="A528" s="661" t="s">
        <v>525</v>
      </c>
      <c r="B528" s="662" t="s">
        <v>5059</v>
      </c>
      <c r="C528" s="662" t="s">
        <v>4975</v>
      </c>
      <c r="D528" s="662" t="s">
        <v>5574</v>
      </c>
      <c r="E528" s="662" t="s">
        <v>5575</v>
      </c>
      <c r="F528" s="665"/>
      <c r="G528" s="665"/>
      <c r="H528" s="665"/>
      <c r="I528" s="665"/>
      <c r="J528" s="665">
        <v>1</v>
      </c>
      <c r="K528" s="665">
        <v>9657.8700000000008</v>
      </c>
      <c r="L528" s="665"/>
      <c r="M528" s="665">
        <v>9657.8700000000008</v>
      </c>
      <c r="N528" s="665"/>
      <c r="O528" s="665"/>
      <c r="P528" s="678"/>
      <c r="Q528" s="666"/>
    </row>
    <row r="529" spans="1:17" ht="14.4" customHeight="1" x14ac:dyDescent="0.3">
      <c r="A529" s="661" t="s">
        <v>525</v>
      </c>
      <c r="B529" s="662" t="s">
        <v>5059</v>
      </c>
      <c r="C529" s="662" t="s">
        <v>4975</v>
      </c>
      <c r="D529" s="662" t="s">
        <v>5576</v>
      </c>
      <c r="E529" s="662" t="s">
        <v>5577</v>
      </c>
      <c r="F529" s="665">
        <v>2</v>
      </c>
      <c r="G529" s="665">
        <v>13141.1</v>
      </c>
      <c r="H529" s="665">
        <v>1</v>
      </c>
      <c r="I529" s="665">
        <v>6570.55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525</v>
      </c>
      <c r="B530" s="662" t="s">
        <v>5059</v>
      </c>
      <c r="C530" s="662" t="s">
        <v>4975</v>
      </c>
      <c r="D530" s="662" t="s">
        <v>5578</v>
      </c>
      <c r="E530" s="662" t="s">
        <v>5579</v>
      </c>
      <c r="F530" s="665"/>
      <c r="G530" s="665"/>
      <c r="H530" s="665"/>
      <c r="I530" s="665"/>
      <c r="J530" s="665"/>
      <c r="K530" s="665"/>
      <c r="L530" s="665"/>
      <c r="M530" s="665"/>
      <c r="N530" s="665">
        <v>1</v>
      </c>
      <c r="O530" s="665">
        <v>217.64</v>
      </c>
      <c r="P530" s="678"/>
      <c r="Q530" s="666">
        <v>217.64</v>
      </c>
    </row>
    <row r="531" spans="1:17" ht="14.4" customHeight="1" x14ac:dyDescent="0.3">
      <c r="A531" s="661" t="s">
        <v>525</v>
      </c>
      <c r="B531" s="662" t="s">
        <v>5059</v>
      </c>
      <c r="C531" s="662" t="s">
        <v>4975</v>
      </c>
      <c r="D531" s="662" t="s">
        <v>5580</v>
      </c>
      <c r="E531" s="662" t="s">
        <v>5579</v>
      </c>
      <c r="F531" s="665">
        <v>1</v>
      </c>
      <c r="G531" s="665">
        <v>265.31</v>
      </c>
      <c r="H531" s="665">
        <v>1</v>
      </c>
      <c r="I531" s="665">
        <v>265.31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525</v>
      </c>
      <c r="B532" s="662" t="s">
        <v>5059</v>
      </c>
      <c r="C532" s="662" t="s">
        <v>4975</v>
      </c>
      <c r="D532" s="662" t="s">
        <v>5581</v>
      </c>
      <c r="E532" s="662" t="s">
        <v>5560</v>
      </c>
      <c r="F532" s="665">
        <v>10</v>
      </c>
      <c r="G532" s="665">
        <v>963.8</v>
      </c>
      <c r="H532" s="665">
        <v>1</v>
      </c>
      <c r="I532" s="665">
        <v>96.38</v>
      </c>
      <c r="J532" s="665"/>
      <c r="K532" s="665"/>
      <c r="L532" s="665"/>
      <c r="M532" s="665"/>
      <c r="N532" s="665"/>
      <c r="O532" s="665"/>
      <c r="P532" s="678"/>
      <c r="Q532" s="666"/>
    </row>
    <row r="533" spans="1:17" ht="14.4" customHeight="1" x14ac:dyDescent="0.3">
      <c r="A533" s="661" t="s">
        <v>525</v>
      </c>
      <c r="B533" s="662" t="s">
        <v>5059</v>
      </c>
      <c r="C533" s="662" t="s">
        <v>4975</v>
      </c>
      <c r="D533" s="662" t="s">
        <v>5582</v>
      </c>
      <c r="E533" s="662" t="s">
        <v>5560</v>
      </c>
      <c r="F533" s="665">
        <v>5</v>
      </c>
      <c r="G533" s="665">
        <v>606.25</v>
      </c>
      <c r="H533" s="665">
        <v>1</v>
      </c>
      <c r="I533" s="665">
        <v>121.25</v>
      </c>
      <c r="J533" s="665">
        <v>4</v>
      </c>
      <c r="K533" s="665">
        <v>485</v>
      </c>
      <c r="L533" s="665">
        <v>0.8</v>
      </c>
      <c r="M533" s="665">
        <v>121.25</v>
      </c>
      <c r="N533" s="665">
        <v>5</v>
      </c>
      <c r="O533" s="665">
        <v>606.25</v>
      </c>
      <c r="P533" s="678">
        <v>1</v>
      </c>
      <c r="Q533" s="666">
        <v>121.25</v>
      </c>
    </row>
    <row r="534" spans="1:17" ht="14.4" customHeight="1" x14ac:dyDescent="0.3">
      <c r="A534" s="661" t="s">
        <v>525</v>
      </c>
      <c r="B534" s="662" t="s">
        <v>5059</v>
      </c>
      <c r="C534" s="662" t="s">
        <v>4975</v>
      </c>
      <c r="D534" s="662" t="s">
        <v>5583</v>
      </c>
      <c r="E534" s="662" t="s">
        <v>5584</v>
      </c>
      <c r="F534" s="665">
        <v>2</v>
      </c>
      <c r="G534" s="665">
        <v>2495.56</v>
      </c>
      <c r="H534" s="665">
        <v>1</v>
      </c>
      <c r="I534" s="665">
        <v>1247.78</v>
      </c>
      <c r="J534" s="665"/>
      <c r="K534" s="665"/>
      <c r="L534" s="665"/>
      <c r="M534" s="665"/>
      <c r="N534" s="665">
        <v>1</v>
      </c>
      <c r="O534" s="665">
        <v>1247.78</v>
      </c>
      <c r="P534" s="678">
        <v>0.5</v>
      </c>
      <c r="Q534" s="666">
        <v>1247.78</v>
      </c>
    </row>
    <row r="535" spans="1:17" ht="14.4" customHeight="1" x14ac:dyDescent="0.3">
      <c r="A535" s="661" t="s">
        <v>525</v>
      </c>
      <c r="B535" s="662" t="s">
        <v>5059</v>
      </c>
      <c r="C535" s="662" t="s">
        <v>4975</v>
      </c>
      <c r="D535" s="662" t="s">
        <v>5585</v>
      </c>
      <c r="E535" s="662" t="s">
        <v>5584</v>
      </c>
      <c r="F535" s="665">
        <v>3</v>
      </c>
      <c r="G535" s="665">
        <v>4265.67</v>
      </c>
      <c r="H535" s="665">
        <v>1</v>
      </c>
      <c r="I535" s="665">
        <v>1421.89</v>
      </c>
      <c r="J535" s="665"/>
      <c r="K535" s="665"/>
      <c r="L535" s="665"/>
      <c r="M535" s="665"/>
      <c r="N535" s="665">
        <v>5</v>
      </c>
      <c r="O535" s="665">
        <v>7109.45</v>
      </c>
      <c r="P535" s="678">
        <v>1.6666666666666665</v>
      </c>
      <c r="Q535" s="666">
        <v>1421.8899999999999</v>
      </c>
    </row>
    <row r="536" spans="1:17" ht="14.4" customHeight="1" x14ac:dyDescent="0.3">
      <c r="A536" s="661" t="s">
        <v>525</v>
      </c>
      <c r="B536" s="662" t="s">
        <v>5059</v>
      </c>
      <c r="C536" s="662" t="s">
        <v>4975</v>
      </c>
      <c r="D536" s="662" t="s">
        <v>5586</v>
      </c>
      <c r="E536" s="662" t="s">
        <v>5584</v>
      </c>
      <c r="F536" s="665">
        <v>4</v>
      </c>
      <c r="G536" s="665">
        <v>6624.44</v>
      </c>
      <c r="H536" s="665">
        <v>1</v>
      </c>
      <c r="I536" s="665">
        <v>1656.11</v>
      </c>
      <c r="J536" s="665"/>
      <c r="K536" s="665"/>
      <c r="L536" s="665"/>
      <c r="M536" s="665"/>
      <c r="N536" s="665">
        <v>4</v>
      </c>
      <c r="O536" s="665">
        <v>6624.44</v>
      </c>
      <c r="P536" s="678">
        <v>1</v>
      </c>
      <c r="Q536" s="666">
        <v>1656.11</v>
      </c>
    </row>
    <row r="537" spans="1:17" ht="14.4" customHeight="1" x14ac:dyDescent="0.3">
      <c r="A537" s="661" t="s">
        <v>525</v>
      </c>
      <c r="B537" s="662" t="s">
        <v>5059</v>
      </c>
      <c r="C537" s="662" t="s">
        <v>4975</v>
      </c>
      <c r="D537" s="662" t="s">
        <v>5587</v>
      </c>
      <c r="E537" s="662" t="s">
        <v>5584</v>
      </c>
      <c r="F537" s="665"/>
      <c r="G537" s="665"/>
      <c r="H537" s="665"/>
      <c r="I537" s="665"/>
      <c r="J537" s="665"/>
      <c r="K537" s="665"/>
      <c r="L537" s="665"/>
      <c r="M537" s="665"/>
      <c r="N537" s="665">
        <v>3</v>
      </c>
      <c r="O537" s="665">
        <v>5338.32</v>
      </c>
      <c r="P537" s="678"/>
      <c r="Q537" s="666">
        <v>1779.4399999999998</v>
      </c>
    </row>
    <row r="538" spans="1:17" ht="14.4" customHeight="1" x14ac:dyDescent="0.3">
      <c r="A538" s="661" t="s">
        <v>525</v>
      </c>
      <c r="B538" s="662" t="s">
        <v>5059</v>
      </c>
      <c r="C538" s="662" t="s">
        <v>4975</v>
      </c>
      <c r="D538" s="662" t="s">
        <v>5588</v>
      </c>
      <c r="E538" s="662" t="s">
        <v>5589</v>
      </c>
      <c r="F538" s="665"/>
      <c r="G538" s="665"/>
      <c r="H538" s="665"/>
      <c r="I538" s="665"/>
      <c r="J538" s="665">
        <v>1</v>
      </c>
      <c r="K538" s="665">
        <v>1419.82</v>
      </c>
      <c r="L538" s="665"/>
      <c r="M538" s="665">
        <v>1419.82</v>
      </c>
      <c r="N538" s="665"/>
      <c r="O538" s="665"/>
      <c r="P538" s="678"/>
      <c r="Q538" s="666"/>
    </row>
    <row r="539" spans="1:17" ht="14.4" customHeight="1" x14ac:dyDescent="0.3">
      <c r="A539" s="661" t="s">
        <v>525</v>
      </c>
      <c r="B539" s="662" t="s">
        <v>5059</v>
      </c>
      <c r="C539" s="662" t="s">
        <v>4975</v>
      </c>
      <c r="D539" s="662" t="s">
        <v>5590</v>
      </c>
      <c r="E539" s="662" t="s">
        <v>5589</v>
      </c>
      <c r="F539" s="665"/>
      <c r="G539" s="665"/>
      <c r="H539" s="665"/>
      <c r="I539" s="665"/>
      <c r="J539" s="665">
        <v>4</v>
      </c>
      <c r="K539" s="665">
        <v>6189.16</v>
      </c>
      <c r="L539" s="665"/>
      <c r="M539" s="665">
        <v>1547.29</v>
      </c>
      <c r="N539" s="665"/>
      <c r="O539" s="665"/>
      <c r="P539" s="678"/>
      <c r="Q539" s="666"/>
    </row>
    <row r="540" spans="1:17" ht="14.4" customHeight="1" x14ac:dyDescent="0.3">
      <c r="A540" s="661" t="s">
        <v>525</v>
      </c>
      <c r="B540" s="662" t="s">
        <v>5059</v>
      </c>
      <c r="C540" s="662" t="s">
        <v>4975</v>
      </c>
      <c r="D540" s="662" t="s">
        <v>5591</v>
      </c>
      <c r="E540" s="662" t="s">
        <v>5592</v>
      </c>
      <c r="F540" s="665"/>
      <c r="G540" s="665"/>
      <c r="H540" s="665"/>
      <c r="I540" s="665"/>
      <c r="J540" s="665"/>
      <c r="K540" s="665"/>
      <c r="L540" s="665"/>
      <c r="M540" s="665"/>
      <c r="N540" s="665">
        <v>7</v>
      </c>
      <c r="O540" s="665">
        <v>5525.03</v>
      </c>
      <c r="P540" s="678"/>
      <c r="Q540" s="666">
        <v>789.29</v>
      </c>
    </row>
    <row r="541" spans="1:17" ht="14.4" customHeight="1" x14ac:dyDescent="0.3">
      <c r="A541" s="661" t="s">
        <v>525</v>
      </c>
      <c r="B541" s="662" t="s">
        <v>5059</v>
      </c>
      <c r="C541" s="662" t="s">
        <v>4975</v>
      </c>
      <c r="D541" s="662" t="s">
        <v>5593</v>
      </c>
      <c r="E541" s="662" t="s">
        <v>5594</v>
      </c>
      <c r="F541" s="665"/>
      <c r="G541" s="665"/>
      <c r="H541" s="665"/>
      <c r="I541" s="665"/>
      <c r="J541" s="665"/>
      <c r="K541" s="665"/>
      <c r="L541" s="665"/>
      <c r="M541" s="665"/>
      <c r="N541" s="665">
        <v>1</v>
      </c>
      <c r="O541" s="665">
        <v>13282.04</v>
      </c>
      <c r="P541" s="678"/>
      <c r="Q541" s="666">
        <v>13282.04</v>
      </c>
    </row>
    <row r="542" spans="1:17" ht="14.4" customHeight="1" x14ac:dyDescent="0.3">
      <c r="A542" s="661" t="s">
        <v>525</v>
      </c>
      <c r="B542" s="662" t="s">
        <v>5059</v>
      </c>
      <c r="C542" s="662" t="s">
        <v>4975</v>
      </c>
      <c r="D542" s="662" t="s">
        <v>5595</v>
      </c>
      <c r="E542" s="662" t="s">
        <v>5596</v>
      </c>
      <c r="F542" s="665">
        <v>1</v>
      </c>
      <c r="G542" s="665">
        <v>10628.95</v>
      </c>
      <c r="H542" s="665">
        <v>1</v>
      </c>
      <c r="I542" s="665">
        <v>10628.95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525</v>
      </c>
      <c r="B543" s="662" t="s">
        <v>5059</v>
      </c>
      <c r="C543" s="662" t="s">
        <v>4975</v>
      </c>
      <c r="D543" s="662" t="s">
        <v>5597</v>
      </c>
      <c r="E543" s="662" t="s">
        <v>5598</v>
      </c>
      <c r="F543" s="665"/>
      <c r="G543" s="665"/>
      <c r="H543" s="665"/>
      <c r="I543" s="665"/>
      <c r="J543" s="665"/>
      <c r="K543" s="665"/>
      <c r="L543" s="665"/>
      <c r="M543" s="665"/>
      <c r="N543" s="665">
        <v>3</v>
      </c>
      <c r="O543" s="665">
        <v>3088.26</v>
      </c>
      <c r="P543" s="678"/>
      <c r="Q543" s="666">
        <v>1029.42</v>
      </c>
    </row>
    <row r="544" spans="1:17" ht="14.4" customHeight="1" x14ac:dyDescent="0.3">
      <c r="A544" s="661" t="s">
        <v>525</v>
      </c>
      <c r="B544" s="662" t="s">
        <v>5059</v>
      </c>
      <c r="C544" s="662" t="s">
        <v>4975</v>
      </c>
      <c r="D544" s="662" t="s">
        <v>5599</v>
      </c>
      <c r="E544" s="662" t="s">
        <v>5600</v>
      </c>
      <c r="F544" s="665">
        <v>2</v>
      </c>
      <c r="G544" s="665">
        <v>6848.4</v>
      </c>
      <c r="H544" s="665">
        <v>1</v>
      </c>
      <c r="I544" s="665">
        <v>3424.2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525</v>
      </c>
      <c r="B545" s="662" t="s">
        <v>5059</v>
      </c>
      <c r="C545" s="662" t="s">
        <v>4975</v>
      </c>
      <c r="D545" s="662" t="s">
        <v>5601</v>
      </c>
      <c r="E545" s="662" t="s">
        <v>5602</v>
      </c>
      <c r="F545" s="665">
        <v>2</v>
      </c>
      <c r="G545" s="665">
        <v>57900</v>
      </c>
      <c r="H545" s="665">
        <v>1</v>
      </c>
      <c r="I545" s="665">
        <v>28950</v>
      </c>
      <c r="J545" s="665"/>
      <c r="K545" s="665"/>
      <c r="L545" s="665"/>
      <c r="M545" s="665"/>
      <c r="N545" s="665"/>
      <c r="O545" s="665"/>
      <c r="P545" s="678"/>
      <c r="Q545" s="666"/>
    </row>
    <row r="546" spans="1:17" ht="14.4" customHeight="1" x14ac:dyDescent="0.3">
      <c r="A546" s="661" t="s">
        <v>525</v>
      </c>
      <c r="B546" s="662" t="s">
        <v>5059</v>
      </c>
      <c r="C546" s="662" t="s">
        <v>4975</v>
      </c>
      <c r="D546" s="662" t="s">
        <v>5603</v>
      </c>
      <c r="E546" s="662" t="s">
        <v>5604</v>
      </c>
      <c r="F546" s="665">
        <v>1</v>
      </c>
      <c r="G546" s="665">
        <v>595</v>
      </c>
      <c r="H546" s="665">
        <v>1</v>
      </c>
      <c r="I546" s="665">
        <v>595</v>
      </c>
      <c r="J546" s="665">
        <v>5</v>
      </c>
      <c r="K546" s="665">
        <v>2975</v>
      </c>
      <c r="L546" s="665">
        <v>5</v>
      </c>
      <c r="M546" s="665">
        <v>595</v>
      </c>
      <c r="N546" s="665">
        <v>1</v>
      </c>
      <c r="O546" s="665">
        <v>595</v>
      </c>
      <c r="P546" s="678">
        <v>1</v>
      </c>
      <c r="Q546" s="666">
        <v>595</v>
      </c>
    </row>
    <row r="547" spans="1:17" ht="14.4" customHeight="1" x14ac:dyDescent="0.3">
      <c r="A547" s="661" t="s">
        <v>525</v>
      </c>
      <c r="B547" s="662" t="s">
        <v>5059</v>
      </c>
      <c r="C547" s="662" t="s">
        <v>4975</v>
      </c>
      <c r="D547" s="662" t="s">
        <v>5605</v>
      </c>
      <c r="E547" s="662" t="s">
        <v>5606</v>
      </c>
      <c r="F547" s="665">
        <v>1</v>
      </c>
      <c r="G547" s="665">
        <v>15998.9</v>
      </c>
      <c r="H547" s="665">
        <v>1</v>
      </c>
      <c r="I547" s="665">
        <v>15998.9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525</v>
      </c>
      <c r="B548" s="662" t="s">
        <v>5059</v>
      </c>
      <c r="C548" s="662" t="s">
        <v>4975</v>
      </c>
      <c r="D548" s="662" t="s">
        <v>5607</v>
      </c>
      <c r="E548" s="662" t="s">
        <v>5608</v>
      </c>
      <c r="F548" s="665">
        <v>1</v>
      </c>
      <c r="G548" s="665">
        <v>11201.4</v>
      </c>
      <c r="H548" s="665">
        <v>1</v>
      </c>
      <c r="I548" s="665">
        <v>11201.4</v>
      </c>
      <c r="J548" s="665"/>
      <c r="K548" s="665"/>
      <c r="L548" s="665"/>
      <c r="M548" s="665"/>
      <c r="N548" s="665"/>
      <c r="O548" s="665"/>
      <c r="P548" s="678"/>
      <c r="Q548" s="666"/>
    </row>
    <row r="549" spans="1:17" ht="14.4" customHeight="1" x14ac:dyDescent="0.3">
      <c r="A549" s="661" t="s">
        <v>525</v>
      </c>
      <c r="B549" s="662" t="s">
        <v>5059</v>
      </c>
      <c r="C549" s="662" t="s">
        <v>4975</v>
      </c>
      <c r="D549" s="662" t="s">
        <v>5609</v>
      </c>
      <c r="E549" s="662" t="s">
        <v>5610</v>
      </c>
      <c r="F549" s="665">
        <v>1</v>
      </c>
      <c r="G549" s="665">
        <v>23608.2</v>
      </c>
      <c r="H549" s="665">
        <v>1</v>
      </c>
      <c r="I549" s="665">
        <v>23608.2</v>
      </c>
      <c r="J549" s="665"/>
      <c r="K549" s="665"/>
      <c r="L549" s="665"/>
      <c r="M549" s="665"/>
      <c r="N549" s="665">
        <v>1</v>
      </c>
      <c r="O549" s="665">
        <v>23608.2</v>
      </c>
      <c r="P549" s="678">
        <v>1</v>
      </c>
      <c r="Q549" s="666">
        <v>23608.2</v>
      </c>
    </row>
    <row r="550" spans="1:17" ht="14.4" customHeight="1" x14ac:dyDescent="0.3">
      <c r="A550" s="661" t="s">
        <v>525</v>
      </c>
      <c r="B550" s="662" t="s">
        <v>5059</v>
      </c>
      <c r="C550" s="662" t="s">
        <v>4975</v>
      </c>
      <c r="D550" s="662" t="s">
        <v>5611</v>
      </c>
      <c r="E550" s="662" t="s">
        <v>5612</v>
      </c>
      <c r="F550" s="665"/>
      <c r="G550" s="665"/>
      <c r="H550" s="665"/>
      <c r="I550" s="665"/>
      <c r="J550" s="665"/>
      <c r="K550" s="665"/>
      <c r="L550" s="665"/>
      <c r="M550" s="665"/>
      <c r="N550" s="665">
        <v>4</v>
      </c>
      <c r="O550" s="665">
        <v>895.4</v>
      </c>
      <c r="P550" s="678"/>
      <c r="Q550" s="666">
        <v>223.85</v>
      </c>
    </row>
    <row r="551" spans="1:17" ht="14.4" customHeight="1" x14ac:dyDescent="0.3">
      <c r="A551" s="661" t="s">
        <v>525</v>
      </c>
      <c r="B551" s="662" t="s">
        <v>5059</v>
      </c>
      <c r="C551" s="662" t="s">
        <v>4975</v>
      </c>
      <c r="D551" s="662" t="s">
        <v>5613</v>
      </c>
      <c r="E551" s="662" t="s">
        <v>5614</v>
      </c>
      <c r="F551" s="665"/>
      <c r="G551" s="665"/>
      <c r="H551" s="665"/>
      <c r="I551" s="665"/>
      <c r="J551" s="665">
        <v>1</v>
      </c>
      <c r="K551" s="665">
        <v>9375.98</v>
      </c>
      <c r="L551" s="665"/>
      <c r="M551" s="665">
        <v>9375.98</v>
      </c>
      <c r="N551" s="665"/>
      <c r="O551" s="665"/>
      <c r="P551" s="678"/>
      <c r="Q551" s="666"/>
    </row>
    <row r="552" spans="1:17" ht="14.4" customHeight="1" x14ac:dyDescent="0.3">
      <c r="A552" s="661" t="s">
        <v>525</v>
      </c>
      <c r="B552" s="662" t="s">
        <v>5059</v>
      </c>
      <c r="C552" s="662" t="s">
        <v>4975</v>
      </c>
      <c r="D552" s="662" t="s">
        <v>5615</v>
      </c>
      <c r="E552" s="662" t="s">
        <v>5616</v>
      </c>
      <c r="F552" s="665"/>
      <c r="G552" s="665"/>
      <c r="H552" s="665"/>
      <c r="I552" s="665"/>
      <c r="J552" s="665">
        <v>6</v>
      </c>
      <c r="K552" s="665">
        <v>39582.480000000003</v>
      </c>
      <c r="L552" s="665"/>
      <c r="M552" s="665">
        <v>6597.0800000000008</v>
      </c>
      <c r="N552" s="665"/>
      <c r="O552" s="665"/>
      <c r="P552" s="678"/>
      <c r="Q552" s="666"/>
    </row>
    <row r="553" spans="1:17" ht="14.4" customHeight="1" x14ac:dyDescent="0.3">
      <c r="A553" s="661" t="s">
        <v>525</v>
      </c>
      <c r="B553" s="662" t="s">
        <v>5059</v>
      </c>
      <c r="C553" s="662" t="s">
        <v>4975</v>
      </c>
      <c r="D553" s="662" t="s">
        <v>5617</v>
      </c>
      <c r="E553" s="662" t="s">
        <v>5618</v>
      </c>
      <c r="F553" s="665">
        <v>1</v>
      </c>
      <c r="G553" s="665">
        <v>7099.51</v>
      </c>
      <c r="H553" s="665">
        <v>1</v>
      </c>
      <c r="I553" s="665">
        <v>7099.51</v>
      </c>
      <c r="J553" s="665"/>
      <c r="K553" s="665"/>
      <c r="L553" s="665"/>
      <c r="M553" s="665"/>
      <c r="N553" s="665"/>
      <c r="O553" s="665"/>
      <c r="P553" s="678"/>
      <c r="Q553" s="666"/>
    </row>
    <row r="554" spans="1:17" ht="14.4" customHeight="1" x14ac:dyDescent="0.3">
      <c r="A554" s="661" t="s">
        <v>525</v>
      </c>
      <c r="B554" s="662" t="s">
        <v>5059</v>
      </c>
      <c r="C554" s="662" t="s">
        <v>4975</v>
      </c>
      <c r="D554" s="662" t="s">
        <v>5619</v>
      </c>
      <c r="E554" s="662" t="s">
        <v>5620</v>
      </c>
      <c r="F554" s="665"/>
      <c r="G554" s="665"/>
      <c r="H554" s="665"/>
      <c r="I554" s="665"/>
      <c r="J554" s="665"/>
      <c r="K554" s="665"/>
      <c r="L554" s="665"/>
      <c r="M554" s="665"/>
      <c r="N554" s="665">
        <v>2</v>
      </c>
      <c r="O554" s="665">
        <v>20248.48</v>
      </c>
      <c r="P554" s="678"/>
      <c r="Q554" s="666">
        <v>10124.24</v>
      </c>
    </row>
    <row r="555" spans="1:17" ht="14.4" customHeight="1" x14ac:dyDescent="0.3">
      <c r="A555" s="661" t="s">
        <v>525</v>
      </c>
      <c r="B555" s="662" t="s">
        <v>5059</v>
      </c>
      <c r="C555" s="662" t="s">
        <v>4975</v>
      </c>
      <c r="D555" s="662" t="s">
        <v>5621</v>
      </c>
      <c r="E555" s="662" t="s">
        <v>5622</v>
      </c>
      <c r="F555" s="665"/>
      <c r="G555" s="665"/>
      <c r="H555" s="665"/>
      <c r="I555" s="665"/>
      <c r="J555" s="665">
        <v>1</v>
      </c>
      <c r="K555" s="665">
        <v>69228.990000000005</v>
      </c>
      <c r="L555" s="665"/>
      <c r="M555" s="665">
        <v>69228.990000000005</v>
      </c>
      <c r="N555" s="665">
        <v>1</v>
      </c>
      <c r="O555" s="665">
        <v>69228.990000000005</v>
      </c>
      <c r="P555" s="678"/>
      <c r="Q555" s="666">
        <v>69228.990000000005</v>
      </c>
    </row>
    <row r="556" spans="1:17" ht="14.4" customHeight="1" x14ac:dyDescent="0.3">
      <c r="A556" s="661" t="s">
        <v>525</v>
      </c>
      <c r="B556" s="662" t="s">
        <v>5059</v>
      </c>
      <c r="C556" s="662" t="s">
        <v>4975</v>
      </c>
      <c r="D556" s="662" t="s">
        <v>5623</v>
      </c>
      <c r="E556" s="662" t="s">
        <v>5624</v>
      </c>
      <c r="F556" s="665">
        <v>2</v>
      </c>
      <c r="G556" s="665">
        <v>3592</v>
      </c>
      <c r="H556" s="665">
        <v>1</v>
      </c>
      <c r="I556" s="665">
        <v>1796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525</v>
      </c>
      <c r="B557" s="662" t="s">
        <v>5059</v>
      </c>
      <c r="C557" s="662" t="s">
        <v>4975</v>
      </c>
      <c r="D557" s="662" t="s">
        <v>5625</v>
      </c>
      <c r="E557" s="662" t="s">
        <v>5626</v>
      </c>
      <c r="F557" s="665">
        <v>2</v>
      </c>
      <c r="G557" s="665">
        <v>3592</v>
      </c>
      <c r="H557" s="665">
        <v>1</v>
      </c>
      <c r="I557" s="665">
        <v>1796</v>
      </c>
      <c r="J557" s="665">
        <v>1</v>
      </c>
      <c r="K557" s="665">
        <v>1796</v>
      </c>
      <c r="L557" s="665">
        <v>0.5</v>
      </c>
      <c r="M557" s="665">
        <v>1796</v>
      </c>
      <c r="N557" s="665"/>
      <c r="O557" s="665"/>
      <c r="P557" s="678"/>
      <c r="Q557" s="666"/>
    </row>
    <row r="558" spans="1:17" ht="14.4" customHeight="1" x14ac:dyDescent="0.3">
      <c r="A558" s="661" t="s">
        <v>525</v>
      </c>
      <c r="B558" s="662" t="s">
        <v>5059</v>
      </c>
      <c r="C558" s="662" t="s">
        <v>4975</v>
      </c>
      <c r="D558" s="662" t="s">
        <v>5627</v>
      </c>
      <c r="E558" s="662" t="s">
        <v>5628</v>
      </c>
      <c r="F558" s="665">
        <v>1</v>
      </c>
      <c r="G558" s="665">
        <v>3360</v>
      </c>
      <c r="H558" s="665">
        <v>1</v>
      </c>
      <c r="I558" s="665">
        <v>3360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525</v>
      </c>
      <c r="B559" s="662" t="s">
        <v>5059</v>
      </c>
      <c r="C559" s="662" t="s">
        <v>4975</v>
      </c>
      <c r="D559" s="662" t="s">
        <v>5629</v>
      </c>
      <c r="E559" s="662" t="s">
        <v>5630</v>
      </c>
      <c r="F559" s="665"/>
      <c r="G559" s="665"/>
      <c r="H559" s="665"/>
      <c r="I559" s="665"/>
      <c r="J559" s="665">
        <v>1</v>
      </c>
      <c r="K559" s="665">
        <v>10980.7</v>
      </c>
      <c r="L559" s="665"/>
      <c r="M559" s="665">
        <v>10980.7</v>
      </c>
      <c r="N559" s="665"/>
      <c r="O559" s="665"/>
      <c r="P559" s="678"/>
      <c r="Q559" s="666"/>
    </row>
    <row r="560" spans="1:17" ht="14.4" customHeight="1" x14ac:dyDescent="0.3">
      <c r="A560" s="661" t="s">
        <v>525</v>
      </c>
      <c r="B560" s="662" t="s">
        <v>5059</v>
      </c>
      <c r="C560" s="662" t="s">
        <v>4975</v>
      </c>
      <c r="D560" s="662" t="s">
        <v>5631</v>
      </c>
      <c r="E560" s="662" t="s">
        <v>5632</v>
      </c>
      <c r="F560" s="665"/>
      <c r="G560" s="665"/>
      <c r="H560" s="665"/>
      <c r="I560" s="665"/>
      <c r="J560" s="665">
        <v>1</v>
      </c>
      <c r="K560" s="665">
        <v>10980.7</v>
      </c>
      <c r="L560" s="665"/>
      <c r="M560" s="665">
        <v>10980.7</v>
      </c>
      <c r="N560" s="665"/>
      <c r="O560" s="665"/>
      <c r="P560" s="678"/>
      <c r="Q560" s="666"/>
    </row>
    <row r="561" spans="1:17" ht="14.4" customHeight="1" x14ac:dyDescent="0.3">
      <c r="A561" s="661" t="s">
        <v>525</v>
      </c>
      <c r="B561" s="662" t="s">
        <v>5059</v>
      </c>
      <c r="C561" s="662" t="s">
        <v>4975</v>
      </c>
      <c r="D561" s="662" t="s">
        <v>5633</v>
      </c>
      <c r="E561" s="662" t="s">
        <v>5634</v>
      </c>
      <c r="F561" s="665"/>
      <c r="G561" s="665"/>
      <c r="H561" s="665"/>
      <c r="I561" s="665"/>
      <c r="J561" s="665">
        <v>1</v>
      </c>
      <c r="K561" s="665">
        <v>361.69</v>
      </c>
      <c r="L561" s="665"/>
      <c r="M561" s="665">
        <v>361.69</v>
      </c>
      <c r="N561" s="665"/>
      <c r="O561" s="665"/>
      <c r="P561" s="678"/>
      <c r="Q561" s="666"/>
    </row>
    <row r="562" spans="1:17" ht="14.4" customHeight="1" x14ac:dyDescent="0.3">
      <c r="A562" s="661" t="s">
        <v>525</v>
      </c>
      <c r="B562" s="662" t="s">
        <v>5059</v>
      </c>
      <c r="C562" s="662" t="s">
        <v>4975</v>
      </c>
      <c r="D562" s="662" t="s">
        <v>5635</v>
      </c>
      <c r="E562" s="662" t="s">
        <v>5636</v>
      </c>
      <c r="F562" s="665"/>
      <c r="G562" s="665"/>
      <c r="H562" s="665"/>
      <c r="I562" s="665"/>
      <c r="J562" s="665"/>
      <c r="K562" s="665"/>
      <c r="L562" s="665"/>
      <c r="M562" s="665"/>
      <c r="N562" s="665">
        <v>2</v>
      </c>
      <c r="O562" s="665">
        <v>11837.34</v>
      </c>
      <c r="P562" s="678"/>
      <c r="Q562" s="666">
        <v>5918.67</v>
      </c>
    </row>
    <row r="563" spans="1:17" ht="14.4" customHeight="1" x14ac:dyDescent="0.3">
      <c r="A563" s="661" t="s">
        <v>525</v>
      </c>
      <c r="B563" s="662" t="s">
        <v>5059</v>
      </c>
      <c r="C563" s="662" t="s">
        <v>4975</v>
      </c>
      <c r="D563" s="662" t="s">
        <v>5637</v>
      </c>
      <c r="E563" s="662" t="s">
        <v>5636</v>
      </c>
      <c r="F563" s="665"/>
      <c r="G563" s="665"/>
      <c r="H563" s="665"/>
      <c r="I563" s="665"/>
      <c r="J563" s="665"/>
      <c r="K563" s="665"/>
      <c r="L563" s="665"/>
      <c r="M563" s="665"/>
      <c r="N563" s="665">
        <v>8</v>
      </c>
      <c r="O563" s="665">
        <v>23098.48</v>
      </c>
      <c r="P563" s="678"/>
      <c r="Q563" s="666">
        <v>2887.31</v>
      </c>
    </row>
    <row r="564" spans="1:17" ht="14.4" customHeight="1" x14ac:dyDescent="0.3">
      <c r="A564" s="661" t="s">
        <v>525</v>
      </c>
      <c r="B564" s="662" t="s">
        <v>5059</v>
      </c>
      <c r="C564" s="662" t="s">
        <v>4975</v>
      </c>
      <c r="D564" s="662" t="s">
        <v>5638</v>
      </c>
      <c r="E564" s="662" t="s">
        <v>5639</v>
      </c>
      <c r="F564" s="665">
        <v>1</v>
      </c>
      <c r="G564" s="665">
        <v>556.5</v>
      </c>
      <c r="H564" s="665">
        <v>1</v>
      </c>
      <c r="I564" s="665">
        <v>556.5</v>
      </c>
      <c r="J564" s="665">
        <v>1</v>
      </c>
      <c r="K564" s="665">
        <v>556.5</v>
      </c>
      <c r="L564" s="665">
        <v>1</v>
      </c>
      <c r="M564" s="665">
        <v>556.5</v>
      </c>
      <c r="N564" s="665">
        <v>1</v>
      </c>
      <c r="O564" s="665">
        <v>556.5</v>
      </c>
      <c r="P564" s="678">
        <v>1</v>
      </c>
      <c r="Q564" s="666">
        <v>556.5</v>
      </c>
    </row>
    <row r="565" spans="1:17" ht="14.4" customHeight="1" x14ac:dyDescent="0.3">
      <c r="A565" s="661" t="s">
        <v>525</v>
      </c>
      <c r="B565" s="662" t="s">
        <v>5059</v>
      </c>
      <c r="C565" s="662" t="s">
        <v>4975</v>
      </c>
      <c r="D565" s="662" t="s">
        <v>5640</v>
      </c>
      <c r="E565" s="662" t="s">
        <v>5641</v>
      </c>
      <c r="F565" s="665"/>
      <c r="G565" s="665"/>
      <c r="H565" s="665"/>
      <c r="I565" s="665"/>
      <c r="J565" s="665">
        <v>1</v>
      </c>
      <c r="K565" s="665">
        <v>852.31</v>
      </c>
      <c r="L565" s="665"/>
      <c r="M565" s="665">
        <v>852.31</v>
      </c>
      <c r="N565" s="665"/>
      <c r="O565" s="665"/>
      <c r="P565" s="678"/>
      <c r="Q565" s="666"/>
    </row>
    <row r="566" spans="1:17" ht="14.4" customHeight="1" x14ac:dyDescent="0.3">
      <c r="A566" s="661" t="s">
        <v>525</v>
      </c>
      <c r="B566" s="662" t="s">
        <v>5059</v>
      </c>
      <c r="C566" s="662" t="s">
        <v>4975</v>
      </c>
      <c r="D566" s="662" t="s">
        <v>5642</v>
      </c>
      <c r="E566" s="662" t="s">
        <v>5643</v>
      </c>
      <c r="F566" s="665">
        <v>0.2</v>
      </c>
      <c r="G566" s="665">
        <v>490.76</v>
      </c>
      <c r="H566" s="665">
        <v>1</v>
      </c>
      <c r="I566" s="665">
        <v>2453.7999999999997</v>
      </c>
      <c r="J566" s="665"/>
      <c r="K566" s="665"/>
      <c r="L566" s="665"/>
      <c r="M566" s="665"/>
      <c r="N566" s="665">
        <v>2</v>
      </c>
      <c r="O566" s="665">
        <v>4907.6000000000004</v>
      </c>
      <c r="P566" s="678">
        <v>10.000000000000002</v>
      </c>
      <c r="Q566" s="666">
        <v>2453.8000000000002</v>
      </c>
    </row>
    <row r="567" spans="1:17" ht="14.4" customHeight="1" x14ac:dyDescent="0.3">
      <c r="A567" s="661" t="s">
        <v>525</v>
      </c>
      <c r="B567" s="662" t="s">
        <v>5059</v>
      </c>
      <c r="C567" s="662" t="s">
        <v>4975</v>
      </c>
      <c r="D567" s="662" t="s">
        <v>5644</v>
      </c>
      <c r="E567" s="662" t="s">
        <v>5643</v>
      </c>
      <c r="F567" s="665">
        <v>0.1</v>
      </c>
      <c r="G567" s="665">
        <v>70.36</v>
      </c>
      <c r="H567" s="665">
        <v>1</v>
      </c>
      <c r="I567" s="665">
        <v>703.59999999999991</v>
      </c>
      <c r="J567" s="665"/>
      <c r="K567" s="665"/>
      <c r="L567" s="665"/>
      <c r="M567" s="665"/>
      <c r="N567" s="665">
        <v>0.1</v>
      </c>
      <c r="O567" s="665">
        <v>70.36</v>
      </c>
      <c r="P567" s="678">
        <v>1</v>
      </c>
      <c r="Q567" s="666">
        <v>703.59999999999991</v>
      </c>
    </row>
    <row r="568" spans="1:17" ht="14.4" customHeight="1" x14ac:dyDescent="0.3">
      <c r="A568" s="661" t="s">
        <v>525</v>
      </c>
      <c r="B568" s="662" t="s">
        <v>5059</v>
      </c>
      <c r="C568" s="662" t="s">
        <v>4975</v>
      </c>
      <c r="D568" s="662" t="s">
        <v>5645</v>
      </c>
      <c r="E568" s="662" t="s">
        <v>5643</v>
      </c>
      <c r="F568" s="665">
        <v>0.4</v>
      </c>
      <c r="G568" s="665">
        <v>615.6</v>
      </c>
      <c r="H568" s="665">
        <v>1</v>
      </c>
      <c r="I568" s="665">
        <v>1539</v>
      </c>
      <c r="J568" s="665"/>
      <c r="K568" s="665"/>
      <c r="L568" s="665"/>
      <c r="M568" s="665"/>
      <c r="N568" s="665">
        <v>0.4</v>
      </c>
      <c r="O568" s="665">
        <v>615.6</v>
      </c>
      <c r="P568" s="678">
        <v>1</v>
      </c>
      <c r="Q568" s="666">
        <v>1539</v>
      </c>
    </row>
    <row r="569" spans="1:17" ht="14.4" customHeight="1" x14ac:dyDescent="0.3">
      <c r="A569" s="661" t="s">
        <v>525</v>
      </c>
      <c r="B569" s="662" t="s">
        <v>5059</v>
      </c>
      <c r="C569" s="662" t="s">
        <v>4975</v>
      </c>
      <c r="D569" s="662" t="s">
        <v>5646</v>
      </c>
      <c r="E569" s="662" t="s">
        <v>5643</v>
      </c>
      <c r="F569" s="665">
        <v>0.3</v>
      </c>
      <c r="G569" s="665">
        <v>531.92999999999995</v>
      </c>
      <c r="H569" s="665">
        <v>1</v>
      </c>
      <c r="I569" s="665">
        <v>1773.1</v>
      </c>
      <c r="J569" s="665"/>
      <c r="K569" s="665"/>
      <c r="L569" s="665"/>
      <c r="M569" s="665"/>
      <c r="N569" s="665">
        <v>0.2</v>
      </c>
      <c r="O569" s="665">
        <v>354.62</v>
      </c>
      <c r="P569" s="678">
        <v>0.66666666666666674</v>
      </c>
      <c r="Q569" s="666">
        <v>1773.1</v>
      </c>
    </row>
    <row r="570" spans="1:17" ht="14.4" customHeight="1" x14ac:dyDescent="0.3">
      <c r="A570" s="661" t="s">
        <v>525</v>
      </c>
      <c r="B570" s="662" t="s">
        <v>5059</v>
      </c>
      <c r="C570" s="662" t="s">
        <v>4975</v>
      </c>
      <c r="D570" s="662" t="s">
        <v>5647</v>
      </c>
      <c r="E570" s="662" t="s">
        <v>5563</v>
      </c>
      <c r="F570" s="665">
        <v>1.6</v>
      </c>
      <c r="G570" s="665">
        <v>403.25</v>
      </c>
      <c r="H570" s="665">
        <v>1</v>
      </c>
      <c r="I570" s="665">
        <v>252.03125</v>
      </c>
      <c r="J570" s="665">
        <v>2.1</v>
      </c>
      <c r="K570" s="665">
        <v>529.27</v>
      </c>
      <c r="L570" s="665">
        <v>1.3125108493490389</v>
      </c>
      <c r="M570" s="665">
        <v>252.0333333333333</v>
      </c>
      <c r="N570" s="665">
        <v>1.2</v>
      </c>
      <c r="O570" s="665">
        <v>302.42</v>
      </c>
      <c r="P570" s="678">
        <v>0.74995660260384378</v>
      </c>
      <c r="Q570" s="666">
        <v>252.01666666666668</v>
      </c>
    </row>
    <row r="571" spans="1:17" ht="14.4" customHeight="1" x14ac:dyDescent="0.3">
      <c r="A571" s="661" t="s">
        <v>525</v>
      </c>
      <c r="B571" s="662" t="s">
        <v>5059</v>
      </c>
      <c r="C571" s="662" t="s">
        <v>4975</v>
      </c>
      <c r="D571" s="662" t="s">
        <v>5648</v>
      </c>
      <c r="E571" s="662" t="s">
        <v>5563</v>
      </c>
      <c r="F571" s="665"/>
      <c r="G571" s="665"/>
      <c r="H571" s="665"/>
      <c r="I571" s="665"/>
      <c r="J571" s="665">
        <v>4</v>
      </c>
      <c r="K571" s="665">
        <v>2188.8000000000002</v>
      </c>
      <c r="L571" s="665"/>
      <c r="M571" s="665">
        <v>547.20000000000005</v>
      </c>
      <c r="N571" s="665"/>
      <c r="O571" s="665"/>
      <c r="P571" s="678"/>
      <c r="Q571" s="666"/>
    </row>
    <row r="572" spans="1:17" ht="14.4" customHeight="1" x14ac:dyDescent="0.3">
      <c r="A572" s="661" t="s">
        <v>525</v>
      </c>
      <c r="B572" s="662" t="s">
        <v>5059</v>
      </c>
      <c r="C572" s="662" t="s">
        <v>4975</v>
      </c>
      <c r="D572" s="662" t="s">
        <v>5649</v>
      </c>
      <c r="E572" s="662" t="s">
        <v>5563</v>
      </c>
      <c r="F572" s="665">
        <v>9</v>
      </c>
      <c r="G572" s="665">
        <v>16639.830000000002</v>
      </c>
      <c r="H572" s="665">
        <v>1</v>
      </c>
      <c r="I572" s="665">
        <v>1848.8700000000001</v>
      </c>
      <c r="J572" s="665">
        <v>12</v>
      </c>
      <c r="K572" s="665">
        <v>22186.44</v>
      </c>
      <c r="L572" s="665">
        <v>1.333333333333333</v>
      </c>
      <c r="M572" s="665">
        <v>1848.87</v>
      </c>
      <c r="N572" s="665">
        <v>14</v>
      </c>
      <c r="O572" s="665">
        <v>25884.18</v>
      </c>
      <c r="P572" s="678">
        <v>1.5555555555555554</v>
      </c>
      <c r="Q572" s="666">
        <v>1848.8700000000001</v>
      </c>
    </row>
    <row r="573" spans="1:17" ht="14.4" customHeight="1" x14ac:dyDescent="0.3">
      <c r="A573" s="661" t="s">
        <v>525</v>
      </c>
      <c r="B573" s="662" t="s">
        <v>5059</v>
      </c>
      <c r="C573" s="662" t="s">
        <v>4975</v>
      </c>
      <c r="D573" s="662" t="s">
        <v>5650</v>
      </c>
      <c r="E573" s="662" t="s">
        <v>5651</v>
      </c>
      <c r="F573" s="665"/>
      <c r="G573" s="665"/>
      <c r="H573" s="665"/>
      <c r="I573" s="665"/>
      <c r="J573" s="665"/>
      <c r="K573" s="665"/>
      <c r="L573" s="665"/>
      <c r="M573" s="665"/>
      <c r="N573" s="665">
        <v>1</v>
      </c>
      <c r="O573" s="665">
        <v>2383.64</v>
      </c>
      <c r="P573" s="678"/>
      <c r="Q573" s="666">
        <v>2383.64</v>
      </c>
    </row>
    <row r="574" spans="1:17" ht="14.4" customHeight="1" x14ac:dyDescent="0.3">
      <c r="A574" s="661" t="s">
        <v>525</v>
      </c>
      <c r="B574" s="662" t="s">
        <v>5059</v>
      </c>
      <c r="C574" s="662" t="s">
        <v>4975</v>
      </c>
      <c r="D574" s="662" t="s">
        <v>5652</v>
      </c>
      <c r="E574" s="662" t="s">
        <v>5653</v>
      </c>
      <c r="F574" s="665"/>
      <c r="G574" s="665"/>
      <c r="H574" s="665"/>
      <c r="I574" s="665"/>
      <c r="J574" s="665"/>
      <c r="K574" s="665"/>
      <c r="L574" s="665"/>
      <c r="M574" s="665"/>
      <c r="N574" s="665">
        <v>2</v>
      </c>
      <c r="O574" s="665">
        <v>3025.36</v>
      </c>
      <c r="P574" s="678"/>
      <c r="Q574" s="666">
        <v>1512.68</v>
      </c>
    </row>
    <row r="575" spans="1:17" ht="14.4" customHeight="1" x14ac:dyDescent="0.3">
      <c r="A575" s="661" t="s">
        <v>525</v>
      </c>
      <c r="B575" s="662" t="s">
        <v>5059</v>
      </c>
      <c r="C575" s="662" t="s">
        <v>4975</v>
      </c>
      <c r="D575" s="662" t="s">
        <v>5654</v>
      </c>
      <c r="E575" s="662" t="s">
        <v>5655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22843.53</v>
      </c>
      <c r="P575" s="678"/>
      <c r="Q575" s="666">
        <v>22843.53</v>
      </c>
    </row>
    <row r="576" spans="1:17" ht="14.4" customHeight="1" x14ac:dyDescent="0.3">
      <c r="A576" s="661" t="s">
        <v>525</v>
      </c>
      <c r="B576" s="662" t="s">
        <v>5059</v>
      </c>
      <c r="C576" s="662" t="s">
        <v>4975</v>
      </c>
      <c r="D576" s="662" t="s">
        <v>5656</v>
      </c>
      <c r="E576" s="662" t="s">
        <v>5657</v>
      </c>
      <c r="F576" s="665"/>
      <c r="G576" s="665"/>
      <c r="H576" s="665"/>
      <c r="I576" s="665"/>
      <c r="J576" s="665"/>
      <c r="K576" s="665"/>
      <c r="L576" s="665"/>
      <c r="M576" s="665"/>
      <c r="N576" s="665">
        <v>3</v>
      </c>
      <c r="O576" s="665">
        <v>8997.7199999999993</v>
      </c>
      <c r="P576" s="678"/>
      <c r="Q576" s="666">
        <v>2999.24</v>
      </c>
    </row>
    <row r="577" spans="1:17" ht="14.4" customHeight="1" x14ac:dyDescent="0.3">
      <c r="A577" s="661" t="s">
        <v>525</v>
      </c>
      <c r="B577" s="662" t="s">
        <v>5059</v>
      </c>
      <c r="C577" s="662" t="s">
        <v>4975</v>
      </c>
      <c r="D577" s="662" t="s">
        <v>5658</v>
      </c>
      <c r="E577" s="662" t="s">
        <v>5659</v>
      </c>
      <c r="F577" s="665"/>
      <c r="G577" s="665"/>
      <c r="H577" s="665"/>
      <c r="I577" s="665"/>
      <c r="J577" s="665">
        <v>2</v>
      </c>
      <c r="K577" s="665">
        <v>2466.54</v>
      </c>
      <c r="L577" s="665"/>
      <c r="M577" s="665">
        <v>1233.27</v>
      </c>
      <c r="N577" s="665"/>
      <c r="O577" s="665"/>
      <c r="P577" s="678"/>
      <c r="Q577" s="666"/>
    </row>
    <row r="578" spans="1:17" ht="14.4" customHeight="1" x14ac:dyDescent="0.3">
      <c r="A578" s="661" t="s">
        <v>525</v>
      </c>
      <c r="B578" s="662" t="s">
        <v>5059</v>
      </c>
      <c r="C578" s="662" t="s">
        <v>4975</v>
      </c>
      <c r="D578" s="662" t="s">
        <v>5660</v>
      </c>
      <c r="E578" s="662" t="s">
        <v>5661</v>
      </c>
      <c r="F578" s="665"/>
      <c r="G578" s="665"/>
      <c r="H578" s="665"/>
      <c r="I578" s="665"/>
      <c r="J578" s="665">
        <v>1</v>
      </c>
      <c r="K578" s="665">
        <v>8704.42</v>
      </c>
      <c r="L578" s="665"/>
      <c r="M578" s="665">
        <v>8704.42</v>
      </c>
      <c r="N578" s="665"/>
      <c r="O578" s="665"/>
      <c r="P578" s="678"/>
      <c r="Q578" s="666"/>
    </row>
    <row r="579" spans="1:17" ht="14.4" customHeight="1" x14ac:dyDescent="0.3">
      <c r="A579" s="661" t="s">
        <v>525</v>
      </c>
      <c r="B579" s="662" t="s">
        <v>5059</v>
      </c>
      <c r="C579" s="662" t="s">
        <v>4975</v>
      </c>
      <c r="D579" s="662" t="s">
        <v>5662</v>
      </c>
      <c r="E579" s="662" t="s">
        <v>5663</v>
      </c>
      <c r="F579" s="665"/>
      <c r="G579" s="665"/>
      <c r="H579" s="665"/>
      <c r="I579" s="665"/>
      <c r="J579" s="665">
        <v>1</v>
      </c>
      <c r="K579" s="665">
        <v>1664.4</v>
      </c>
      <c r="L579" s="665"/>
      <c r="M579" s="665">
        <v>1664.4</v>
      </c>
      <c r="N579" s="665"/>
      <c r="O579" s="665"/>
      <c r="P579" s="678"/>
      <c r="Q579" s="666"/>
    </row>
    <row r="580" spans="1:17" ht="14.4" customHeight="1" x14ac:dyDescent="0.3">
      <c r="A580" s="661" t="s">
        <v>525</v>
      </c>
      <c r="B580" s="662" t="s">
        <v>5059</v>
      </c>
      <c r="C580" s="662" t="s">
        <v>4975</v>
      </c>
      <c r="D580" s="662" t="s">
        <v>5664</v>
      </c>
      <c r="E580" s="662" t="s">
        <v>5665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10779.22</v>
      </c>
      <c r="P580" s="678"/>
      <c r="Q580" s="666">
        <v>10779.22</v>
      </c>
    </row>
    <row r="581" spans="1:17" ht="14.4" customHeight="1" x14ac:dyDescent="0.3">
      <c r="A581" s="661" t="s">
        <v>525</v>
      </c>
      <c r="B581" s="662" t="s">
        <v>5059</v>
      </c>
      <c r="C581" s="662" t="s">
        <v>4975</v>
      </c>
      <c r="D581" s="662" t="s">
        <v>5666</v>
      </c>
      <c r="E581" s="662" t="s">
        <v>5667</v>
      </c>
      <c r="F581" s="665"/>
      <c r="G581" s="665"/>
      <c r="H581" s="665"/>
      <c r="I581" s="665"/>
      <c r="J581" s="665"/>
      <c r="K581" s="665"/>
      <c r="L581" s="665"/>
      <c r="M581" s="665"/>
      <c r="N581" s="665">
        <v>2</v>
      </c>
      <c r="O581" s="665">
        <v>2449.96</v>
      </c>
      <c r="P581" s="678"/>
      <c r="Q581" s="666">
        <v>1224.98</v>
      </c>
    </row>
    <row r="582" spans="1:17" ht="14.4" customHeight="1" x14ac:dyDescent="0.3">
      <c r="A582" s="661" t="s">
        <v>525</v>
      </c>
      <c r="B582" s="662" t="s">
        <v>5059</v>
      </c>
      <c r="C582" s="662" t="s">
        <v>4975</v>
      </c>
      <c r="D582" s="662" t="s">
        <v>5668</v>
      </c>
      <c r="E582" s="662" t="s">
        <v>5667</v>
      </c>
      <c r="F582" s="665"/>
      <c r="G582" s="665"/>
      <c r="H582" s="665"/>
      <c r="I582" s="665"/>
      <c r="J582" s="665"/>
      <c r="K582" s="665"/>
      <c r="L582" s="665"/>
      <c r="M582" s="665"/>
      <c r="N582" s="665">
        <v>2</v>
      </c>
      <c r="O582" s="665">
        <v>3803.46</v>
      </c>
      <c r="P582" s="678"/>
      <c r="Q582" s="666">
        <v>1901.73</v>
      </c>
    </row>
    <row r="583" spans="1:17" ht="14.4" customHeight="1" x14ac:dyDescent="0.3">
      <c r="A583" s="661" t="s">
        <v>525</v>
      </c>
      <c r="B583" s="662" t="s">
        <v>5059</v>
      </c>
      <c r="C583" s="662" t="s">
        <v>4975</v>
      </c>
      <c r="D583" s="662" t="s">
        <v>5669</v>
      </c>
      <c r="E583" s="662" t="s">
        <v>5670</v>
      </c>
      <c r="F583" s="665">
        <v>1</v>
      </c>
      <c r="G583" s="665">
        <v>1380</v>
      </c>
      <c r="H583" s="665">
        <v>1</v>
      </c>
      <c r="I583" s="665">
        <v>1380</v>
      </c>
      <c r="J583" s="665"/>
      <c r="K583" s="665"/>
      <c r="L583" s="665"/>
      <c r="M583" s="665"/>
      <c r="N583" s="665"/>
      <c r="O583" s="665"/>
      <c r="P583" s="678"/>
      <c r="Q583" s="666"/>
    </row>
    <row r="584" spans="1:17" ht="14.4" customHeight="1" x14ac:dyDescent="0.3">
      <c r="A584" s="661" t="s">
        <v>525</v>
      </c>
      <c r="B584" s="662" t="s">
        <v>5059</v>
      </c>
      <c r="C584" s="662" t="s">
        <v>4975</v>
      </c>
      <c r="D584" s="662" t="s">
        <v>5671</v>
      </c>
      <c r="E584" s="662" t="s">
        <v>5672</v>
      </c>
      <c r="F584" s="665"/>
      <c r="G584" s="665"/>
      <c r="H584" s="665"/>
      <c r="I584" s="665"/>
      <c r="J584" s="665">
        <v>2</v>
      </c>
      <c r="K584" s="665">
        <v>2076</v>
      </c>
      <c r="L584" s="665"/>
      <c r="M584" s="665">
        <v>1038</v>
      </c>
      <c r="N584" s="665"/>
      <c r="O584" s="665"/>
      <c r="P584" s="678"/>
      <c r="Q584" s="666"/>
    </row>
    <row r="585" spans="1:17" ht="14.4" customHeight="1" x14ac:dyDescent="0.3">
      <c r="A585" s="661" t="s">
        <v>525</v>
      </c>
      <c r="B585" s="662" t="s">
        <v>5059</v>
      </c>
      <c r="C585" s="662" t="s">
        <v>4975</v>
      </c>
      <c r="D585" s="662" t="s">
        <v>5673</v>
      </c>
      <c r="E585" s="662" t="s">
        <v>5674</v>
      </c>
      <c r="F585" s="665">
        <v>1</v>
      </c>
      <c r="G585" s="665">
        <v>1312</v>
      </c>
      <c r="H585" s="665">
        <v>1</v>
      </c>
      <c r="I585" s="665">
        <v>1312</v>
      </c>
      <c r="J585" s="665">
        <v>1</v>
      </c>
      <c r="K585" s="665">
        <v>1312</v>
      </c>
      <c r="L585" s="665">
        <v>1</v>
      </c>
      <c r="M585" s="665">
        <v>1312</v>
      </c>
      <c r="N585" s="665"/>
      <c r="O585" s="665"/>
      <c r="P585" s="678"/>
      <c r="Q585" s="666"/>
    </row>
    <row r="586" spans="1:17" ht="14.4" customHeight="1" x14ac:dyDescent="0.3">
      <c r="A586" s="661" t="s">
        <v>525</v>
      </c>
      <c r="B586" s="662" t="s">
        <v>5059</v>
      </c>
      <c r="C586" s="662" t="s">
        <v>4975</v>
      </c>
      <c r="D586" s="662" t="s">
        <v>5675</v>
      </c>
      <c r="E586" s="662" t="s">
        <v>5676</v>
      </c>
      <c r="F586" s="665">
        <v>3</v>
      </c>
      <c r="G586" s="665">
        <v>4680</v>
      </c>
      <c r="H586" s="665">
        <v>1</v>
      </c>
      <c r="I586" s="665">
        <v>1560</v>
      </c>
      <c r="J586" s="665">
        <v>1</v>
      </c>
      <c r="K586" s="665">
        <v>1560</v>
      </c>
      <c r="L586" s="665">
        <v>0.33333333333333331</v>
      </c>
      <c r="M586" s="665">
        <v>1560</v>
      </c>
      <c r="N586" s="665"/>
      <c r="O586" s="665"/>
      <c r="P586" s="678"/>
      <c r="Q586" s="666"/>
    </row>
    <row r="587" spans="1:17" ht="14.4" customHeight="1" x14ac:dyDescent="0.3">
      <c r="A587" s="661" t="s">
        <v>525</v>
      </c>
      <c r="B587" s="662" t="s">
        <v>5059</v>
      </c>
      <c r="C587" s="662" t="s">
        <v>4975</v>
      </c>
      <c r="D587" s="662" t="s">
        <v>5677</v>
      </c>
      <c r="E587" s="662" t="s">
        <v>5678</v>
      </c>
      <c r="F587" s="665"/>
      <c r="G587" s="665"/>
      <c r="H587" s="665"/>
      <c r="I587" s="665"/>
      <c r="J587" s="665">
        <v>2</v>
      </c>
      <c r="K587" s="665">
        <v>3228</v>
      </c>
      <c r="L587" s="665"/>
      <c r="M587" s="665">
        <v>1614</v>
      </c>
      <c r="N587" s="665"/>
      <c r="O587" s="665"/>
      <c r="P587" s="678"/>
      <c r="Q587" s="666"/>
    </row>
    <row r="588" spans="1:17" ht="14.4" customHeight="1" x14ac:dyDescent="0.3">
      <c r="A588" s="661" t="s">
        <v>525</v>
      </c>
      <c r="B588" s="662" t="s">
        <v>5059</v>
      </c>
      <c r="C588" s="662" t="s">
        <v>4975</v>
      </c>
      <c r="D588" s="662" t="s">
        <v>5679</v>
      </c>
      <c r="E588" s="662" t="s">
        <v>5680</v>
      </c>
      <c r="F588" s="665"/>
      <c r="G588" s="665"/>
      <c r="H588" s="665"/>
      <c r="I588" s="665"/>
      <c r="J588" s="665"/>
      <c r="K588" s="665"/>
      <c r="L588" s="665"/>
      <c r="M588" s="665"/>
      <c r="N588" s="665">
        <v>3</v>
      </c>
      <c r="O588" s="665">
        <v>175.8</v>
      </c>
      <c r="P588" s="678"/>
      <c r="Q588" s="666">
        <v>58.6</v>
      </c>
    </row>
    <row r="589" spans="1:17" ht="14.4" customHeight="1" x14ac:dyDescent="0.3">
      <c r="A589" s="661" t="s">
        <v>525</v>
      </c>
      <c r="B589" s="662" t="s">
        <v>5059</v>
      </c>
      <c r="C589" s="662" t="s">
        <v>4975</v>
      </c>
      <c r="D589" s="662" t="s">
        <v>5681</v>
      </c>
      <c r="E589" s="662" t="s">
        <v>5680</v>
      </c>
      <c r="F589" s="665"/>
      <c r="G589" s="665"/>
      <c r="H589" s="665"/>
      <c r="I589" s="665"/>
      <c r="J589" s="665">
        <v>1</v>
      </c>
      <c r="K589" s="665">
        <v>96.6</v>
      </c>
      <c r="L589" s="665"/>
      <c r="M589" s="665">
        <v>96.6</v>
      </c>
      <c r="N589" s="665">
        <v>3</v>
      </c>
      <c r="O589" s="665">
        <v>289.79999999999995</v>
      </c>
      <c r="P589" s="678"/>
      <c r="Q589" s="666">
        <v>96.59999999999998</v>
      </c>
    </row>
    <row r="590" spans="1:17" ht="14.4" customHeight="1" x14ac:dyDescent="0.3">
      <c r="A590" s="661" t="s">
        <v>525</v>
      </c>
      <c r="B590" s="662" t="s">
        <v>5059</v>
      </c>
      <c r="C590" s="662" t="s">
        <v>4975</v>
      </c>
      <c r="D590" s="662" t="s">
        <v>5682</v>
      </c>
      <c r="E590" s="662" t="s">
        <v>5683</v>
      </c>
      <c r="F590" s="665"/>
      <c r="G590" s="665"/>
      <c r="H590" s="665"/>
      <c r="I590" s="665"/>
      <c r="J590" s="665"/>
      <c r="K590" s="665"/>
      <c r="L590" s="665"/>
      <c r="M590" s="665"/>
      <c r="N590" s="665">
        <v>1</v>
      </c>
      <c r="O590" s="665">
        <v>3278.02</v>
      </c>
      <c r="P590" s="678"/>
      <c r="Q590" s="666">
        <v>3278.02</v>
      </c>
    </row>
    <row r="591" spans="1:17" ht="14.4" customHeight="1" x14ac:dyDescent="0.3">
      <c r="A591" s="661" t="s">
        <v>525</v>
      </c>
      <c r="B591" s="662" t="s">
        <v>5059</v>
      </c>
      <c r="C591" s="662" t="s">
        <v>4975</v>
      </c>
      <c r="D591" s="662" t="s">
        <v>5684</v>
      </c>
      <c r="E591" s="662" t="s">
        <v>5685</v>
      </c>
      <c r="F591" s="665">
        <v>1</v>
      </c>
      <c r="G591" s="665">
        <v>11384.45</v>
      </c>
      <c r="H591" s="665">
        <v>1</v>
      </c>
      <c r="I591" s="665">
        <v>11384.45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525</v>
      </c>
      <c r="B592" s="662" t="s">
        <v>5059</v>
      </c>
      <c r="C592" s="662" t="s">
        <v>4975</v>
      </c>
      <c r="D592" s="662" t="s">
        <v>5686</v>
      </c>
      <c r="E592" s="662" t="s">
        <v>5687</v>
      </c>
      <c r="F592" s="665">
        <v>1</v>
      </c>
      <c r="G592" s="665">
        <v>6653.25</v>
      </c>
      <c r="H592" s="665">
        <v>1</v>
      </c>
      <c r="I592" s="665">
        <v>6653.25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525</v>
      </c>
      <c r="B593" s="662" t="s">
        <v>5059</v>
      </c>
      <c r="C593" s="662" t="s">
        <v>4975</v>
      </c>
      <c r="D593" s="662" t="s">
        <v>5688</v>
      </c>
      <c r="E593" s="662" t="s">
        <v>5689</v>
      </c>
      <c r="F593" s="665"/>
      <c r="G593" s="665"/>
      <c r="H593" s="665"/>
      <c r="I593" s="665"/>
      <c r="J593" s="665"/>
      <c r="K593" s="665"/>
      <c r="L593" s="665"/>
      <c r="M593" s="665"/>
      <c r="N593" s="665">
        <v>1</v>
      </c>
      <c r="O593" s="665">
        <v>16913</v>
      </c>
      <c r="P593" s="678"/>
      <c r="Q593" s="666">
        <v>16913</v>
      </c>
    </row>
    <row r="594" spans="1:17" ht="14.4" customHeight="1" x14ac:dyDescent="0.3">
      <c r="A594" s="661" t="s">
        <v>525</v>
      </c>
      <c r="B594" s="662" t="s">
        <v>5059</v>
      </c>
      <c r="C594" s="662" t="s">
        <v>4975</v>
      </c>
      <c r="D594" s="662" t="s">
        <v>5690</v>
      </c>
      <c r="E594" s="662" t="s">
        <v>5691</v>
      </c>
      <c r="F594" s="665"/>
      <c r="G594" s="665"/>
      <c r="H594" s="665"/>
      <c r="I594" s="665"/>
      <c r="J594" s="665"/>
      <c r="K594" s="665"/>
      <c r="L594" s="665"/>
      <c r="M594" s="665"/>
      <c r="N594" s="665">
        <v>1</v>
      </c>
      <c r="O594" s="665">
        <v>218.67</v>
      </c>
      <c r="P594" s="678"/>
      <c r="Q594" s="666">
        <v>218.67</v>
      </c>
    </row>
    <row r="595" spans="1:17" ht="14.4" customHeight="1" x14ac:dyDescent="0.3">
      <c r="A595" s="661" t="s">
        <v>525</v>
      </c>
      <c r="B595" s="662" t="s">
        <v>5059</v>
      </c>
      <c r="C595" s="662" t="s">
        <v>4975</v>
      </c>
      <c r="D595" s="662" t="s">
        <v>5692</v>
      </c>
      <c r="E595" s="662" t="s">
        <v>5693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1783.48</v>
      </c>
      <c r="P595" s="678"/>
      <c r="Q595" s="666">
        <v>1783.48</v>
      </c>
    </row>
    <row r="596" spans="1:17" ht="14.4" customHeight="1" x14ac:dyDescent="0.3">
      <c r="A596" s="661" t="s">
        <v>525</v>
      </c>
      <c r="B596" s="662" t="s">
        <v>5059</v>
      </c>
      <c r="C596" s="662" t="s">
        <v>4975</v>
      </c>
      <c r="D596" s="662" t="s">
        <v>5694</v>
      </c>
      <c r="E596" s="662" t="s">
        <v>5695</v>
      </c>
      <c r="F596" s="665"/>
      <c r="G596" s="665"/>
      <c r="H596" s="665"/>
      <c r="I596" s="665"/>
      <c r="J596" s="665"/>
      <c r="K596" s="665"/>
      <c r="L596" s="665"/>
      <c r="M596" s="665"/>
      <c r="N596" s="665">
        <v>1</v>
      </c>
      <c r="O596" s="665">
        <v>2707</v>
      </c>
      <c r="P596" s="678"/>
      <c r="Q596" s="666">
        <v>2707</v>
      </c>
    </row>
    <row r="597" spans="1:17" ht="14.4" customHeight="1" x14ac:dyDescent="0.3">
      <c r="A597" s="661" t="s">
        <v>525</v>
      </c>
      <c r="B597" s="662" t="s">
        <v>5059</v>
      </c>
      <c r="C597" s="662" t="s">
        <v>4975</v>
      </c>
      <c r="D597" s="662" t="s">
        <v>5696</v>
      </c>
      <c r="E597" s="662" t="s">
        <v>5697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4608</v>
      </c>
      <c r="P597" s="678"/>
      <c r="Q597" s="666">
        <v>4608</v>
      </c>
    </row>
    <row r="598" spans="1:17" ht="14.4" customHeight="1" x14ac:dyDescent="0.3">
      <c r="A598" s="661" t="s">
        <v>525</v>
      </c>
      <c r="B598" s="662" t="s">
        <v>5059</v>
      </c>
      <c r="C598" s="662" t="s">
        <v>4975</v>
      </c>
      <c r="D598" s="662" t="s">
        <v>5698</v>
      </c>
      <c r="E598" s="662" t="s">
        <v>5699</v>
      </c>
      <c r="F598" s="665"/>
      <c r="G598" s="665"/>
      <c r="H598" s="665"/>
      <c r="I598" s="665"/>
      <c r="J598" s="665"/>
      <c r="K598" s="665"/>
      <c r="L598" s="665"/>
      <c r="M598" s="665"/>
      <c r="N598" s="665">
        <v>2</v>
      </c>
      <c r="O598" s="665">
        <v>5414</v>
      </c>
      <c r="P598" s="678"/>
      <c r="Q598" s="666">
        <v>2707</v>
      </c>
    </row>
    <row r="599" spans="1:17" ht="14.4" customHeight="1" x14ac:dyDescent="0.3">
      <c r="A599" s="661" t="s">
        <v>525</v>
      </c>
      <c r="B599" s="662" t="s">
        <v>5059</v>
      </c>
      <c r="C599" s="662" t="s">
        <v>4975</v>
      </c>
      <c r="D599" s="662" t="s">
        <v>5700</v>
      </c>
      <c r="E599" s="662" t="s">
        <v>5701</v>
      </c>
      <c r="F599" s="665"/>
      <c r="G599" s="665"/>
      <c r="H599" s="665"/>
      <c r="I599" s="665"/>
      <c r="J599" s="665"/>
      <c r="K599" s="665"/>
      <c r="L599" s="665"/>
      <c r="M599" s="665"/>
      <c r="N599" s="665">
        <v>1</v>
      </c>
      <c r="O599" s="665">
        <v>1386.65</v>
      </c>
      <c r="P599" s="678"/>
      <c r="Q599" s="666">
        <v>1386.65</v>
      </c>
    </row>
    <row r="600" spans="1:17" ht="14.4" customHeight="1" x14ac:dyDescent="0.3">
      <c r="A600" s="661" t="s">
        <v>525</v>
      </c>
      <c r="B600" s="662" t="s">
        <v>5059</v>
      </c>
      <c r="C600" s="662" t="s">
        <v>4975</v>
      </c>
      <c r="D600" s="662" t="s">
        <v>5702</v>
      </c>
      <c r="E600" s="662" t="s">
        <v>5703</v>
      </c>
      <c r="F600" s="665"/>
      <c r="G600" s="665"/>
      <c r="H600" s="665"/>
      <c r="I600" s="665"/>
      <c r="J600" s="665"/>
      <c r="K600" s="665"/>
      <c r="L600" s="665"/>
      <c r="M600" s="665"/>
      <c r="N600" s="665">
        <v>1</v>
      </c>
      <c r="O600" s="665">
        <v>9139.69</v>
      </c>
      <c r="P600" s="678"/>
      <c r="Q600" s="666">
        <v>9139.69</v>
      </c>
    </row>
    <row r="601" spans="1:17" ht="14.4" customHeight="1" x14ac:dyDescent="0.3">
      <c r="A601" s="661" t="s">
        <v>525</v>
      </c>
      <c r="B601" s="662" t="s">
        <v>5059</v>
      </c>
      <c r="C601" s="662" t="s">
        <v>4975</v>
      </c>
      <c r="D601" s="662" t="s">
        <v>5704</v>
      </c>
      <c r="E601" s="662" t="s">
        <v>5705</v>
      </c>
      <c r="F601" s="665"/>
      <c r="G601" s="665"/>
      <c r="H601" s="665"/>
      <c r="I601" s="665"/>
      <c r="J601" s="665"/>
      <c r="K601" s="665"/>
      <c r="L601" s="665"/>
      <c r="M601" s="665"/>
      <c r="N601" s="665">
        <v>3</v>
      </c>
      <c r="O601" s="665">
        <v>6389.1900000000005</v>
      </c>
      <c r="P601" s="678"/>
      <c r="Q601" s="666">
        <v>2129.73</v>
      </c>
    </row>
    <row r="602" spans="1:17" ht="14.4" customHeight="1" x14ac:dyDescent="0.3">
      <c r="A602" s="661" t="s">
        <v>525</v>
      </c>
      <c r="B602" s="662" t="s">
        <v>5059</v>
      </c>
      <c r="C602" s="662" t="s">
        <v>4975</v>
      </c>
      <c r="D602" s="662" t="s">
        <v>5706</v>
      </c>
      <c r="E602" s="662" t="s">
        <v>5604</v>
      </c>
      <c r="F602" s="665">
        <v>1</v>
      </c>
      <c r="G602" s="665">
        <v>17329.2</v>
      </c>
      <c r="H602" s="665">
        <v>1</v>
      </c>
      <c r="I602" s="665">
        <v>17329.2</v>
      </c>
      <c r="J602" s="665">
        <v>5</v>
      </c>
      <c r="K602" s="665">
        <v>86646</v>
      </c>
      <c r="L602" s="665">
        <v>5</v>
      </c>
      <c r="M602" s="665">
        <v>17329.2</v>
      </c>
      <c r="N602" s="665">
        <v>6</v>
      </c>
      <c r="O602" s="665">
        <v>103975.2</v>
      </c>
      <c r="P602" s="678">
        <v>6</v>
      </c>
      <c r="Q602" s="666">
        <v>17329.2</v>
      </c>
    </row>
    <row r="603" spans="1:17" ht="14.4" customHeight="1" x14ac:dyDescent="0.3">
      <c r="A603" s="661" t="s">
        <v>525</v>
      </c>
      <c r="B603" s="662" t="s">
        <v>5059</v>
      </c>
      <c r="C603" s="662" t="s">
        <v>4975</v>
      </c>
      <c r="D603" s="662" t="s">
        <v>5707</v>
      </c>
      <c r="E603" s="662" t="s">
        <v>5708</v>
      </c>
      <c r="F603" s="665"/>
      <c r="G603" s="665"/>
      <c r="H603" s="665"/>
      <c r="I603" s="665"/>
      <c r="J603" s="665"/>
      <c r="K603" s="665"/>
      <c r="L603" s="665"/>
      <c r="M603" s="665"/>
      <c r="N603" s="665">
        <v>4</v>
      </c>
      <c r="O603" s="665">
        <v>56660.08</v>
      </c>
      <c r="P603" s="678"/>
      <c r="Q603" s="666">
        <v>14165.02</v>
      </c>
    </row>
    <row r="604" spans="1:17" ht="14.4" customHeight="1" x14ac:dyDescent="0.3">
      <c r="A604" s="661" t="s">
        <v>525</v>
      </c>
      <c r="B604" s="662" t="s">
        <v>5059</v>
      </c>
      <c r="C604" s="662" t="s">
        <v>4975</v>
      </c>
      <c r="D604" s="662" t="s">
        <v>5709</v>
      </c>
      <c r="E604" s="662" t="s">
        <v>5708</v>
      </c>
      <c r="F604" s="665"/>
      <c r="G604" s="665"/>
      <c r="H604" s="665"/>
      <c r="I604" s="665"/>
      <c r="J604" s="665"/>
      <c r="K604" s="665"/>
      <c r="L604" s="665"/>
      <c r="M604" s="665"/>
      <c r="N604" s="665">
        <v>4</v>
      </c>
      <c r="O604" s="665">
        <v>13410.56</v>
      </c>
      <c r="P604" s="678"/>
      <c r="Q604" s="666">
        <v>3352.64</v>
      </c>
    </row>
    <row r="605" spans="1:17" ht="14.4" customHeight="1" x14ac:dyDescent="0.3">
      <c r="A605" s="661" t="s">
        <v>525</v>
      </c>
      <c r="B605" s="662" t="s">
        <v>5059</v>
      </c>
      <c r="C605" s="662" t="s">
        <v>4975</v>
      </c>
      <c r="D605" s="662" t="s">
        <v>5710</v>
      </c>
      <c r="E605" s="662" t="s">
        <v>5708</v>
      </c>
      <c r="F605" s="665"/>
      <c r="G605" s="665"/>
      <c r="H605" s="665"/>
      <c r="I605" s="665"/>
      <c r="J605" s="665"/>
      <c r="K605" s="665"/>
      <c r="L605" s="665"/>
      <c r="M605" s="665"/>
      <c r="N605" s="665">
        <v>4</v>
      </c>
      <c r="O605" s="665">
        <v>12855.04</v>
      </c>
      <c r="P605" s="678"/>
      <c r="Q605" s="666">
        <v>3213.76</v>
      </c>
    </row>
    <row r="606" spans="1:17" ht="14.4" customHeight="1" x14ac:dyDescent="0.3">
      <c r="A606" s="661" t="s">
        <v>525</v>
      </c>
      <c r="B606" s="662" t="s">
        <v>5059</v>
      </c>
      <c r="C606" s="662" t="s">
        <v>4975</v>
      </c>
      <c r="D606" s="662" t="s">
        <v>5711</v>
      </c>
      <c r="E606" s="662" t="s">
        <v>5708</v>
      </c>
      <c r="F606" s="665"/>
      <c r="G606" s="665"/>
      <c r="H606" s="665"/>
      <c r="I606" s="665"/>
      <c r="J606" s="665"/>
      <c r="K606" s="665"/>
      <c r="L606" s="665"/>
      <c r="M606" s="665"/>
      <c r="N606" s="665">
        <v>2</v>
      </c>
      <c r="O606" s="665">
        <v>8570.7199999999993</v>
      </c>
      <c r="P606" s="678"/>
      <c r="Q606" s="666">
        <v>4285.3599999999997</v>
      </c>
    </row>
    <row r="607" spans="1:17" ht="14.4" customHeight="1" x14ac:dyDescent="0.3">
      <c r="A607" s="661" t="s">
        <v>525</v>
      </c>
      <c r="B607" s="662" t="s">
        <v>5059</v>
      </c>
      <c r="C607" s="662" t="s">
        <v>4975</v>
      </c>
      <c r="D607" s="662" t="s">
        <v>5712</v>
      </c>
      <c r="E607" s="662" t="s">
        <v>5713</v>
      </c>
      <c r="F607" s="665">
        <v>1</v>
      </c>
      <c r="G607" s="665">
        <v>196.91</v>
      </c>
      <c r="H607" s="665">
        <v>1</v>
      </c>
      <c r="I607" s="665">
        <v>196.91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525</v>
      </c>
      <c r="B608" s="662" t="s">
        <v>5059</v>
      </c>
      <c r="C608" s="662" t="s">
        <v>4975</v>
      </c>
      <c r="D608" s="662" t="s">
        <v>5714</v>
      </c>
      <c r="E608" s="662" t="s">
        <v>5715</v>
      </c>
      <c r="F608" s="665">
        <v>1</v>
      </c>
      <c r="G608" s="665">
        <v>2706.67</v>
      </c>
      <c r="H608" s="665">
        <v>1</v>
      </c>
      <c r="I608" s="665">
        <v>2706.67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525</v>
      </c>
      <c r="B609" s="662" t="s">
        <v>5059</v>
      </c>
      <c r="C609" s="662" t="s">
        <v>4975</v>
      </c>
      <c r="D609" s="662" t="s">
        <v>5716</v>
      </c>
      <c r="E609" s="662" t="s">
        <v>5717</v>
      </c>
      <c r="F609" s="665"/>
      <c r="G609" s="665"/>
      <c r="H609" s="665"/>
      <c r="I609" s="665"/>
      <c r="J609" s="665"/>
      <c r="K609" s="665"/>
      <c r="L609" s="665"/>
      <c r="M609" s="665"/>
      <c r="N609" s="665">
        <v>4</v>
      </c>
      <c r="O609" s="665">
        <v>2252</v>
      </c>
      <c r="P609" s="678"/>
      <c r="Q609" s="666">
        <v>563</v>
      </c>
    </row>
    <row r="610" spans="1:17" ht="14.4" customHeight="1" x14ac:dyDescent="0.3">
      <c r="A610" s="661" t="s">
        <v>525</v>
      </c>
      <c r="B610" s="662" t="s">
        <v>5059</v>
      </c>
      <c r="C610" s="662" t="s">
        <v>4975</v>
      </c>
      <c r="D610" s="662" t="s">
        <v>5718</v>
      </c>
      <c r="E610" s="662" t="s">
        <v>5719</v>
      </c>
      <c r="F610" s="665"/>
      <c r="G610" s="665"/>
      <c r="H610" s="665"/>
      <c r="I610" s="665"/>
      <c r="J610" s="665"/>
      <c r="K610" s="665"/>
      <c r="L610" s="665"/>
      <c r="M610" s="665"/>
      <c r="N610" s="665">
        <v>1</v>
      </c>
      <c r="O610" s="665">
        <v>10188.49</v>
      </c>
      <c r="P610" s="678"/>
      <c r="Q610" s="666">
        <v>10188.49</v>
      </c>
    </row>
    <row r="611" spans="1:17" ht="14.4" customHeight="1" x14ac:dyDescent="0.3">
      <c r="A611" s="661" t="s">
        <v>525</v>
      </c>
      <c r="B611" s="662" t="s">
        <v>5059</v>
      </c>
      <c r="C611" s="662" t="s">
        <v>4975</v>
      </c>
      <c r="D611" s="662" t="s">
        <v>5720</v>
      </c>
      <c r="E611" s="662" t="s">
        <v>5721</v>
      </c>
      <c r="F611" s="665"/>
      <c r="G611" s="665"/>
      <c r="H611" s="665"/>
      <c r="I611" s="665"/>
      <c r="J611" s="665"/>
      <c r="K611" s="665"/>
      <c r="L611" s="665"/>
      <c r="M611" s="665"/>
      <c r="N611" s="665">
        <v>1</v>
      </c>
      <c r="O611" s="665">
        <v>1430.18</v>
      </c>
      <c r="P611" s="678"/>
      <c r="Q611" s="666">
        <v>1430.18</v>
      </c>
    </row>
    <row r="612" spans="1:17" ht="14.4" customHeight="1" x14ac:dyDescent="0.3">
      <c r="A612" s="661" t="s">
        <v>525</v>
      </c>
      <c r="B612" s="662" t="s">
        <v>5059</v>
      </c>
      <c r="C612" s="662" t="s">
        <v>4975</v>
      </c>
      <c r="D612" s="662" t="s">
        <v>5722</v>
      </c>
      <c r="E612" s="662" t="s">
        <v>5723</v>
      </c>
      <c r="F612" s="665"/>
      <c r="G612" s="665"/>
      <c r="H612" s="665"/>
      <c r="I612" s="665"/>
      <c r="J612" s="665">
        <v>1</v>
      </c>
      <c r="K612" s="665">
        <v>1359.71</v>
      </c>
      <c r="L612" s="665"/>
      <c r="M612" s="665">
        <v>1359.71</v>
      </c>
      <c r="N612" s="665">
        <v>2</v>
      </c>
      <c r="O612" s="665">
        <v>2719.42</v>
      </c>
      <c r="P612" s="678"/>
      <c r="Q612" s="666">
        <v>1359.71</v>
      </c>
    </row>
    <row r="613" spans="1:17" ht="14.4" customHeight="1" x14ac:dyDescent="0.3">
      <c r="A613" s="661" t="s">
        <v>525</v>
      </c>
      <c r="B613" s="662" t="s">
        <v>5059</v>
      </c>
      <c r="C613" s="662" t="s">
        <v>4975</v>
      </c>
      <c r="D613" s="662" t="s">
        <v>5724</v>
      </c>
      <c r="E613" s="662" t="s">
        <v>5725</v>
      </c>
      <c r="F613" s="665"/>
      <c r="G613" s="665"/>
      <c r="H613" s="665"/>
      <c r="I613" s="665"/>
      <c r="J613" s="665">
        <v>2</v>
      </c>
      <c r="K613" s="665">
        <v>14180.56</v>
      </c>
      <c r="L613" s="665"/>
      <c r="M613" s="665">
        <v>7090.28</v>
      </c>
      <c r="N613" s="665">
        <v>4</v>
      </c>
      <c r="O613" s="665">
        <v>28361.119999999999</v>
      </c>
      <c r="P613" s="678"/>
      <c r="Q613" s="666">
        <v>7090.28</v>
      </c>
    </row>
    <row r="614" spans="1:17" ht="14.4" customHeight="1" x14ac:dyDescent="0.3">
      <c r="A614" s="661" t="s">
        <v>525</v>
      </c>
      <c r="B614" s="662" t="s">
        <v>5059</v>
      </c>
      <c r="C614" s="662" t="s">
        <v>4975</v>
      </c>
      <c r="D614" s="662" t="s">
        <v>5726</v>
      </c>
      <c r="E614" s="662" t="s">
        <v>5727</v>
      </c>
      <c r="F614" s="665"/>
      <c r="G614" s="665"/>
      <c r="H614" s="665"/>
      <c r="I614" s="665"/>
      <c r="J614" s="665"/>
      <c r="K614" s="665"/>
      <c r="L614" s="665"/>
      <c r="M614" s="665"/>
      <c r="N614" s="665">
        <v>1</v>
      </c>
      <c r="O614" s="665">
        <v>18507</v>
      </c>
      <c r="P614" s="678"/>
      <c r="Q614" s="666">
        <v>18507</v>
      </c>
    </row>
    <row r="615" spans="1:17" ht="14.4" customHeight="1" x14ac:dyDescent="0.3">
      <c r="A615" s="661" t="s">
        <v>525</v>
      </c>
      <c r="B615" s="662" t="s">
        <v>5059</v>
      </c>
      <c r="C615" s="662" t="s">
        <v>4975</v>
      </c>
      <c r="D615" s="662" t="s">
        <v>5728</v>
      </c>
      <c r="E615" s="662" t="s">
        <v>5729</v>
      </c>
      <c r="F615" s="665"/>
      <c r="G615" s="665"/>
      <c r="H615" s="665"/>
      <c r="I615" s="665"/>
      <c r="J615" s="665">
        <v>3</v>
      </c>
      <c r="K615" s="665">
        <v>3227.25</v>
      </c>
      <c r="L615" s="665"/>
      <c r="M615" s="665">
        <v>1075.75</v>
      </c>
      <c r="N615" s="665">
        <v>1</v>
      </c>
      <c r="O615" s="665">
        <v>1075.75</v>
      </c>
      <c r="P615" s="678"/>
      <c r="Q615" s="666">
        <v>1075.75</v>
      </c>
    </row>
    <row r="616" spans="1:17" ht="14.4" customHeight="1" x14ac:dyDescent="0.3">
      <c r="A616" s="661" t="s">
        <v>525</v>
      </c>
      <c r="B616" s="662" t="s">
        <v>5059</v>
      </c>
      <c r="C616" s="662" t="s">
        <v>4975</v>
      </c>
      <c r="D616" s="662" t="s">
        <v>5730</v>
      </c>
      <c r="E616" s="662" t="s">
        <v>5731</v>
      </c>
      <c r="F616" s="665"/>
      <c r="G616" s="665"/>
      <c r="H616" s="665"/>
      <c r="I616" s="665"/>
      <c r="J616" s="665">
        <v>9</v>
      </c>
      <c r="K616" s="665">
        <v>14550.57</v>
      </c>
      <c r="L616" s="665"/>
      <c r="M616" s="665">
        <v>1616.73</v>
      </c>
      <c r="N616" s="665">
        <v>7</v>
      </c>
      <c r="O616" s="665">
        <v>11317.109999999999</v>
      </c>
      <c r="P616" s="678"/>
      <c r="Q616" s="666">
        <v>1616.7299999999998</v>
      </c>
    </row>
    <row r="617" spans="1:17" ht="14.4" customHeight="1" x14ac:dyDescent="0.3">
      <c r="A617" s="661" t="s">
        <v>525</v>
      </c>
      <c r="B617" s="662" t="s">
        <v>5059</v>
      </c>
      <c r="C617" s="662" t="s">
        <v>4975</v>
      </c>
      <c r="D617" s="662" t="s">
        <v>5732</v>
      </c>
      <c r="E617" s="662" t="s">
        <v>5733</v>
      </c>
      <c r="F617" s="665"/>
      <c r="G617" s="665"/>
      <c r="H617" s="665"/>
      <c r="I617" s="665"/>
      <c r="J617" s="665"/>
      <c r="K617" s="665"/>
      <c r="L617" s="665"/>
      <c r="M617" s="665"/>
      <c r="N617" s="665">
        <v>4</v>
      </c>
      <c r="O617" s="665">
        <v>994.92</v>
      </c>
      <c r="P617" s="678"/>
      <c r="Q617" s="666">
        <v>248.73</v>
      </c>
    </row>
    <row r="618" spans="1:17" ht="14.4" customHeight="1" x14ac:dyDescent="0.3">
      <c r="A618" s="661" t="s">
        <v>525</v>
      </c>
      <c r="B618" s="662" t="s">
        <v>5059</v>
      </c>
      <c r="C618" s="662" t="s">
        <v>4975</v>
      </c>
      <c r="D618" s="662" t="s">
        <v>5734</v>
      </c>
      <c r="E618" s="662" t="s">
        <v>5735</v>
      </c>
      <c r="F618" s="665"/>
      <c r="G618" s="665"/>
      <c r="H618" s="665"/>
      <c r="I618" s="665"/>
      <c r="J618" s="665">
        <v>1</v>
      </c>
      <c r="K618" s="665">
        <v>10707.71</v>
      </c>
      <c r="L618" s="665"/>
      <c r="M618" s="665">
        <v>10707.71</v>
      </c>
      <c r="N618" s="665"/>
      <c r="O618" s="665"/>
      <c r="P618" s="678"/>
      <c r="Q618" s="666"/>
    </row>
    <row r="619" spans="1:17" ht="14.4" customHeight="1" x14ac:dyDescent="0.3">
      <c r="A619" s="661" t="s">
        <v>525</v>
      </c>
      <c r="B619" s="662" t="s">
        <v>5059</v>
      </c>
      <c r="C619" s="662" t="s">
        <v>4975</v>
      </c>
      <c r="D619" s="662" t="s">
        <v>5736</v>
      </c>
      <c r="E619" s="662" t="s">
        <v>5737</v>
      </c>
      <c r="F619" s="665"/>
      <c r="G619" s="665"/>
      <c r="H619" s="665"/>
      <c r="I619" s="665"/>
      <c r="J619" s="665"/>
      <c r="K619" s="665"/>
      <c r="L619" s="665"/>
      <c r="M619" s="665"/>
      <c r="N619" s="665">
        <v>2</v>
      </c>
      <c r="O619" s="665">
        <v>36570</v>
      </c>
      <c r="P619" s="678"/>
      <c r="Q619" s="666">
        <v>18285</v>
      </c>
    </row>
    <row r="620" spans="1:17" ht="14.4" customHeight="1" x14ac:dyDescent="0.3">
      <c r="A620" s="661" t="s">
        <v>525</v>
      </c>
      <c r="B620" s="662" t="s">
        <v>5059</v>
      </c>
      <c r="C620" s="662" t="s">
        <v>4975</v>
      </c>
      <c r="D620" s="662" t="s">
        <v>5738</v>
      </c>
      <c r="E620" s="662"/>
      <c r="F620" s="665"/>
      <c r="G620" s="665"/>
      <c r="H620" s="665"/>
      <c r="I620" s="665"/>
      <c r="J620" s="665">
        <v>1</v>
      </c>
      <c r="K620" s="665">
        <v>39232</v>
      </c>
      <c r="L620" s="665"/>
      <c r="M620" s="665">
        <v>39232</v>
      </c>
      <c r="N620" s="665"/>
      <c r="O620" s="665"/>
      <c r="P620" s="678"/>
      <c r="Q620" s="666"/>
    </row>
    <row r="621" spans="1:17" ht="14.4" customHeight="1" x14ac:dyDescent="0.3">
      <c r="A621" s="661" t="s">
        <v>525</v>
      </c>
      <c r="B621" s="662" t="s">
        <v>5059</v>
      </c>
      <c r="C621" s="662" t="s">
        <v>4975</v>
      </c>
      <c r="D621" s="662" t="s">
        <v>5739</v>
      </c>
      <c r="E621" s="662" t="s">
        <v>5740</v>
      </c>
      <c r="F621" s="665"/>
      <c r="G621" s="665"/>
      <c r="H621" s="665"/>
      <c r="I621" s="665"/>
      <c r="J621" s="665"/>
      <c r="K621" s="665"/>
      <c r="L621" s="665"/>
      <c r="M621" s="665"/>
      <c r="N621" s="665">
        <v>0.8</v>
      </c>
      <c r="O621" s="665">
        <v>53.6</v>
      </c>
      <c r="P621" s="678"/>
      <c r="Q621" s="666">
        <v>67</v>
      </c>
    </row>
    <row r="622" spans="1:17" ht="14.4" customHeight="1" x14ac:dyDescent="0.3">
      <c r="A622" s="661" t="s">
        <v>525</v>
      </c>
      <c r="B622" s="662" t="s">
        <v>5059</v>
      </c>
      <c r="C622" s="662" t="s">
        <v>4986</v>
      </c>
      <c r="D622" s="662" t="s">
        <v>5741</v>
      </c>
      <c r="E622" s="662" t="s">
        <v>5742</v>
      </c>
      <c r="F622" s="665">
        <v>196</v>
      </c>
      <c r="G622" s="665">
        <v>6265336</v>
      </c>
      <c r="H622" s="665">
        <v>1</v>
      </c>
      <c r="I622" s="665">
        <v>31966</v>
      </c>
      <c r="J622" s="665">
        <v>274</v>
      </c>
      <c r="K622" s="665">
        <v>8758684</v>
      </c>
      <c r="L622" s="665">
        <v>1.3979591836734695</v>
      </c>
      <c r="M622" s="665">
        <v>31966</v>
      </c>
      <c r="N622" s="665">
        <v>248</v>
      </c>
      <c r="O622" s="665">
        <v>7927568</v>
      </c>
      <c r="P622" s="678">
        <v>1.2653061224489797</v>
      </c>
      <c r="Q622" s="666">
        <v>31966</v>
      </c>
    </row>
    <row r="623" spans="1:17" ht="14.4" customHeight="1" x14ac:dyDescent="0.3">
      <c r="A623" s="661" t="s">
        <v>525</v>
      </c>
      <c r="B623" s="662" t="s">
        <v>5059</v>
      </c>
      <c r="C623" s="662" t="s">
        <v>4986</v>
      </c>
      <c r="D623" s="662" t="s">
        <v>5743</v>
      </c>
      <c r="E623" s="662" t="s">
        <v>5744</v>
      </c>
      <c r="F623" s="665">
        <v>63</v>
      </c>
      <c r="G623" s="665">
        <v>749511</v>
      </c>
      <c r="H623" s="665">
        <v>1</v>
      </c>
      <c r="I623" s="665">
        <v>11897</v>
      </c>
      <c r="J623" s="665">
        <v>63</v>
      </c>
      <c r="K623" s="665">
        <v>749511</v>
      </c>
      <c r="L623" s="665">
        <v>1</v>
      </c>
      <c r="M623" s="665">
        <v>11897</v>
      </c>
      <c r="N623" s="665">
        <v>37</v>
      </c>
      <c r="O623" s="665">
        <v>440189</v>
      </c>
      <c r="P623" s="678">
        <v>0.58730158730158732</v>
      </c>
      <c r="Q623" s="666">
        <v>11897</v>
      </c>
    </row>
    <row r="624" spans="1:17" ht="14.4" customHeight="1" x14ac:dyDescent="0.3">
      <c r="A624" s="661" t="s">
        <v>525</v>
      </c>
      <c r="B624" s="662" t="s">
        <v>5059</v>
      </c>
      <c r="C624" s="662" t="s">
        <v>4986</v>
      </c>
      <c r="D624" s="662" t="s">
        <v>5745</v>
      </c>
      <c r="E624" s="662" t="s">
        <v>5746</v>
      </c>
      <c r="F624" s="665">
        <v>2</v>
      </c>
      <c r="G624" s="665">
        <v>4588</v>
      </c>
      <c r="H624" s="665">
        <v>1</v>
      </c>
      <c r="I624" s="665">
        <v>2294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525</v>
      </c>
      <c r="B625" s="662" t="s">
        <v>5059</v>
      </c>
      <c r="C625" s="662" t="s">
        <v>4986</v>
      </c>
      <c r="D625" s="662" t="s">
        <v>5747</v>
      </c>
      <c r="E625" s="662" t="s">
        <v>5748</v>
      </c>
      <c r="F625" s="665"/>
      <c r="G625" s="665"/>
      <c r="H625" s="665"/>
      <c r="I625" s="665"/>
      <c r="J625" s="665"/>
      <c r="K625" s="665"/>
      <c r="L625" s="665"/>
      <c r="M625" s="665"/>
      <c r="N625" s="665">
        <v>1</v>
      </c>
      <c r="O625" s="665">
        <v>2347</v>
      </c>
      <c r="P625" s="678"/>
      <c r="Q625" s="666">
        <v>2347</v>
      </c>
    </row>
    <row r="626" spans="1:17" ht="14.4" customHeight="1" x14ac:dyDescent="0.3">
      <c r="A626" s="661" t="s">
        <v>525</v>
      </c>
      <c r="B626" s="662" t="s">
        <v>5059</v>
      </c>
      <c r="C626" s="662" t="s">
        <v>4986</v>
      </c>
      <c r="D626" s="662" t="s">
        <v>5155</v>
      </c>
      <c r="E626" s="662" t="s">
        <v>5156</v>
      </c>
      <c r="F626" s="665">
        <v>29</v>
      </c>
      <c r="G626" s="665">
        <v>23509</v>
      </c>
      <c r="H626" s="665">
        <v>1</v>
      </c>
      <c r="I626" s="665">
        <v>810.65517241379314</v>
      </c>
      <c r="J626" s="665">
        <v>28</v>
      </c>
      <c r="K626" s="665">
        <v>22924</v>
      </c>
      <c r="L626" s="665">
        <v>0.97511591305457479</v>
      </c>
      <c r="M626" s="665">
        <v>818.71428571428567</v>
      </c>
      <c r="N626" s="665">
        <v>33</v>
      </c>
      <c r="O626" s="665">
        <v>27571</v>
      </c>
      <c r="P626" s="678">
        <v>1.1727848908928495</v>
      </c>
      <c r="Q626" s="666">
        <v>835.4848484848485</v>
      </c>
    </row>
    <row r="627" spans="1:17" ht="14.4" customHeight="1" x14ac:dyDescent="0.3">
      <c r="A627" s="661" t="s">
        <v>525</v>
      </c>
      <c r="B627" s="662" t="s">
        <v>5059</v>
      </c>
      <c r="C627" s="662" t="s">
        <v>4986</v>
      </c>
      <c r="D627" s="662" t="s">
        <v>4997</v>
      </c>
      <c r="E627" s="662" t="s">
        <v>4998</v>
      </c>
      <c r="F627" s="665">
        <v>188</v>
      </c>
      <c r="G627" s="665">
        <v>43832</v>
      </c>
      <c r="H627" s="665">
        <v>1</v>
      </c>
      <c r="I627" s="665">
        <v>233.14893617021278</v>
      </c>
      <c r="J627" s="665">
        <v>205</v>
      </c>
      <c r="K627" s="665">
        <v>48175</v>
      </c>
      <c r="L627" s="665">
        <v>1.0990828618361015</v>
      </c>
      <c r="M627" s="665">
        <v>235</v>
      </c>
      <c r="N627" s="665">
        <v>206</v>
      </c>
      <c r="O627" s="665">
        <v>51690</v>
      </c>
      <c r="P627" s="678">
        <v>1.1792754152217557</v>
      </c>
      <c r="Q627" s="666">
        <v>250.92233009708738</v>
      </c>
    </row>
    <row r="628" spans="1:17" ht="14.4" customHeight="1" x14ac:dyDescent="0.3">
      <c r="A628" s="661" t="s">
        <v>525</v>
      </c>
      <c r="B628" s="662" t="s">
        <v>5059</v>
      </c>
      <c r="C628" s="662" t="s">
        <v>4986</v>
      </c>
      <c r="D628" s="662" t="s">
        <v>5749</v>
      </c>
      <c r="E628" s="662" t="s">
        <v>5750</v>
      </c>
      <c r="F628" s="665">
        <v>83</v>
      </c>
      <c r="G628" s="665">
        <v>773560</v>
      </c>
      <c r="H628" s="665">
        <v>1</v>
      </c>
      <c r="I628" s="665">
        <v>9320</v>
      </c>
      <c r="J628" s="665">
        <v>162</v>
      </c>
      <c r="K628" s="665">
        <v>1509840</v>
      </c>
      <c r="L628" s="665">
        <v>1.9518072289156627</v>
      </c>
      <c r="M628" s="665">
        <v>9320</v>
      </c>
      <c r="N628" s="665">
        <v>182</v>
      </c>
      <c r="O628" s="665">
        <v>1696240</v>
      </c>
      <c r="P628" s="678">
        <v>2.1927710843373496</v>
      </c>
      <c r="Q628" s="666">
        <v>9320</v>
      </c>
    </row>
    <row r="629" spans="1:17" ht="14.4" customHeight="1" x14ac:dyDescent="0.3">
      <c r="A629" s="661" t="s">
        <v>525</v>
      </c>
      <c r="B629" s="662" t="s">
        <v>5059</v>
      </c>
      <c r="C629" s="662" t="s">
        <v>4986</v>
      </c>
      <c r="D629" s="662" t="s">
        <v>5751</v>
      </c>
      <c r="E629" s="662" t="s">
        <v>5752</v>
      </c>
      <c r="F629" s="665">
        <v>0</v>
      </c>
      <c r="G629" s="665">
        <v>0</v>
      </c>
      <c r="H629" s="665"/>
      <c r="I629" s="665"/>
      <c r="J629" s="665">
        <v>0</v>
      </c>
      <c r="K629" s="665">
        <v>0</v>
      </c>
      <c r="L629" s="665"/>
      <c r="M629" s="665"/>
      <c r="N629" s="665">
        <v>0</v>
      </c>
      <c r="O629" s="665">
        <v>0</v>
      </c>
      <c r="P629" s="678"/>
      <c r="Q629" s="666"/>
    </row>
    <row r="630" spans="1:17" ht="14.4" customHeight="1" x14ac:dyDescent="0.3">
      <c r="A630" s="661" t="s">
        <v>525</v>
      </c>
      <c r="B630" s="662" t="s">
        <v>5059</v>
      </c>
      <c r="C630" s="662" t="s">
        <v>4986</v>
      </c>
      <c r="D630" s="662" t="s">
        <v>5753</v>
      </c>
      <c r="E630" s="662" t="s">
        <v>5754</v>
      </c>
      <c r="F630" s="665">
        <v>183</v>
      </c>
      <c r="G630" s="665">
        <v>0</v>
      </c>
      <c r="H630" s="665"/>
      <c r="I630" s="665">
        <v>0</v>
      </c>
      <c r="J630" s="665">
        <v>274</v>
      </c>
      <c r="K630" s="665">
        <v>0</v>
      </c>
      <c r="L630" s="665"/>
      <c r="M630" s="665">
        <v>0</v>
      </c>
      <c r="N630" s="665">
        <v>333</v>
      </c>
      <c r="O630" s="665">
        <v>0</v>
      </c>
      <c r="P630" s="678"/>
      <c r="Q630" s="666">
        <v>0</v>
      </c>
    </row>
    <row r="631" spans="1:17" ht="14.4" customHeight="1" x14ac:dyDescent="0.3">
      <c r="A631" s="661" t="s">
        <v>525</v>
      </c>
      <c r="B631" s="662" t="s">
        <v>5059</v>
      </c>
      <c r="C631" s="662" t="s">
        <v>4986</v>
      </c>
      <c r="D631" s="662" t="s">
        <v>5755</v>
      </c>
      <c r="E631" s="662" t="s">
        <v>5756</v>
      </c>
      <c r="F631" s="665">
        <v>50</v>
      </c>
      <c r="G631" s="665">
        <v>0</v>
      </c>
      <c r="H631" s="665"/>
      <c r="I631" s="665">
        <v>0</v>
      </c>
      <c r="J631" s="665">
        <v>47</v>
      </c>
      <c r="K631" s="665">
        <v>0</v>
      </c>
      <c r="L631" s="665"/>
      <c r="M631" s="665">
        <v>0</v>
      </c>
      <c r="N631" s="665">
        <v>35</v>
      </c>
      <c r="O631" s="665">
        <v>0</v>
      </c>
      <c r="P631" s="678"/>
      <c r="Q631" s="666">
        <v>0</v>
      </c>
    </row>
    <row r="632" spans="1:17" ht="14.4" customHeight="1" x14ac:dyDescent="0.3">
      <c r="A632" s="661" t="s">
        <v>525</v>
      </c>
      <c r="B632" s="662" t="s">
        <v>5059</v>
      </c>
      <c r="C632" s="662" t="s">
        <v>4986</v>
      </c>
      <c r="D632" s="662" t="s">
        <v>5757</v>
      </c>
      <c r="E632" s="662" t="s">
        <v>5758</v>
      </c>
      <c r="F632" s="665">
        <v>58</v>
      </c>
      <c r="G632" s="665">
        <v>0</v>
      </c>
      <c r="H632" s="665"/>
      <c r="I632" s="665">
        <v>0</v>
      </c>
      <c r="J632" s="665">
        <v>58</v>
      </c>
      <c r="K632" s="665">
        <v>0</v>
      </c>
      <c r="L632" s="665"/>
      <c r="M632" s="665">
        <v>0</v>
      </c>
      <c r="N632" s="665">
        <v>51</v>
      </c>
      <c r="O632" s="665">
        <v>0</v>
      </c>
      <c r="P632" s="678"/>
      <c r="Q632" s="666">
        <v>0</v>
      </c>
    </row>
    <row r="633" spans="1:17" ht="14.4" customHeight="1" x14ac:dyDescent="0.3">
      <c r="A633" s="661" t="s">
        <v>525</v>
      </c>
      <c r="B633" s="662" t="s">
        <v>5059</v>
      </c>
      <c r="C633" s="662" t="s">
        <v>4986</v>
      </c>
      <c r="D633" s="662" t="s">
        <v>5759</v>
      </c>
      <c r="E633" s="662" t="s">
        <v>5760</v>
      </c>
      <c r="F633" s="665">
        <v>6</v>
      </c>
      <c r="G633" s="665">
        <v>0</v>
      </c>
      <c r="H633" s="665"/>
      <c r="I633" s="665">
        <v>0</v>
      </c>
      <c r="J633" s="665">
        <v>3</v>
      </c>
      <c r="K633" s="665">
        <v>0</v>
      </c>
      <c r="L633" s="665"/>
      <c r="M633" s="665">
        <v>0</v>
      </c>
      <c r="N633" s="665">
        <v>2</v>
      </c>
      <c r="O633" s="665">
        <v>0</v>
      </c>
      <c r="P633" s="678"/>
      <c r="Q633" s="666">
        <v>0</v>
      </c>
    </row>
    <row r="634" spans="1:17" ht="14.4" customHeight="1" x14ac:dyDescent="0.3">
      <c r="A634" s="661" t="s">
        <v>525</v>
      </c>
      <c r="B634" s="662" t="s">
        <v>5059</v>
      </c>
      <c r="C634" s="662" t="s">
        <v>4986</v>
      </c>
      <c r="D634" s="662" t="s">
        <v>5761</v>
      </c>
      <c r="E634" s="662" t="s">
        <v>5758</v>
      </c>
      <c r="F634" s="665">
        <v>61</v>
      </c>
      <c r="G634" s="665">
        <v>0</v>
      </c>
      <c r="H634" s="665"/>
      <c r="I634" s="665">
        <v>0</v>
      </c>
      <c r="J634" s="665">
        <v>51</v>
      </c>
      <c r="K634" s="665">
        <v>0</v>
      </c>
      <c r="L634" s="665"/>
      <c r="M634" s="665">
        <v>0</v>
      </c>
      <c r="N634" s="665">
        <v>59</v>
      </c>
      <c r="O634" s="665">
        <v>0</v>
      </c>
      <c r="P634" s="678"/>
      <c r="Q634" s="666">
        <v>0</v>
      </c>
    </row>
    <row r="635" spans="1:17" ht="14.4" customHeight="1" x14ac:dyDescent="0.3">
      <c r="A635" s="661" t="s">
        <v>525</v>
      </c>
      <c r="B635" s="662" t="s">
        <v>5059</v>
      </c>
      <c r="C635" s="662" t="s">
        <v>4986</v>
      </c>
      <c r="D635" s="662" t="s">
        <v>5762</v>
      </c>
      <c r="E635" s="662" t="s">
        <v>5763</v>
      </c>
      <c r="F635" s="665"/>
      <c r="G635" s="665"/>
      <c r="H635" s="665"/>
      <c r="I635" s="665"/>
      <c r="J635" s="665">
        <v>18</v>
      </c>
      <c r="K635" s="665">
        <v>98568</v>
      </c>
      <c r="L635" s="665"/>
      <c r="M635" s="665">
        <v>5476</v>
      </c>
      <c r="N635" s="665"/>
      <c r="O635" s="665"/>
      <c r="P635" s="678"/>
      <c r="Q635" s="666"/>
    </row>
    <row r="636" spans="1:17" ht="14.4" customHeight="1" x14ac:dyDescent="0.3">
      <c r="A636" s="661" t="s">
        <v>525</v>
      </c>
      <c r="B636" s="662" t="s">
        <v>5059</v>
      </c>
      <c r="C636" s="662" t="s">
        <v>4986</v>
      </c>
      <c r="D636" s="662" t="s">
        <v>5764</v>
      </c>
      <c r="E636" s="662" t="s">
        <v>5765</v>
      </c>
      <c r="F636" s="665">
        <v>377</v>
      </c>
      <c r="G636" s="665">
        <v>9035182</v>
      </c>
      <c r="H636" s="665">
        <v>1</v>
      </c>
      <c r="I636" s="665">
        <v>23966</v>
      </c>
      <c r="J636" s="665">
        <v>450</v>
      </c>
      <c r="K636" s="665">
        <v>10784700</v>
      </c>
      <c r="L636" s="665">
        <v>1.193633952254642</v>
      </c>
      <c r="M636" s="665">
        <v>23966</v>
      </c>
      <c r="N636" s="665">
        <v>441</v>
      </c>
      <c r="O636" s="665">
        <v>10569006</v>
      </c>
      <c r="P636" s="678">
        <v>1.169761273209549</v>
      </c>
      <c r="Q636" s="666">
        <v>23966</v>
      </c>
    </row>
    <row r="637" spans="1:17" ht="14.4" customHeight="1" x14ac:dyDescent="0.3">
      <c r="A637" s="661" t="s">
        <v>525</v>
      </c>
      <c r="B637" s="662" t="s">
        <v>5059</v>
      </c>
      <c r="C637" s="662" t="s">
        <v>4986</v>
      </c>
      <c r="D637" s="662" t="s">
        <v>5766</v>
      </c>
      <c r="E637" s="662" t="s">
        <v>5767</v>
      </c>
      <c r="F637" s="665">
        <v>3</v>
      </c>
      <c r="G637" s="665">
        <v>20028</v>
      </c>
      <c r="H637" s="665">
        <v>1</v>
      </c>
      <c r="I637" s="665">
        <v>6676</v>
      </c>
      <c r="J637" s="665">
        <v>6</v>
      </c>
      <c r="K637" s="665">
        <v>40056</v>
      </c>
      <c r="L637" s="665">
        <v>2</v>
      </c>
      <c r="M637" s="665">
        <v>6676</v>
      </c>
      <c r="N637" s="665"/>
      <c r="O637" s="665"/>
      <c r="P637" s="678"/>
      <c r="Q637" s="666"/>
    </row>
    <row r="638" spans="1:17" ht="14.4" customHeight="1" x14ac:dyDescent="0.3">
      <c r="A638" s="661" t="s">
        <v>525</v>
      </c>
      <c r="B638" s="662" t="s">
        <v>5059</v>
      </c>
      <c r="C638" s="662" t="s">
        <v>4986</v>
      </c>
      <c r="D638" s="662" t="s">
        <v>5768</v>
      </c>
      <c r="E638" s="662" t="s">
        <v>5758</v>
      </c>
      <c r="F638" s="665">
        <v>26</v>
      </c>
      <c r="G638" s="665">
        <v>0</v>
      </c>
      <c r="H638" s="665"/>
      <c r="I638" s="665">
        <v>0</v>
      </c>
      <c r="J638" s="665">
        <v>23</v>
      </c>
      <c r="K638" s="665">
        <v>0</v>
      </c>
      <c r="L638" s="665"/>
      <c r="M638" s="665">
        <v>0</v>
      </c>
      <c r="N638" s="665">
        <v>25</v>
      </c>
      <c r="O638" s="665">
        <v>0</v>
      </c>
      <c r="P638" s="678"/>
      <c r="Q638" s="666">
        <v>0</v>
      </c>
    </row>
    <row r="639" spans="1:17" ht="14.4" customHeight="1" x14ac:dyDescent="0.3">
      <c r="A639" s="661" t="s">
        <v>525</v>
      </c>
      <c r="B639" s="662" t="s">
        <v>5059</v>
      </c>
      <c r="C639" s="662" t="s">
        <v>4986</v>
      </c>
      <c r="D639" s="662" t="s">
        <v>5769</v>
      </c>
      <c r="E639" s="662" t="s">
        <v>5770</v>
      </c>
      <c r="F639" s="665">
        <v>651</v>
      </c>
      <c r="G639" s="665">
        <v>18205866</v>
      </c>
      <c r="H639" s="665">
        <v>1</v>
      </c>
      <c r="I639" s="665">
        <v>27966</v>
      </c>
      <c r="J639" s="665">
        <v>538</v>
      </c>
      <c r="K639" s="665">
        <v>15045708</v>
      </c>
      <c r="L639" s="665">
        <v>0.82642089093701998</v>
      </c>
      <c r="M639" s="665">
        <v>27966</v>
      </c>
      <c r="N639" s="665">
        <v>659</v>
      </c>
      <c r="O639" s="665">
        <v>18429594</v>
      </c>
      <c r="P639" s="678">
        <v>1.0122887864823349</v>
      </c>
      <c r="Q639" s="666">
        <v>27966</v>
      </c>
    </row>
    <row r="640" spans="1:17" ht="14.4" customHeight="1" x14ac:dyDescent="0.3">
      <c r="A640" s="661" t="s">
        <v>525</v>
      </c>
      <c r="B640" s="662" t="s">
        <v>5059</v>
      </c>
      <c r="C640" s="662" t="s">
        <v>4986</v>
      </c>
      <c r="D640" s="662" t="s">
        <v>5771</v>
      </c>
      <c r="E640" s="662" t="s">
        <v>5772</v>
      </c>
      <c r="F640" s="665">
        <v>56</v>
      </c>
      <c r="G640" s="665">
        <v>62510</v>
      </c>
      <c r="H640" s="665">
        <v>1</v>
      </c>
      <c r="I640" s="665">
        <v>1116.25</v>
      </c>
      <c r="J640" s="665">
        <v>55</v>
      </c>
      <c r="K640" s="665">
        <v>61600</v>
      </c>
      <c r="L640" s="665">
        <v>0.98544232922732367</v>
      </c>
      <c r="M640" s="665">
        <v>1120</v>
      </c>
      <c r="N640" s="665">
        <v>63</v>
      </c>
      <c r="O640" s="665">
        <v>72576</v>
      </c>
      <c r="P640" s="678">
        <v>1.161030235162374</v>
      </c>
      <c r="Q640" s="666">
        <v>1152</v>
      </c>
    </row>
    <row r="641" spans="1:17" ht="14.4" customHeight="1" x14ac:dyDescent="0.3">
      <c r="A641" s="661" t="s">
        <v>525</v>
      </c>
      <c r="B641" s="662" t="s">
        <v>5059</v>
      </c>
      <c r="C641" s="662" t="s">
        <v>4986</v>
      </c>
      <c r="D641" s="662" t="s">
        <v>5773</v>
      </c>
      <c r="E641" s="662" t="s">
        <v>5774</v>
      </c>
      <c r="F641" s="665">
        <v>18</v>
      </c>
      <c r="G641" s="665">
        <v>0</v>
      </c>
      <c r="H641" s="665"/>
      <c r="I641" s="665">
        <v>0</v>
      </c>
      <c r="J641" s="665">
        <v>8</v>
      </c>
      <c r="K641" s="665">
        <v>0</v>
      </c>
      <c r="L641" s="665"/>
      <c r="M641" s="665">
        <v>0</v>
      </c>
      <c r="N641" s="665">
        <v>19</v>
      </c>
      <c r="O641" s="665">
        <v>0</v>
      </c>
      <c r="P641" s="678"/>
      <c r="Q641" s="666">
        <v>0</v>
      </c>
    </row>
    <row r="642" spans="1:17" ht="14.4" customHeight="1" x14ac:dyDescent="0.3">
      <c r="A642" s="661" t="s">
        <v>525</v>
      </c>
      <c r="B642" s="662" t="s">
        <v>5059</v>
      </c>
      <c r="C642" s="662" t="s">
        <v>4986</v>
      </c>
      <c r="D642" s="662" t="s">
        <v>5775</v>
      </c>
      <c r="E642" s="662" t="s">
        <v>5776</v>
      </c>
      <c r="F642" s="665">
        <v>168</v>
      </c>
      <c r="G642" s="665">
        <v>58188</v>
      </c>
      <c r="H642" s="665">
        <v>1</v>
      </c>
      <c r="I642" s="665">
        <v>346.35714285714283</v>
      </c>
      <c r="J642" s="665">
        <v>171</v>
      </c>
      <c r="K642" s="665">
        <v>59672</v>
      </c>
      <c r="L642" s="665">
        <v>1.0255035402488486</v>
      </c>
      <c r="M642" s="665">
        <v>348.95906432748541</v>
      </c>
      <c r="N642" s="665">
        <v>164</v>
      </c>
      <c r="O642" s="665">
        <v>60939</v>
      </c>
      <c r="P642" s="678">
        <v>1.0472777892348939</v>
      </c>
      <c r="Q642" s="666">
        <v>371.57926829268291</v>
      </c>
    </row>
    <row r="643" spans="1:17" ht="14.4" customHeight="1" x14ac:dyDescent="0.3">
      <c r="A643" s="661" t="s">
        <v>525</v>
      </c>
      <c r="B643" s="662" t="s">
        <v>5059</v>
      </c>
      <c r="C643" s="662" t="s">
        <v>4986</v>
      </c>
      <c r="D643" s="662" t="s">
        <v>5055</v>
      </c>
      <c r="E643" s="662" t="s">
        <v>5056</v>
      </c>
      <c r="F643" s="665">
        <v>10</v>
      </c>
      <c r="G643" s="665">
        <v>6084</v>
      </c>
      <c r="H643" s="665">
        <v>1</v>
      </c>
      <c r="I643" s="665">
        <v>608.4</v>
      </c>
      <c r="J643" s="665">
        <v>16</v>
      </c>
      <c r="K643" s="665">
        <v>9775</v>
      </c>
      <c r="L643" s="665">
        <v>1.606673241288626</v>
      </c>
      <c r="M643" s="665">
        <v>610.9375</v>
      </c>
      <c r="N643" s="665">
        <v>4</v>
      </c>
      <c r="O643" s="665">
        <v>2492</v>
      </c>
      <c r="P643" s="678">
        <v>0.40959894806048652</v>
      </c>
      <c r="Q643" s="666">
        <v>623</v>
      </c>
    </row>
    <row r="644" spans="1:17" ht="14.4" customHeight="1" x14ac:dyDescent="0.3">
      <c r="A644" s="661" t="s">
        <v>525</v>
      </c>
      <c r="B644" s="662" t="s">
        <v>5059</v>
      </c>
      <c r="C644" s="662" t="s">
        <v>4986</v>
      </c>
      <c r="D644" s="662" t="s">
        <v>5107</v>
      </c>
      <c r="E644" s="662" t="s">
        <v>5056</v>
      </c>
      <c r="F644" s="665">
        <v>1</v>
      </c>
      <c r="G644" s="665">
        <v>524</v>
      </c>
      <c r="H644" s="665">
        <v>1</v>
      </c>
      <c r="I644" s="665">
        <v>524</v>
      </c>
      <c r="J644" s="665">
        <v>6</v>
      </c>
      <c r="K644" s="665">
        <v>3150</v>
      </c>
      <c r="L644" s="665">
        <v>6.0114503816793894</v>
      </c>
      <c r="M644" s="665">
        <v>525</v>
      </c>
      <c r="N644" s="665">
        <v>2</v>
      </c>
      <c r="O644" s="665">
        <v>1074</v>
      </c>
      <c r="P644" s="678">
        <v>2.0496183206106871</v>
      </c>
      <c r="Q644" s="666">
        <v>537</v>
      </c>
    </row>
    <row r="645" spans="1:17" ht="14.4" customHeight="1" x14ac:dyDescent="0.3">
      <c r="A645" s="661" t="s">
        <v>525</v>
      </c>
      <c r="B645" s="662" t="s">
        <v>5059</v>
      </c>
      <c r="C645" s="662" t="s">
        <v>4986</v>
      </c>
      <c r="D645" s="662" t="s">
        <v>5777</v>
      </c>
      <c r="E645" s="662" t="s">
        <v>5758</v>
      </c>
      <c r="F645" s="665">
        <v>5</v>
      </c>
      <c r="G645" s="665">
        <v>0</v>
      </c>
      <c r="H645" s="665"/>
      <c r="I645" s="665">
        <v>0</v>
      </c>
      <c r="J645" s="665">
        <v>10</v>
      </c>
      <c r="K645" s="665">
        <v>0</v>
      </c>
      <c r="L645" s="665"/>
      <c r="M645" s="665">
        <v>0</v>
      </c>
      <c r="N645" s="665">
        <v>5</v>
      </c>
      <c r="O645" s="665">
        <v>0</v>
      </c>
      <c r="P645" s="678"/>
      <c r="Q645" s="666">
        <v>0</v>
      </c>
    </row>
    <row r="646" spans="1:17" ht="14.4" customHeight="1" x14ac:dyDescent="0.3">
      <c r="A646" s="661" t="s">
        <v>5778</v>
      </c>
      <c r="B646" s="662" t="s">
        <v>4944</v>
      </c>
      <c r="C646" s="662" t="s">
        <v>4975</v>
      </c>
      <c r="D646" s="662" t="s">
        <v>5089</v>
      </c>
      <c r="E646" s="662" t="s">
        <v>5090</v>
      </c>
      <c r="F646" s="665">
        <v>195</v>
      </c>
      <c r="G646" s="665">
        <v>176426.25</v>
      </c>
      <c r="H646" s="665">
        <v>1</v>
      </c>
      <c r="I646" s="665">
        <v>904.75</v>
      </c>
      <c r="J646" s="665">
        <v>203</v>
      </c>
      <c r="K646" s="665">
        <v>183664.25</v>
      </c>
      <c r="L646" s="665">
        <v>1.0410256410256411</v>
      </c>
      <c r="M646" s="665">
        <v>904.75</v>
      </c>
      <c r="N646" s="665">
        <v>237</v>
      </c>
      <c r="O646" s="665">
        <v>214425.75</v>
      </c>
      <c r="P646" s="678">
        <v>1.2153846153846153</v>
      </c>
      <c r="Q646" s="666">
        <v>904.75</v>
      </c>
    </row>
    <row r="647" spans="1:17" ht="14.4" customHeight="1" x14ac:dyDescent="0.3">
      <c r="A647" s="661" t="s">
        <v>5778</v>
      </c>
      <c r="B647" s="662" t="s">
        <v>4944</v>
      </c>
      <c r="C647" s="662" t="s">
        <v>4975</v>
      </c>
      <c r="D647" s="662" t="s">
        <v>4980</v>
      </c>
      <c r="E647" s="662" t="s">
        <v>4981</v>
      </c>
      <c r="F647" s="665"/>
      <c r="G647" s="665"/>
      <c r="H647" s="665"/>
      <c r="I647" s="665"/>
      <c r="J647" s="665"/>
      <c r="K647" s="665"/>
      <c r="L647" s="665"/>
      <c r="M647" s="665"/>
      <c r="N647" s="665">
        <v>1</v>
      </c>
      <c r="O647" s="665">
        <v>242.64</v>
      </c>
      <c r="P647" s="678"/>
      <c r="Q647" s="666">
        <v>242.64</v>
      </c>
    </row>
    <row r="648" spans="1:17" ht="14.4" customHeight="1" x14ac:dyDescent="0.3">
      <c r="A648" s="661" t="s">
        <v>5778</v>
      </c>
      <c r="B648" s="662" t="s">
        <v>4944</v>
      </c>
      <c r="C648" s="662" t="s">
        <v>4986</v>
      </c>
      <c r="D648" s="662" t="s">
        <v>5091</v>
      </c>
      <c r="E648" s="662" t="s">
        <v>5092</v>
      </c>
      <c r="F648" s="665"/>
      <c r="G648" s="665"/>
      <c r="H648" s="665"/>
      <c r="I648" s="665"/>
      <c r="J648" s="665">
        <v>4</v>
      </c>
      <c r="K648" s="665">
        <v>756</v>
      </c>
      <c r="L648" s="665"/>
      <c r="M648" s="665">
        <v>189</v>
      </c>
      <c r="N648" s="665"/>
      <c r="O648" s="665"/>
      <c r="P648" s="678"/>
      <c r="Q648" s="666"/>
    </row>
    <row r="649" spans="1:17" ht="14.4" customHeight="1" x14ac:dyDescent="0.3">
      <c r="A649" s="661" t="s">
        <v>5778</v>
      </c>
      <c r="B649" s="662" t="s">
        <v>4944</v>
      </c>
      <c r="C649" s="662" t="s">
        <v>4986</v>
      </c>
      <c r="D649" s="662" t="s">
        <v>4991</v>
      </c>
      <c r="E649" s="662" t="s">
        <v>4992</v>
      </c>
      <c r="F649" s="665"/>
      <c r="G649" s="665"/>
      <c r="H649" s="665"/>
      <c r="I649" s="665"/>
      <c r="J649" s="665"/>
      <c r="K649" s="665"/>
      <c r="L649" s="665"/>
      <c r="M649" s="665"/>
      <c r="N649" s="665">
        <v>1</v>
      </c>
      <c r="O649" s="665">
        <v>37</v>
      </c>
      <c r="P649" s="678"/>
      <c r="Q649" s="666">
        <v>37</v>
      </c>
    </row>
    <row r="650" spans="1:17" ht="14.4" customHeight="1" x14ac:dyDescent="0.3">
      <c r="A650" s="661" t="s">
        <v>5778</v>
      </c>
      <c r="B650" s="662" t="s">
        <v>4944</v>
      </c>
      <c r="C650" s="662" t="s">
        <v>4986</v>
      </c>
      <c r="D650" s="662" t="s">
        <v>4997</v>
      </c>
      <c r="E650" s="662" t="s">
        <v>4998</v>
      </c>
      <c r="F650" s="665">
        <v>1675</v>
      </c>
      <c r="G650" s="665">
        <v>390370</v>
      </c>
      <c r="H650" s="665">
        <v>1</v>
      </c>
      <c r="I650" s="665">
        <v>233.05671641791045</v>
      </c>
      <c r="J650" s="665">
        <v>1693</v>
      </c>
      <c r="K650" s="665">
        <v>397855</v>
      </c>
      <c r="L650" s="665">
        <v>1.0191741168634885</v>
      </c>
      <c r="M650" s="665">
        <v>235</v>
      </c>
      <c r="N650" s="665">
        <v>1734</v>
      </c>
      <c r="O650" s="665">
        <v>435234</v>
      </c>
      <c r="P650" s="678">
        <v>1.1149268642569869</v>
      </c>
      <c r="Q650" s="666">
        <v>251</v>
      </c>
    </row>
    <row r="651" spans="1:17" ht="14.4" customHeight="1" x14ac:dyDescent="0.3">
      <c r="A651" s="661" t="s">
        <v>5778</v>
      </c>
      <c r="B651" s="662" t="s">
        <v>4944</v>
      </c>
      <c r="C651" s="662" t="s">
        <v>4986</v>
      </c>
      <c r="D651" s="662" t="s">
        <v>5029</v>
      </c>
      <c r="E651" s="662" t="s">
        <v>5030</v>
      </c>
      <c r="F651" s="665">
        <v>901</v>
      </c>
      <c r="G651" s="665">
        <v>105442</v>
      </c>
      <c r="H651" s="665">
        <v>1</v>
      </c>
      <c r="I651" s="665">
        <v>117.02774694783574</v>
      </c>
      <c r="J651" s="665">
        <v>912</v>
      </c>
      <c r="K651" s="665">
        <v>107616</v>
      </c>
      <c r="L651" s="665">
        <v>1.0206179700688529</v>
      </c>
      <c r="M651" s="665">
        <v>118</v>
      </c>
      <c r="N651" s="665">
        <v>1040</v>
      </c>
      <c r="O651" s="665">
        <v>131040</v>
      </c>
      <c r="P651" s="678">
        <v>1.2427685362568994</v>
      </c>
      <c r="Q651" s="666">
        <v>126</v>
      </c>
    </row>
    <row r="652" spans="1:17" ht="14.4" customHeight="1" x14ac:dyDescent="0.3">
      <c r="A652" s="661" t="s">
        <v>5778</v>
      </c>
      <c r="B652" s="662" t="s">
        <v>4944</v>
      </c>
      <c r="C652" s="662" t="s">
        <v>4986</v>
      </c>
      <c r="D652" s="662" t="s">
        <v>5033</v>
      </c>
      <c r="E652" s="662" t="s">
        <v>5034</v>
      </c>
      <c r="F652" s="665">
        <v>60</v>
      </c>
      <c r="G652" s="665">
        <v>29100</v>
      </c>
      <c r="H652" s="665">
        <v>1</v>
      </c>
      <c r="I652" s="665">
        <v>485</v>
      </c>
      <c r="J652" s="665">
        <v>76</v>
      </c>
      <c r="K652" s="665">
        <v>37012</v>
      </c>
      <c r="L652" s="665">
        <v>1.2718900343642612</v>
      </c>
      <c r="M652" s="665">
        <v>487</v>
      </c>
      <c r="N652" s="665">
        <v>73</v>
      </c>
      <c r="O652" s="665">
        <v>36135</v>
      </c>
      <c r="P652" s="678">
        <v>1.2417525773195877</v>
      </c>
      <c r="Q652" s="666">
        <v>495</v>
      </c>
    </row>
    <row r="653" spans="1:17" ht="14.4" customHeight="1" x14ac:dyDescent="0.3">
      <c r="A653" s="661" t="s">
        <v>5778</v>
      </c>
      <c r="B653" s="662" t="s">
        <v>4944</v>
      </c>
      <c r="C653" s="662" t="s">
        <v>4986</v>
      </c>
      <c r="D653" s="662" t="s">
        <v>5035</v>
      </c>
      <c r="E653" s="662" t="s">
        <v>5036</v>
      </c>
      <c r="F653" s="665">
        <v>32</v>
      </c>
      <c r="G653" s="665">
        <v>21720</v>
      </c>
      <c r="H653" s="665">
        <v>1</v>
      </c>
      <c r="I653" s="665">
        <v>678.75</v>
      </c>
      <c r="J653" s="665">
        <v>15</v>
      </c>
      <c r="K653" s="665">
        <v>10200</v>
      </c>
      <c r="L653" s="665">
        <v>0.46961325966850831</v>
      </c>
      <c r="M653" s="665">
        <v>680</v>
      </c>
      <c r="N653" s="665">
        <v>9</v>
      </c>
      <c r="O653" s="665">
        <v>6192</v>
      </c>
      <c r="P653" s="678">
        <v>0.2850828729281768</v>
      </c>
      <c r="Q653" s="666">
        <v>688</v>
      </c>
    </row>
    <row r="654" spans="1:17" ht="14.4" customHeight="1" x14ac:dyDescent="0.3">
      <c r="A654" s="661" t="s">
        <v>5778</v>
      </c>
      <c r="B654" s="662" t="s">
        <v>4944</v>
      </c>
      <c r="C654" s="662" t="s">
        <v>4986</v>
      </c>
      <c r="D654" s="662" t="s">
        <v>5118</v>
      </c>
      <c r="E654" s="662" t="s">
        <v>5052</v>
      </c>
      <c r="F654" s="665">
        <v>224</v>
      </c>
      <c r="G654" s="665">
        <v>168052</v>
      </c>
      <c r="H654" s="665">
        <v>1</v>
      </c>
      <c r="I654" s="665">
        <v>750.23214285714289</v>
      </c>
      <c r="J654" s="665">
        <v>238</v>
      </c>
      <c r="K654" s="665">
        <v>178976</v>
      </c>
      <c r="L654" s="665">
        <v>1.0650036893342536</v>
      </c>
      <c r="M654" s="665">
        <v>752</v>
      </c>
      <c r="N654" s="665">
        <v>292</v>
      </c>
      <c r="O654" s="665">
        <v>221920</v>
      </c>
      <c r="P654" s="678">
        <v>1.3205436412538976</v>
      </c>
      <c r="Q654" s="666">
        <v>760</v>
      </c>
    </row>
    <row r="655" spans="1:17" ht="14.4" customHeight="1" x14ac:dyDescent="0.3">
      <c r="A655" s="661" t="s">
        <v>5778</v>
      </c>
      <c r="B655" s="662" t="s">
        <v>4944</v>
      </c>
      <c r="C655" s="662" t="s">
        <v>4986</v>
      </c>
      <c r="D655" s="662" t="s">
        <v>5037</v>
      </c>
      <c r="E655" s="662" t="s">
        <v>5034</v>
      </c>
      <c r="F655" s="665">
        <v>297</v>
      </c>
      <c r="G655" s="665">
        <v>164801</v>
      </c>
      <c r="H655" s="665">
        <v>1</v>
      </c>
      <c r="I655" s="665">
        <v>554.88552188552194</v>
      </c>
      <c r="J655" s="665">
        <v>243</v>
      </c>
      <c r="K655" s="665">
        <v>135837</v>
      </c>
      <c r="L655" s="665">
        <v>0.82424863926796565</v>
      </c>
      <c r="M655" s="665">
        <v>559</v>
      </c>
      <c r="N655" s="665">
        <v>199</v>
      </c>
      <c r="O655" s="665">
        <v>113032</v>
      </c>
      <c r="P655" s="678">
        <v>0.68586962457752076</v>
      </c>
      <c r="Q655" s="666">
        <v>568</v>
      </c>
    </row>
    <row r="656" spans="1:17" ht="14.4" customHeight="1" x14ac:dyDescent="0.3">
      <c r="A656" s="661" t="s">
        <v>5778</v>
      </c>
      <c r="B656" s="662" t="s">
        <v>4944</v>
      </c>
      <c r="C656" s="662" t="s">
        <v>4986</v>
      </c>
      <c r="D656" s="662" t="s">
        <v>5038</v>
      </c>
      <c r="E656" s="662" t="s">
        <v>5036</v>
      </c>
      <c r="F656" s="665">
        <v>49</v>
      </c>
      <c r="G656" s="665">
        <v>36654</v>
      </c>
      <c r="H656" s="665">
        <v>1</v>
      </c>
      <c r="I656" s="665">
        <v>748.0408163265306</v>
      </c>
      <c r="J656" s="665">
        <v>119</v>
      </c>
      <c r="K656" s="665">
        <v>89488</v>
      </c>
      <c r="L656" s="665">
        <v>2.4414252196213235</v>
      </c>
      <c r="M656" s="665">
        <v>752</v>
      </c>
      <c r="N656" s="665">
        <v>100</v>
      </c>
      <c r="O656" s="665">
        <v>76100</v>
      </c>
      <c r="P656" s="678">
        <v>2.0761717684290937</v>
      </c>
      <c r="Q656" s="666">
        <v>761</v>
      </c>
    </row>
    <row r="657" spans="1:17" ht="14.4" customHeight="1" x14ac:dyDescent="0.3">
      <c r="A657" s="661" t="s">
        <v>5778</v>
      </c>
      <c r="B657" s="662" t="s">
        <v>4944</v>
      </c>
      <c r="C657" s="662" t="s">
        <v>4986</v>
      </c>
      <c r="D657" s="662" t="s">
        <v>5095</v>
      </c>
      <c r="E657" s="662" t="s">
        <v>5096</v>
      </c>
      <c r="F657" s="665">
        <v>1292</v>
      </c>
      <c r="G657" s="665">
        <v>1039864</v>
      </c>
      <c r="H657" s="665">
        <v>1</v>
      </c>
      <c r="I657" s="665">
        <v>804.84829721362235</v>
      </c>
      <c r="J657" s="665">
        <v>1405</v>
      </c>
      <c r="K657" s="665">
        <v>1136645</v>
      </c>
      <c r="L657" s="665">
        <v>1.0930708246462999</v>
      </c>
      <c r="M657" s="665">
        <v>809</v>
      </c>
      <c r="N657" s="665">
        <v>1310</v>
      </c>
      <c r="O657" s="665">
        <v>1071580</v>
      </c>
      <c r="P657" s="678">
        <v>1.0305001423263043</v>
      </c>
      <c r="Q657" s="666">
        <v>818</v>
      </c>
    </row>
    <row r="658" spans="1:17" ht="14.4" customHeight="1" x14ac:dyDescent="0.3">
      <c r="A658" s="661" t="s">
        <v>5778</v>
      </c>
      <c r="B658" s="662" t="s">
        <v>4944</v>
      </c>
      <c r="C658" s="662" t="s">
        <v>4986</v>
      </c>
      <c r="D658" s="662" t="s">
        <v>5039</v>
      </c>
      <c r="E658" s="662" t="s">
        <v>5022</v>
      </c>
      <c r="F658" s="665">
        <v>2</v>
      </c>
      <c r="G658" s="665">
        <v>892</v>
      </c>
      <c r="H658" s="665">
        <v>1</v>
      </c>
      <c r="I658" s="665">
        <v>446</v>
      </c>
      <c r="J658" s="665">
        <v>6</v>
      </c>
      <c r="K658" s="665">
        <v>2694</v>
      </c>
      <c r="L658" s="665">
        <v>3.0201793721973096</v>
      </c>
      <c r="M658" s="665">
        <v>449</v>
      </c>
      <c r="N658" s="665">
        <v>4</v>
      </c>
      <c r="O658" s="665">
        <v>1848</v>
      </c>
      <c r="P658" s="678">
        <v>2.071748878923767</v>
      </c>
      <c r="Q658" s="666">
        <v>462</v>
      </c>
    </row>
    <row r="659" spans="1:17" ht="14.4" customHeight="1" x14ac:dyDescent="0.3">
      <c r="A659" s="661" t="s">
        <v>5778</v>
      </c>
      <c r="B659" s="662" t="s">
        <v>4944</v>
      </c>
      <c r="C659" s="662" t="s">
        <v>4986</v>
      </c>
      <c r="D659" s="662" t="s">
        <v>5110</v>
      </c>
      <c r="E659" s="662" t="s">
        <v>5020</v>
      </c>
      <c r="F659" s="665">
        <v>130</v>
      </c>
      <c r="G659" s="665">
        <v>92196</v>
      </c>
      <c r="H659" s="665">
        <v>1</v>
      </c>
      <c r="I659" s="665">
        <v>709.2</v>
      </c>
      <c r="J659" s="665">
        <v>127</v>
      </c>
      <c r="K659" s="665">
        <v>90805</v>
      </c>
      <c r="L659" s="665">
        <v>0.98491257755217143</v>
      </c>
      <c r="M659" s="665">
        <v>715</v>
      </c>
      <c r="N659" s="665">
        <v>142</v>
      </c>
      <c r="O659" s="665">
        <v>103376</v>
      </c>
      <c r="P659" s="678">
        <v>1.1212633953750706</v>
      </c>
      <c r="Q659" s="666">
        <v>728</v>
      </c>
    </row>
    <row r="660" spans="1:17" ht="14.4" customHeight="1" x14ac:dyDescent="0.3">
      <c r="A660" s="661" t="s">
        <v>5778</v>
      </c>
      <c r="B660" s="662" t="s">
        <v>4944</v>
      </c>
      <c r="C660" s="662" t="s">
        <v>4986</v>
      </c>
      <c r="D660" s="662" t="s">
        <v>5051</v>
      </c>
      <c r="E660" s="662" t="s">
        <v>5052</v>
      </c>
      <c r="F660" s="665">
        <v>3</v>
      </c>
      <c r="G660" s="665">
        <v>2462</v>
      </c>
      <c r="H660" s="665">
        <v>1</v>
      </c>
      <c r="I660" s="665">
        <v>820.66666666666663</v>
      </c>
      <c r="J660" s="665">
        <v>1</v>
      </c>
      <c r="K660" s="665">
        <v>824</v>
      </c>
      <c r="L660" s="665">
        <v>0.33468724614134848</v>
      </c>
      <c r="M660" s="665">
        <v>824</v>
      </c>
      <c r="N660" s="665">
        <v>3</v>
      </c>
      <c r="O660" s="665">
        <v>2499</v>
      </c>
      <c r="P660" s="678">
        <v>1.0150284321689682</v>
      </c>
      <c r="Q660" s="666">
        <v>833</v>
      </c>
    </row>
    <row r="661" spans="1:17" ht="14.4" customHeight="1" x14ac:dyDescent="0.3">
      <c r="A661" s="661" t="s">
        <v>5778</v>
      </c>
      <c r="B661" s="662" t="s">
        <v>4944</v>
      </c>
      <c r="C661" s="662" t="s">
        <v>4986</v>
      </c>
      <c r="D661" s="662" t="s">
        <v>5041</v>
      </c>
      <c r="E661" s="662" t="s">
        <v>5042</v>
      </c>
      <c r="F661" s="665">
        <v>543</v>
      </c>
      <c r="G661" s="665">
        <v>112961</v>
      </c>
      <c r="H661" s="665">
        <v>1</v>
      </c>
      <c r="I661" s="665">
        <v>208.03130755064456</v>
      </c>
      <c r="J661" s="665">
        <v>558</v>
      </c>
      <c r="K661" s="665">
        <v>117180</v>
      </c>
      <c r="L661" s="665">
        <v>1.0373491736085905</v>
      </c>
      <c r="M661" s="665">
        <v>210</v>
      </c>
      <c r="N661" s="665">
        <v>587</v>
      </c>
      <c r="O661" s="665">
        <v>126205</v>
      </c>
      <c r="P661" s="678">
        <v>1.1172440045679481</v>
      </c>
      <c r="Q661" s="666">
        <v>215</v>
      </c>
    </row>
    <row r="662" spans="1:17" ht="14.4" customHeight="1" x14ac:dyDescent="0.3">
      <c r="A662" s="661" t="s">
        <v>5778</v>
      </c>
      <c r="B662" s="662" t="s">
        <v>4944</v>
      </c>
      <c r="C662" s="662" t="s">
        <v>4986</v>
      </c>
      <c r="D662" s="662" t="s">
        <v>5001</v>
      </c>
      <c r="E662" s="662" t="s">
        <v>5002</v>
      </c>
      <c r="F662" s="665">
        <v>2</v>
      </c>
      <c r="G662" s="665">
        <v>660</v>
      </c>
      <c r="H662" s="665">
        <v>1</v>
      </c>
      <c r="I662" s="665">
        <v>330</v>
      </c>
      <c r="J662" s="665">
        <v>1</v>
      </c>
      <c r="K662" s="665">
        <v>331</v>
      </c>
      <c r="L662" s="665">
        <v>0.50151515151515147</v>
      </c>
      <c r="M662" s="665">
        <v>331</v>
      </c>
      <c r="N662" s="665"/>
      <c r="O662" s="665"/>
      <c r="P662" s="678"/>
      <c r="Q662" s="666"/>
    </row>
    <row r="663" spans="1:17" ht="14.4" customHeight="1" x14ac:dyDescent="0.3">
      <c r="A663" s="661" t="s">
        <v>5778</v>
      </c>
      <c r="B663" s="662" t="s">
        <v>4944</v>
      </c>
      <c r="C663" s="662" t="s">
        <v>4986</v>
      </c>
      <c r="D663" s="662" t="s">
        <v>5043</v>
      </c>
      <c r="E663" s="662" t="s">
        <v>5044</v>
      </c>
      <c r="F663" s="665">
        <v>2747</v>
      </c>
      <c r="G663" s="665">
        <v>228108</v>
      </c>
      <c r="H663" s="665">
        <v>1</v>
      </c>
      <c r="I663" s="665">
        <v>83.038951583545682</v>
      </c>
      <c r="J663" s="665">
        <v>2701</v>
      </c>
      <c r="K663" s="665">
        <v>229585</v>
      </c>
      <c r="L663" s="665">
        <v>1.0064750030687217</v>
      </c>
      <c r="M663" s="665">
        <v>85</v>
      </c>
      <c r="N663" s="665">
        <v>2799</v>
      </c>
      <c r="O663" s="665">
        <v>237915</v>
      </c>
      <c r="P663" s="678">
        <v>1.0429927928875795</v>
      </c>
      <c r="Q663" s="666">
        <v>85</v>
      </c>
    </row>
    <row r="664" spans="1:17" ht="14.4" customHeight="1" x14ac:dyDescent="0.3">
      <c r="A664" s="661" t="s">
        <v>5778</v>
      </c>
      <c r="B664" s="662" t="s">
        <v>4944</v>
      </c>
      <c r="C664" s="662" t="s">
        <v>4986</v>
      </c>
      <c r="D664" s="662" t="s">
        <v>5053</v>
      </c>
      <c r="E664" s="662" t="s">
        <v>5054</v>
      </c>
      <c r="F664" s="665"/>
      <c r="G664" s="665"/>
      <c r="H664" s="665"/>
      <c r="I664" s="665"/>
      <c r="J664" s="665">
        <v>2</v>
      </c>
      <c r="K664" s="665">
        <v>1414</v>
      </c>
      <c r="L664" s="665"/>
      <c r="M664" s="665">
        <v>707</v>
      </c>
      <c r="N664" s="665"/>
      <c r="O664" s="665"/>
      <c r="P664" s="678"/>
      <c r="Q664" s="666"/>
    </row>
    <row r="665" spans="1:17" ht="14.4" customHeight="1" x14ac:dyDescent="0.3">
      <c r="A665" s="661" t="s">
        <v>5778</v>
      </c>
      <c r="B665" s="662" t="s">
        <v>4944</v>
      </c>
      <c r="C665" s="662" t="s">
        <v>4986</v>
      </c>
      <c r="D665" s="662" t="s">
        <v>5097</v>
      </c>
      <c r="E665" s="662" t="s">
        <v>5096</v>
      </c>
      <c r="F665" s="665">
        <v>1090</v>
      </c>
      <c r="G665" s="665">
        <v>1015002</v>
      </c>
      <c r="H665" s="665">
        <v>1</v>
      </c>
      <c r="I665" s="665">
        <v>931.19449541284405</v>
      </c>
      <c r="J665" s="665">
        <v>992</v>
      </c>
      <c r="K665" s="665">
        <v>927520</v>
      </c>
      <c r="L665" s="665">
        <v>0.91381100726895115</v>
      </c>
      <c r="M665" s="665">
        <v>935</v>
      </c>
      <c r="N665" s="665">
        <v>1302</v>
      </c>
      <c r="O665" s="665">
        <v>1239504</v>
      </c>
      <c r="P665" s="678">
        <v>1.2211838006230529</v>
      </c>
      <c r="Q665" s="666">
        <v>952</v>
      </c>
    </row>
    <row r="666" spans="1:17" ht="14.4" customHeight="1" x14ac:dyDescent="0.3">
      <c r="A666" s="661" t="s">
        <v>5778</v>
      </c>
      <c r="B666" s="662" t="s">
        <v>4944</v>
      </c>
      <c r="C666" s="662" t="s">
        <v>4986</v>
      </c>
      <c r="D666" s="662" t="s">
        <v>5009</v>
      </c>
      <c r="E666" s="662" t="s">
        <v>5010</v>
      </c>
      <c r="F666" s="665">
        <v>8</v>
      </c>
      <c r="G666" s="665">
        <v>896</v>
      </c>
      <c r="H666" s="665">
        <v>1</v>
      </c>
      <c r="I666" s="665">
        <v>112</v>
      </c>
      <c r="J666" s="665">
        <v>6</v>
      </c>
      <c r="K666" s="665">
        <v>684</v>
      </c>
      <c r="L666" s="665">
        <v>0.7633928571428571</v>
      </c>
      <c r="M666" s="665">
        <v>114</v>
      </c>
      <c r="N666" s="665">
        <v>12</v>
      </c>
      <c r="O666" s="665">
        <v>1440</v>
      </c>
      <c r="P666" s="678">
        <v>1.6071428571428572</v>
      </c>
      <c r="Q666" s="666">
        <v>120</v>
      </c>
    </row>
    <row r="667" spans="1:17" ht="14.4" customHeight="1" x14ac:dyDescent="0.3">
      <c r="A667" s="661" t="s">
        <v>5778</v>
      </c>
      <c r="B667" s="662" t="s">
        <v>4944</v>
      </c>
      <c r="C667" s="662" t="s">
        <v>4986</v>
      </c>
      <c r="D667" s="662" t="s">
        <v>5098</v>
      </c>
      <c r="E667" s="662" t="s">
        <v>5096</v>
      </c>
      <c r="F667" s="665">
        <v>123</v>
      </c>
      <c r="G667" s="665">
        <v>90460</v>
      </c>
      <c r="H667" s="665">
        <v>1</v>
      </c>
      <c r="I667" s="665">
        <v>735.44715447154476</v>
      </c>
      <c r="J667" s="665">
        <v>120</v>
      </c>
      <c r="K667" s="665">
        <v>88440</v>
      </c>
      <c r="L667" s="665">
        <v>0.97766968826000444</v>
      </c>
      <c r="M667" s="665">
        <v>737</v>
      </c>
      <c r="N667" s="665">
        <v>88</v>
      </c>
      <c r="O667" s="665">
        <v>65560</v>
      </c>
      <c r="P667" s="678">
        <v>0.72474021667035149</v>
      </c>
      <c r="Q667" s="666">
        <v>745</v>
      </c>
    </row>
    <row r="668" spans="1:17" ht="14.4" customHeight="1" x14ac:dyDescent="0.3">
      <c r="A668" s="661" t="s">
        <v>5778</v>
      </c>
      <c r="B668" s="662" t="s">
        <v>4944</v>
      </c>
      <c r="C668" s="662" t="s">
        <v>4986</v>
      </c>
      <c r="D668" s="662" t="s">
        <v>5099</v>
      </c>
      <c r="E668" s="662" t="s">
        <v>5100</v>
      </c>
      <c r="F668" s="665"/>
      <c r="G668" s="665"/>
      <c r="H668" s="665"/>
      <c r="I668" s="665"/>
      <c r="J668" s="665">
        <v>4</v>
      </c>
      <c r="K668" s="665">
        <v>228</v>
      </c>
      <c r="L668" s="665"/>
      <c r="M668" s="665">
        <v>57</v>
      </c>
      <c r="N668" s="665">
        <v>1</v>
      </c>
      <c r="O668" s="665">
        <v>58</v>
      </c>
      <c r="P668" s="678"/>
      <c r="Q668" s="666">
        <v>58</v>
      </c>
    </row>
    <row r="669" spans="1:17" ht="14.4" customHeight="1" x14ac:dyDescent="0.3">
      <c r="A669" s="661" t="s">
        <v>5778</v>
      </c>
      <c r="B669" s="662" t="s">
        <v>4944</v>
      </c>
      <c r="C669" s="662" t="s">
        <v>4986</v>
      </c>
      <c r="D669" s="662" t="s">
        <v>5101</v>
      </c>
      <c r="E669" s="662" t="s">
        <v>5102</v>
      </c>
      <c r="F669" s="665">
        <v>4</v>
      </c>
      <c r="G669" s="665">
        <v>2100</v>
      </c>
      <c r="H669" s="665">
        <v>1</v>
      </c>
      <c r="I669" s="665">
        <v>525</v>
      </c>
      <c r="J669" s="665">
        <v>12</v>
      </c>
      <c r="K669" s="665">
        <v>6324</v>
      </c>
      <c r="L669" s="665">
        <v>3.0114285714285716</v>
      </c>
      <c r="M669" s="665">
        <v>527</v>
      </c>
      <c r="N669" s="665">
        <v>13</v>
      </c>
      <c r="O669" s="665">
        <v>7059</v>
      </c>
      <c r="P669" s="678">
        <v>3.3614285714285712</v>
      </c>
      <c r="Q669" s="666">
        <v>543</v>
      </c>
    </row>
    <row r="670" spans="1:17" ht="14.4" customHeight="1" x14ac:dyDescent="0.3">
      <c r="A670" s="661" t="s">
        <v>5778</v>
      </c>
      <c r="B670" s="662" t="s">
        <v>4944</v>
      </c>
      <c r="C670" s="662" t="s">
        <v>4986</v>
      </c>
      <c r="D670" s="662" t="s">
        <v>5045</v>
      </c>
      <c r="E670" s="662" t="s">
        <v>5046</v>
      </c>
      <c r="F670" s="665">
        <v>97</v>
      </c>
      <c r="G670" s="665">
        <v>28804</v>
      </c>
      <c r="H670" s="665">
        <v>1</v>
      </c>
      <c r="I670" s="665">
        <v>296.94845360824741</v>
      </c>
      <c r="J670" s="665">
        <v>98</v>
      </c>
      <c r="K670" s="665">
        <v>29302</v>
      </c>
      <c r="L670" s="665">
        <v>1.0172892653798085</v>
      </c>
      <c r="M670" s="665">
        <v>299</v>
      </c>
      <c r="N670" s="665">
        <v>74</v>
      </c>
      <c r="O670" s="665">
        <v>22718</v>
      </c>
      <c r="P670" s="678">
        <v>0.78870990140258301</v>
      </c>
      <c r="Q670" s="666">
        <v>307</v>
      </c>
    </row>
    <row r="671" spans="1:17" ht="14.4" customHeight="1" x14ac:dyDescent="0.3">
      <c r="A671" s="661" t="s">
        <v>5778</v>
      </c>
      <c r="B671" s="662" t="s">
        <v>4944</v>
      </c>
      <c r="C671" s="662" t="s">
        <v>4986</v>
      </c>
      <c r="D671" s="662" t="s">
        <v>5103</v>
      </c>
      <c r="E671" s="662" t="s">
        <v>5042</v>
      </c>
      <c r="F671" s="665">
        <v>40</v>
      </c>
      <c r="G671" s="665">
        <v>6932</v>
      </c>
      <c r="H671" s="665">
        <v>1</v>
      </c>
      <c r="I671" s="665">
        <v>173.3</v>
      </c>
      <c r="J671" s="665">
        <v>35</v>
      </c>
      <c r="K671" s="665">
        <v>6090</v>
      </c>
      <c r="L671" s="665">
        <v>0.878534333525678</v>
      </c>
      <c r="M671" s="665">
        <v>174</v>
      </c>
      <c r="N671" s="665">
        <v>30</v>
      </c>
      <c r="O671" s="665">
        <v>5340</v>
      </c>
      <c r="P671" s="678">
        <v>0.77034045008655516</v>
      </c>
      <c r="Q671" s="666">
        <v>178</v>
      </c>
    </row>
    <row r="672" spans="1:17" ht="14.4" customHeight="1" x14ac:dyDescent="0.3">
      <c r="A672" s="661" t="s">
        <v>5778</v>
      </c>
      <c r="B672" s="662" t="s">
        <v>4944</v>
      </c>
      <c r="C672" s="662" t="s">
        <v>4986</v>
      </c>
      <c r="D672" s="662" t="s">
        <v>5047</v>
      </c>
      <c r="E672" s="662" t="s">
        <v>5046</v>
      </c>
      <c r="F672" s="665">
        <v>101</v>
      </c>
      <c r="G672" s="665">
        <v>37101</v>
      </c>
      <c r="H672" s="665">
        <v>1</v>
      </c>
      <c r="I672" s="665">
        <v>367.33663366336634</v>
      </c>
      <c r="J672" s="665">
        <v>110</v>
      </c>
      <c r="K672" s="665">
        <v>40810</v>
      </c>
      <c r="L672" s="665">
        <v>1.0999703512034715</v>
      </c>
      <c r="M672" s="665">
        <v>371</v>
      </c>
      <c r="N672" s="665">
        <v>121</v>
      </c>
      <c r="O672" s="665">
        <v>45980</v>
      </c>
      <c r="P672" s="678">
        <v>1.2393196948869303</v>
      </c>
      <c r="Q672" s="666">
        <v>380</v>
      </c>
    </row>
    <row r="673" spans="1:17" ht="14.4" customHeight="1" x14ac:dyDescent="0.3">
      <c r="A673" s="661" t="s">
        <v>5778</v>
      </c>
      <c r="B673" s="662" t="s">
        <v>4944</v>
      </c>
      <c r="C673" s="662" t="s">
        <v>4986</v>
      </c>
      <c r="D673" s="662" t="s">
        <v>5019</v>
      </c>
      <c r="E673" s="662" t="s">
        <v>5020</v>
      </c>
      <c r="F673" s="665">
        <v>237</v>
      </c>
      <c r="G673" s="665">
        <v>143013</v>
      </c>
      <c r="H673" s="665">
        <v>1</v>
      </c>
      <c r="I673" s="665">
        <v>603.43037974683546</v>
      </c>
      <c r="J673" s="665">
        <v>247</v>
      </c>
      <c r="K673" s="665">
        <v>149682</v>
      </c>
      <c r="L673" s="665">
        <v>1.0466321243523315</v>
      </c>
      <c r="M673" s="665">
        <v>606</v>
      </c>
      <c r="N673" s="665">
        <v>298</v>
      </c>
      <c r="O673" s="665">
        <v>184164</v>
      </c>
      <c r="P673" s="678">
        <v>1.2877430723081118</v>
      </c>
      <c r="Q673" s="666">
        <v>618</v>
      </c>
    </row>
    <row r="674" spans="1:17" ht="14.4" customHeight="1" x14ac:dyDescent="0.3">
      <c r="A674" s="661" t="s">
        <v>5778</v>
      </c>
      <c r="B674" s="662" t="s">
        <v>4944</v>
      </c>
      <c r="C674" s="662" t="s">
        <v>4986</v>
      </c>
      <c r="D674" s="662" t="s">
        <v>5048</v>
      </c>
      <c r="E674" s="662" t="s">
        <v>5049</v>
      </c>
      <c r="F674" s="665"/>
      <c r="G674" s="665"/>
      <c r="H674" s="665"/>
      <c r="I674" s="665"/>
      <c r="J674" s="665">
        <v>1</v>
      </c>
      <c r="K674" s="665">
        <v>272</v>
      </c>
      <c r="L674" s="665"/>
      <c r="M674" s="665">
        <v>272</v>
      </c>
      <c r="N674" s="665"/>
      <c r="O674" s="665"/>
      <c r="P674" s="678"/>
      <c r="Q674" s="666"/>
    </row>
    <row r="675" spans="1:17" ht="14.4" customHeight="1" x14ac:dyDescent="0.3">
      <c r="A675" s="661" t="s">
        <v>5778</v>
      </c>
      <c r="B675" s="662" t="s">
        <v>4944</v>
      </c>
      <c r="C675" s="662" t="s">
        <v>4986</v>
      </c>
      <c r="D675" s="662" t="s">
        <v>5104</v>
      </c>
      <c r="E675" s="662" t="s">
        <v>5105</v>
      </c>
      <c r="F675" s="665">
        <v>6</v>
      </c>
      <c r="G675" s="665">
        <v>600</v>
      </c>
      <c r="H675" s="665">
        <v>1</v>
      </c>
      <c r="I675" s="665">
        <v>100</v>
      </c>
      <c r="J675" s="665">
        <v>8</v>
      </c>
      <c r="K675" s="665">
        <v>800</v>
      </c>
      <c r="L675" s="665">
        <v>1.3333333333333333</v>
      </c>
      <c r="M675" s="665">
        <v>100</v>
      </c>
      <c r="N675" s="665">
        <v>5</v>
      </c>
      <c r="O675" s="665">
        <v>500</v>
      </c>
      <c r="P675" s="678">
        <v>0.83333333333333337</v>
      </c>
      <c r="Q675" s="666">
        <v>100</v>
      </c>
    </row>
    <row r="676" spans="1:17" ht="14.4" customHeight="1" x14ac:dyDescent="0.3">
      <c r="A676" s="661" t="s">
        <v>5778</v>
      </c>
      <c r="B676" s="662" t="s">
        <v>4944</v>
      </c>
      <c r="C676" s="662" t="s">
        <v>4986</v>
      </c>
      <c r="D676" s="662" t="s">
        <v>5121</v>
      </c>
      <c r="E676" s="662" t="s">
        <v>5096</v>
      </c>
      <c r="F676" s="665">
        <v>11</v>
      </c>
      <c r="G676" s="665">
        <v>11132</v>
      </c>
      <c r="H676" s="665">
        <v>1</v>
      </c>
      <c r="I676" s="665">
        <v>1012</v>
      </c>
      <c r="J676" s="665"/>
      <c r="K676" s="665"/>
      <c r="L676" s="665"/>
      <c r="M676" s="665"/>
      <c r="N676" s="665">
        <v>22</v>
      </c>
      <c r="O676" s="665">
        <v>22770</v>
      </c>
      <c r="P676" s="678">
        <v>2.0454545454545454</v>
      </c>
      <c r="Q676" s="666">
        <v>1035</v>
      </c>
    </row>
    <row r="677" spans="1:17" ht="14.4" customHeight="1" x14ac:dyDescent="0.3">
      <c r="A677" s="661" t="s">
        <v>5778</v>
      </c>
      <c r="B677" s="662" t="s">
        <v>4944</v>
      </c>
      <c r="C677" s="662" t="s">
        <v>4986</v>
      </c>
      <c r="D677" s="662" t="s">
        <v>5021</v>
      </c>
      <c r="E677" s="662" t="s">
        <v>5022</v>
      </c>
      <c r="F677" s="665"/>
      <c r="G677" s="665"/>
      <c r="H677" s="665"/>
      <c r="I677" s="665"/>
      <c r="J677" s="665">
        <v>1</v>
      </c>
      <c r="K677" s="665">
        <v>340</v>
      </c>
      <c r="L677" s="665"/>
      <c r="M677" s="665">
        <v>340</v>
      </c>
      <c r="N677" s="665"/>
      <c r="O677" s="665"/>
      <c r="P677" s="678"/>
      <c r="Q677" s="666"/>
    </row>
    <row r="678" spans="1:17" ht="14.4" customHeight="1" x14ac:dyDescent="0.3">
      <c r="A678" s="661" t="s">
        <v>5778</v>
      </c>
      <c r="B678" s="662" t="s">
        <v>4944</v>
      </c>
      <c r="C678" s="662" t="s">
        <v>4986</v>
      </c>
      <c r="D678" s="662" t="s">
        <v>5106</v>
      </c>
      <c r="E678" s="662" t="s">
        <v>5096</v>
      </c>
      <c r="F678" s="665">
        <v>3</v>
      </c>
      <c r="G678" s="665">
        <v>2586</v>
      </c>
      <c r="H678" s="665">
        <v>1</v>
      </c>
      <c r="I678" s="665">
        <v>862</v>
      </c>
      <c r="J678" s="665">
        <v>31</v>
      </c>
      <c r="K678" s="665">
        <v>26753</v>
      </c>
      <c r="L678" s="665">
        <v>10.345320959010055</v>
      </c>
      <c r="M678" s="665">
        <v>863</v>
      </c>
      <c r="N678" s="665"/>
      <c r="O678" s="665"/>
      <c r="P678" s="678"/>
      <c r="Q678" s="666"/>
    </row>
    <row r="679" spans="1:17" ht="14.4" customHeight="1" x14ac:dyDescent="0.3">
      <c r="A679" s="661" t="s">
        <v>5778</v>
      </c>
      <c r="B679" s="662" t="s">
        <v>4944</v>
      </c>
      <c r="C679" s="662" t="s">
        <v>4986</v>
      </c>
      <c r="D679" s="662" t="s">
        <v>5122</v>
      </c>
      <c r="E679" s="662" t="s">
        <v>5112</v>
      </c>
      <c r="F679" s="665">
        <v>1463</v>
      </c>
      <c r="G679" s="665">
        <v>762602</v>
      </c>
      <c r="H679" s="665">
        <v>1</v>
      </c>
      <c r="I679" s="665">
        <v>521.25905673274099</v>
      </c>
      <c r="J679" s="665">
        <v>1512</v>
      </c>
      <c r="K679" s="665">
        <v>790776</v>
      </c>
      <c r="L679" s="665">
        <v>1.036944566103944</v>
      </c>
      <c r="M679" s="665">
        <v>523</v>
      </c>
      <c r="N679" s="665">
        <v>1993</v>
      </c>
      <c r="O679" s="665">
        <v>1058283</v>
      </c>
      <c r="P679" s="678">
        <v>1.3877264942919112</v>
      </c>
      <c r="Q679" s="666">
        <v>531</v>
      </c>
    </row>
    <row r="680" spans="1:17" ht="14.4" customHeight="1" x14ac:dyDescent="0.3">
      <c r="A680" s="661" t="s">
        <v>5778</v>
      </c>
      <c r="B680" s="662" t="s">
        <v>4944</v>
      </c>
      <c r="C680" s="662" t="s">
        <v>4986</v>
      </c>
      <c r="D680" s="662" t="s">
        <v>5123</v>
      </c>
      <c r="E680" s="662" t="s">
        <v>5112</v>
      </c>
      <c r="F680" s="665">
        <v>23</v>
      </c>
      <c r="G680" s="665">
        <v>18475</v>
      </c>
      <c r="H680" s="665">
        <v>1</v>
      </c>
      <c r="I680" s="665">
        <v>803.26086956521738</v>
      </c>
      <c r="J680" s="665">
        <v>56</v>
      </c>
      <c r="K680" s="665">
        <v>45192</v>
      </c>
      <c r="L680" s="665">
        <v>2.4461163734776727</v>
      </c>
      <c r="M680" s="665">
        <v>807</v>
      </c>
      <c r="N680" s="665">
        <v>35</v>
      </c>
      <c r="O680" s="665">
        <v>28840</v>
      </c>
      <c r="P680" s="678">
        <v>1.5610284167794317</v>
      </c>
      <c r="Q680" s="666">
        <v>824</v>
      </c>
    </row>
    <row r="681" spans="1:17" ht="14.4" customHeight="1" x14ac:dyDescent="0.3">
      <c r="A681" s="661" t="s">
        <v>5778</v>
      </c>
      <c r="B681" s="662" t="s">
        <v>4944</v>
      </c>
      <c r="C681" s="662" t="s">
        <v>4986</v>
      </c>
      <c r="D681" s="662" t="s">
        <v>5111</v>
      </c>
      <c r="E681" s="662" t="s">
        <v>5112</v>
      </c>
      <c r="F681" s="665">
        <v>396</v>
      </c>
      <c r="G681" s="665">
        <v>234148</v>
      </c>
      <c r="H681" s="665">
        <v>1</v>
      </c>
      <c r="I681" s="665">
        <v>591.28282828282829</v>
      </c>
      <c r="J681" s="665">
        <v>386</v>
      </c>
      <c r="K681" s="665">
        <v>229670</v>
      </c>
      <c r="L681" s="665">
        <v>0.98087534379964814</v>
      </c>
      <c r="M681" s="665">
        <v>595</v>
      </c>
      <c r="N681" s="665">
        <v>456</v>
      </c>
      <c r="O681" s="665">
        <v>275424</v>
      </c>
      <c r="P681" s="678">
        <v>1.1762816680048516</v>
      </c>
      <c r="Q681" s="666">
        <v>604</v>
      </c>
    </row>
    <row r="682" spans="1:17" ht="14.4" customHeight="1" x14ac:dyDescent="0.3">
      <c r="A682" s="661" t="s">
        <v>5778</v>
      </c>
      <c r="B682" s="662" t="s">
        <v>4944</v>
      </c>
      <c r="C682" s="662" t="s">
        <v>4986</v>
      </c>
      <c r="D682" s="662" t="s">
        <v>5050</v>
      </c>
      <c r="E682" s="662" t="s">
        <v>5032</v>
      </c>
      <c r="F682" s="665">
        <v>5</v>
      </c>
      <c r="G682" s="665">
        <v>1965</v>
      </c>
      <c r="H682" s="665">
        <v>1</v>
      </c>
      <c r="I682" s="665">
        <v>393</v>
      </c>
      <c r="J682" s="665">
        <v>2</v>
      </c>
      <c r="K682" s="665">
        <v>790</v>
      </c>
      <c r="L682" s="665">
        <v>0.4020356234096692</v>
      </c>
      <c r="M682" s="665">
        <v>395</v>
      </c>
      <c r="N682" s="665">
        <v>5</v>
      </c>
      <c r="O682" s="665">
        <v>2020</v>
      </c>
      <c r="P682" s="678">
        <v>1.0279898218829517</v>
      </c>
      <c r="Q682" s="666">
        <v>404</v>
      </c>
    </row>
    <row r="683" spans="1:17" ht="14.4" customHeight="1" x14ac:dyDescent="0.3">
      <c r="A683" s="661" t="s">
        <v>5778</v>
      </c>
      <c r="B683" s="662" t="s">
        <v>4944</v>
      </c>
      <c r="C683" s="662" t="s">
        <v>4986</v>
      </c>
      <c r="D683" s="662" t="s">
        <v>5130</v>
      </c>
      <c r="E683" s="662" t="s">
        <v>5112</v>
      </c>
      <c r="F683" s="665"/>
      <c r="G683" s="665"/>
      <c r="H683" s="665"/>
      <c r="I683" s="665"/>
      <c r="J683" s="665">
        <v>2</v>
      </c>
      <c r="K683" s="665">
        <v>1470</v>
      </c>
      <c r="L683" s="665"/>
      <c r="M683" s="665">
        <v>735</v>
      </c>
      <c r="N683" s="665"/>
      <c r="O683" s="665"/>
      <c r="P683" s="678"/>
      <c r="Q683" s="666"/>
    </row>
    <row r="684" spans="1:17" ht="14.4" customHeight="1" x14ac:dyDescent="0.3">
      <c r="A684" s="661" t="s">
        <v>5778</v>
      </c>
      <c r="B684" s="662" t="s">
        <v>4944</v>
      </c>
      <c r="C684" s="662" t="s">
        <v>4986</v>
      </c>
      <c r="D684" s="662" t="s">
        <v>5134</v>
      </c>
      <c r="E684" s="662" t="s">
        <v>5135</v>
      </c>
      <c r="F684" s="665"/>
      <c r="G684" s="665"/>
      <c r="H684" s="665"/>
      <c r="I684" s="665"/>
      <c r="J684" s="665">
        <v>1</v>
      </c>
      <c r="K684" s="665">
        <v>1371</v>
      </c>
      <c r="L684" s="665"/>
      <c r="M684" s="665">
        <v>1371</v>
      </c>
      <c r="N684" s="665"/>
      <c r="O684" s="665"/>
      <c r="P684" s="678"/>
      <c r="Q684" s="666"/>
    </row>
    <row r="685" spans="1:17" ht="14.4" customHeight="1" x14ac:dyDescent="0.3">
      <c r="A685" s="661" t="s">
        <v>5778</v>
      </c>
      <c r="B685" s="662" t="s">
        <v>4944</v>
      </c>
      <c r="C685" s="662" t="s">
        <v>4986</v>
      </c>
      <c r="D685" s="662" t="s">
        <v>5124</v>
      </c>
      <c r="E685" s="662" t="s">
        <v>5112</v>
      </c>
      <c r="F685" s="665">
        <v>7</v>
      </c>
      <c r="G685" s="665">
        <v>5957</v>
      </c>
      <c r="H685" s="665">
        <v>1</v>
      </c>
      <c r="I685" s="665">
        <v>851</v>
      </c>
      <c r="J685" s="665">
        <v>4</v>
      </c>
      <c r="K685" s="665">
        <v>3428</v>
      </c>
      <c r="L685" s="665">
        <v>0.57545744502266238</v>
      </c>
      <c r="M685" s="665">
        <v>857</v>
      </c>
      <c r="N685" s="665"/>
      <c r="O685" s="665"/>
      <c r="P685" s="678"/>
      <c r="Q685" s="666"/>
    </row>
    <row r="686" spans="1:17" ht="14.4" customHeight="1" x14ac:dyDescent="0.3">
      <c r="A686" s="661" t="s">
        <v>5779</v>
      </c>
      <c r="B686" s="662" t="s">
        <v>4944</v>
      </c>
      <c r="C686" s="662" t="s">
        <v>4975</v>
      </c>
      <c r="D686" s="662" t="s">
        <v>5089</v>
      </c>
      <c r="E686" s="662" t="s">
        <v>5090</v>
      </c>
      <c r="F686" s="665">
        <v>4</v>
      </c>
      <c r="G686" s="665">
        <v>3619</v>
      </c>
      <c r="H686" s="665">
        <v>1</v>
      </c>
      <c r="I686" s="665">
        <v>904.75</v>
      </c>
      <c r="J686" s="665">
        <v>6</v>
      </c>
      <c r="K686" s="665">
        <v>5428.5</v>
      </c>
      <c r="L686" s="665">
        <v>1.5</v>
      </c>
      <c r="M686" s="665">
        <v>904.75</v>
      </c>
      <c r="N686" s="665">
        <v>2</v>
      </c>
      <c r="O686" s="665">
        <v>1809.5</v>
      </c>
      <c r="P686" s="678">
        <v>0.5</v>
      </c>
      <c r="Q686" s="666">
        <v>904.75</v>
      </c>
    </row>
    <row r="687" spans="1:17" ht="14.4" customHeight="1" x14ac:dyDescent="0.3">
      <c r="A687" s="661" t="s">
        <v>5779</v>
      </c>
      <c r="B687" s="662" t="s">
        <v>4944</v>
      </c>
      <c r="C687" s="662" t="s">
        <v>4986</v>
      </c>
      <c r="D687" s="662" t="s">
        <v>5091</v>
      </c>
      <c r="E687" s="662" t="s">
        <v>5092</v>
      </c>
      <c r="F687" s="665"/>
      <c r="G687" s="665"/>
      <c r="H687" s="665"/>
      <c r="I687" s="665"/>
      <c r="J687" s="665"/>
      <c r="K687" s="665"/>
      <c r="L687" s="665"/>
      <c r="M687" s="665"/>
      <c r="N687" s="665">
        <v>6</v>
      </c>
      <c r="O687" s="665">
        <v>1170</v>
      </c>
      <c r="P687" s="678"/>
      <c r="Q687" s="666">
        <v>195</v>
      </c>
    </row>
    <row r="688" spans="1:17" ht="14.4" customHeight="1" x14ac:dyDescent="0.3">
      <c r="A688" s="661" t="s">
        <v>5779</v>
      </c>
      <c r="B688" s="662" t="s">
        <v>4944</v>
      </c>
      <c r="C688" s="662" t="s">
        <v>4986</v>
      </c>
      <c r="D688" s="662" t="s">
        <v>4997</v>
      </c>
      <c r="E688" s="662" t="s">
        <v>4998</v>
      </c>
      <c r="F688" s="665">
        <v>25</v>
      </c>
      <c r="G688" s="665">
        <v>5830</v>
      </c>
      <c r="H688" s="665">
        <v>1</v>
      </c>
      <c r="I688" s="665">
        <v>233.2</v>
      </c>
      <c r="J688" s="665">
        <v>34</v>
      </c>
      <c r="K688" s="665">
        <v>7990</v>
      </c>
      <c r="L688" s="665">
        <v>1.3704974271012007</v>
      </c>
      <c r="M688" s="665">
        <v>235</v>
      </c>
      <c r="N688" s="665">
        <v>21</v>
      </c>
      <c r="O688" s="665">
        <v>5271</v>
      </c>
      <c r="P688" s="678">
        <v>0.90411663807890219</v>
      </c>
      <c r="Q688" s="666">
        <v>251</v>
      </c>
    </row>
    <row r="689" spans="1:17" ht="14.4" customHeight="1" x14ac:dyDescent="0.3">
      <c r="A689" s="661" t="s">
        <v>5779</v>
      </c>
      <c r="B689" s="662" t="s">
        <v>4944</v>
      </c>
      <c r="C689" s="662" t="s">
        <v>4986</v>
      </c>
      <c r="D689" s="662" t="s">
        <v>5029</v>
      </c>
      <c r="E689" s="662" t="s">
        <v>5030</v>
      </c>
      <c r="F689" s="665">
        <v>9</v>
      </c>
      <c r="G689" s="665">
        <v>1056</v>
      </c>
      <c r="H689" s="665">
        <v>1</v>
      </c>
      <c r="I689" s="665">
        <v>117.33333333333333</v>
      </c>
      <c r="J689" s="665">
        <v>14</v>
      </c>
      <c r="K689" s="665">
        <v>1652</v>
      </c>
      <c r="L689" s="665">
        <v>1.5643939393939394</v>
      </c>
      <c r="M689" s="665">
        <v>118</v>
      </c>
      <c r="N689" s="665">
        <v>12</v>
      </c>
      <c r="O689" s="665">
        <v>1512</v>
      </c>
      <c r="P689" s="678">
        <v>1.4318181818181819</v>
      </c>
      <c r="Q689" s="666">
        <v>126</v>
      </c>
    </row>
    <row r="690" spans="1:17" ht="14.4" customHeight="1" x14ac:dyDescent="0.3">
      <c r="A690" s="661" t="s">
        <v>5779</v>
      </c>
      <c r="B690" s="662" t="s">
        <v>4944</v>
      </c>
      <c r="C690" s="662" t="s">
        <v>4986</v>
      </c>
      <c r="D690" s="662" t="s">
        <v>5031</v>
      </c>
      <c r="E690" s="662" t="s">
        <v>5032</v>
      </c>
      <c r="F690" s="665">
        <v>3</v>
      </c>
      <c r="G690" s="665">
        <v>960</v>
      </c>
      <c r="H690" s="665">
        <v>1</v>
      </c>
      <c r="I690" s="665">
        <v>320</v>
      </c>
      <c r="J690" s="665">
        <v>2</v>
      </c>
      <c r="K690" s="665">
        <v>646</v>
      </c>
      <c r="L690" s="665">
        <v>0.67291666666666672</v>
      </c>
      <c r="M690" s="665">
        <v>323</v>
      </c>
      <c r="N690" s="665">
        <v>3</v>
      </c>
      <c r="O690" s="665">
        <v>993</v>
      </c>
      <c r="P690" s="678">
        <v>1.034375</v>
      </c>
      <c r="Q690" s="666">
        <v>331</v>
      </c>
    </row>
    <row r="691" spans="1:17" ht="14.4" customHeight="1" x14ac:dyDescent="0.3">
      <c r="A691" s="661" t="s">
        <v>5779</v>
      </c>
      <c r="B691" s="662" t="s">
        <v>4944</v>
      </c>
      <c r="C691" s="662" t="s">
        <v>4986</v>
      </c>
      <c r="D691" s="662" t="s">
        <v>5033</v>
      </c>
      <c r="E691" s="662" t="s">
        <v>5034</v>
      </c>
      <c r="F691" s="665"/>
      <c r="G691" s="665"/>
      <c r="H691" s="665"/>
      <c r="I691" s="665"/>
      <c r="J691" s="665"/>
      <c r="K691" s="665"/>
      <c r="L691" s="665"/>
      <c r="M691" s="665"/>
      <c r="N691" s="665">
        <v>2</v>
      </c>
      <c r="O691" s="665">
        <v>990</v>
      </c>
      <c r="P691" s="678"/>
      <c r="Q691" s="666">
        <v>495</v>
      </c>
    </row>
    <row r="692" spans="1:17" ht="14.4" customHeight="1" x14ac:dyDescent="0.3">
      <c r="A692" s="661" t="s">
        <v>5779</v>
      </c>
      <c r="B692" s="662" t="s">
        <v>4944</v>
      </c>
      <c r="C692" s="662" t="s">
        <v>4986</v>
      </c>
      <c r="D692" s="662" t="s">
        <v>5037</v>
      </c>
      <c r="E692" s="662" t="s">
        <v>5034</v>
      </c>
      <c r="F692" s="665">
        <v>4</v>
      </c>
      <c r="G692" s="665">
        <v>2224</v>
      </c>
      <c r="H692" s="665">
        <v>1</v>
      </c>
      <c r="I692" s="665">
        <v>556</v>
      </c>
      <c r="J692" s="665">
        <v>5</v>
      </c>
      <c r="K692" s="665">
        <v>2795</v>
      </c>
      <c r="L692" s="665">
        <v>1.2567446043165467</v>
      </c>
      <c r="M692" s="665">
        <v>559</v>
      </c>
      <c r="N692" s="665">
        <v>8</v>
      </c>
      <c r="O692" s="665">
        <v>4544</v>
      </c>
      <c r="P692" s="678">
        <v>2.0431654676258995</v>
      </c>
      <c r="Q692" s="666">
        <v>568</v>
      </c>
    </row>
    <row r="693" spans="1:17" ht="14.4" customHeight="1" x14ac:dyDescent="0.3">
      <c r="A693" s="661" t="s">
        <v>5779</v>
      </c>
      <c r="B693" s="662" t="s">
        <v>4944</v>
      </c>
      <c r="C693" s="662" t="s">
        <v>4986</v>
      </c>
      <c r="D693" s="662" t="s">
        <v>5038</v>
      </c>
      <c r="E693" s="662" t="s">
        <v>5036</v>
      </c>
      <c r="F693" s="665"/>
      <c r="G693" s="665"/>
      <c r="H693" s="665"/>
      <c r="I693" s="665"/>
      <c r="J693" s="665">
        <v>6</v>
      </c>
      <c r="K693" s="665">
        <v>4512</v>
      </c>
      <c r="L693" s="665"/>
      <c r="M693" s="665">
        <v>752</v>
      </c>
      <c r="N693" s="665">
        <v>2</v>
      </c>
      <c r="O693" s="665">
        <v>1522</v>
      </c>
      <c r="P693" s="678"/>
      <c r="Q693" s="666">
        <v>761</v>
      </c>
    </row>
    <row r="694" spans="1:17" ht="14.4" customHeight="1" x14ac:dyDescent="0.3">
      <c r="A694" s="661" t="s">
        <v>5779</v>
      </c>
      <c r="B694" s="662" t="s">
        <v>4944</v>
      </c>
      <c r="C694" s="662" t="s">
        <v>4986</v>
      </c>
      <c r="D694" s="662" t="s">
        <v>5095</v>
      </c>
      <c r="E694" s="662" t="s">
        <v>5096</v>
      </c>
      <c r="F694" s="665">
        <v>14</v>
      </c>
      <c r="G694" s="665">
        <v>11290</v>
      </c>
      <c r="H694" s="665">
        <v>1</v>
      </c>
      <c r="I694" s="665">
        <v>806.42857142857144</v>
      </c>
      <c r="J694" s="665">
        <v>12</v>
      </c>
      <c r="K694" s="665">
        <v>9708</v>
      </c>
      <c r="L694" s="665">
        <v>0.8598759964570416</v>
      </c>
      <c r="M694" s="665">
        <v>809</v>
      </c>
      <c r="N694" s="665">
        <v>22</v>
      </c>
      <c r="O694" s="665">
        <v>17996</v>
      </c>
      <c r="P694" s="678">
        <v>1.5939769707705935</v>
      </c>
      <c r="Q694" s="666">
        <v>818</v>
      </c>
    </row>
    <row r="695" spans="1:17" ht="14.4" customHeight="1" x14ac:dyDescent="0.3">
      <c r="A695" s="661" t="s">
        <v>5779</v>
      </c>
      <c r="B695" s="662" t="s">
        <v>4944</v>
      </c>
      <c r="C695" s="662" t="s">
        <v>4986</v>
      </c>
      <c r="D695" s="662" t="s">
        <v>5110</v>
      </c>
      <c r="E695" s="662" t="s">
        <v>5020</v>
      </c>
      <c r="F695" s="665">
        <v>2</v>
      </c>
      <c r="G695" s="665">
        <v>1410</v>
      </c>
      <c r="H695" s="665">
        <v>1</v>
      </c>
      <c r="I695" s="665">
        <v>705</v>
      </c>
      <c r="J695" s="665">
        <v>7</v>
      </c>
      <c r="K695" s="665">
        <v>5005</v>
      </c>
      <c r="L695" s="665">
        <v>3.5496453900709222</v>
      </c>
      <c r="M695" s="665">
        <v>715</v>
      </c>
      <c r="N695" s="665">
        <v>2</v>
      </c>
      <c r="O695" s="665">
        <v>1456</v>
      </c>
      <c r="P695" s="678">
        <v>1.0326241134751772</v>
      </c>
      <c r="Q695" s="666">
        <v>728</v>
      </c>
    </row>
    <row r="696" spans="1:17" ht="14.4" customHeight="1" x14ac:dyDescent="0.3">
      <c r="A696" s="661" t="s">
        <v>5779</v>
      </c>
      <c r="B696" s="662" t="s">
        <v>4944</v>
      </c>
      <c r="C696" s="662" t="s">
        <v>4986</v>
      </c>
      <c r="D696" s="662" t="s">
        <v>5041</v>
      </c>
      <c r="E696" s="662" t="s">
        <v>5042</v>
      </c>
      <c r="F696" s="665">
        <v>10</v>
      </c>
      <c r="G696" s="665">
        <v>2080</v>
      </c>
      <c r="H696" s="665">
        <v>1</v>
      </c>
      <c r="I696" s="665">
        <v>208</v>
      </c>
      <c r="J696" s="665">
        <v>7</v>
      </c>
      <c r="K696" s="665">
        <v>1470</v>
      </c>
      <c r="L696" s="665">
        <v>0.70673076923076927</v>
      </c>
      <c r="M696" s="665">
        <v>210</v>
      </c>
      <c r="N696" s="665">
        <v>6</v>
      </c>
      <c r="O696" s="665">
        <v>1290</v>
      </c>
      <c r="P696" s="678">
        <v>0.62019230769230771</v>
      </c>
      <c r="Q696" s="666">
        <v>215</v>
      </c>
    </row>
    <row r="697" spans="1:17" ht="14.4" customHeight="1" x14ac:dyDescent="0.3">
      <c r="A697" s="661" t="s">
        <v>5779</v>
      </c>
      <c r="B697" s="662" t="s">
        <v>4944</v>
      </c>
      <c r="C697" s="662" t="s">
        <v>4986</v>
      </c>
      <c r="D697" s="662" t="s">
        <v>5043</v>
      </c>
      <c r="E697" s="662" t="s">
        <v>5044</v>
      </c>
      <c r="F697" s="665">
        <v>51</v>
      </c>
      <c r="G697" s="665">
        <v>4220</v>
      </c>
      <c r="H697" s="665">
        <v>1</v>
      </c>
      <c r="I697" s="665">
        <v>82.745098039215691</v>
      </c>
      <c r="J697" s="665">
        <v>67</v>
      </c>
      <c r="K697" s="665">
        <v>5695</v>
      </c>
      <c r="L697" s="665">
        <v>1.3495260663507109</v>
      </c>
      <c r="M697" s="665">
        <v>85</v>
      </c>
      <c r="N697" s="665">
        <v>53</v>
      </c>
      <c r="O697" s="665">
        <v>4505</v>
      </c>
      <c r="P697" s="678">
        <v>1.0675355450236967</v>
      </c>
      <c r="Q697" s="666">
        <v>85</v>
      </c>
    </row>
    <row r="698" spans="1:17" ht="14.4" customHeight="1" x14ac:dyDescent="0.3">
      <c r="A698" s="661" t="s">
        <v>5779</v>
      </c>
      <c r="B698" s="662" t="s">
        <v>4944</v>
      </c>
      <c r="C698" s="662" t="s">
        <v>4986</v>
      </c>
      <c r="D698" s="662" t="s">
        <v>5053</v>
      </c>
      <c r="E698" s="662" t="s">
        <v>5054</v>
      </c>
      <c r="F698" s="665"/>
      <c r="G698" s="665"/>
      <c r="H698" s="665"/>
      <c r="I698" s="665"/>
      <c r="J698" s="665"/>
      <c r="K698" s="665"/>
      <c r="L698" s="665"/>
      <c r="M698" s="665"/>
      <c r="N698" s="665">
        <v>1</v>
      </c>
      <c r="O698" s="665">
        <v>719</v>
      </c>
      <c r="P698" s="678"/>
      <c r="Q698" s="666">
        <v>719</v>
      </c>
    </row>
    <row r="699" spans="1:17" ht="14.4" customHeight="1" x14ac:dyDescent="0.3">
      <c r="A699" s="661" t="s">
        <v>5779</v>
      </c>
      <c r="B699" s="662" t="s">
        <v>4944</v>
      </c>
      <c r="C699" s="662" t="s">
        <v>4986</v>
      </c>
      <c r="D699" s="662" t="s">
        <v>5097</v>
      </c>
      <c r="E699" s="662" t="s">
        <v>5096</v>
      </c>
      <c r="F699" s="665">
        <v>36</v>
      </c>
      <c r="G699" s="665">
        <v>33476</v>
      </c>
      <c r="H699" s="665">
        <v>1</v>
      </c>
      <c r="I699" s="665">
        <v>929.88888888888891</v>
      </c>
      <c r="J699" s="665">
        <v>46</v>
      </c>
      <c r="K699" s="665">
        <v>43010</v>
      </c>
      <c r="L699" s="665">
        <v>1.2848010514995818</v>
      </c>
      <c r="M699" s="665">
        <v>935</v>
      </c>
      <c r="N699" s="665">
        <v>15</v>
      </c>
      <c r="O699" s="665">
        <v>14280</v>
      </c>
      <c r="P699" s="678">
        <v>0.4265742621579639</v>
      </c>
      <c r="Q699" s="666">
        <v>952</v>
      </c>
    </row>
    <row r="700" spans="1:17" ht="14.4" customHeight="1" x14ac:dyDescent="0.3">
      <c r="A700" s="661" t="s">
        <v>5779</v>
      </c>
      <c r="B700" s="662" t="s">
        <v>4944</v>
      </c>
      <c r="C700" s="662" t="s">
        <v>4986</v>
      </c>
      <c r="D700" s="662" t="s">
        <v>5009</v>
      </c>
      <c r="E700" s="662" t="s">
        <v>5010</v>
      </c>
      <c r="F700" s="665"/>
      <c r="G700" s="665"/>
      <c r="H700" s="665"/>
      <c r="I700" s="665"/>
      <c r="J700" s="665">
        <v>3</v>
      </c>
      <c r="K700" s="665">
        <v>342</v>
      </c>
      <c r="L700" s="665"/>
      <c r="M700" s="665">
        <v>114</v>
      </c>
      <c r="N700" s="665"/>
      <c r="O700" s="665"/>
      <c r="P700" s="678"/>
      <c r="Q700" s="666"/>
    </row>
    <row r="701" spans="1:17" ht="14.4" customHeight="1" x14ac:dyDescent="0.3">
      <c r="A701" s="661" t="s">
        <v>5779</v>
      </c>
      <c r="B701" s="662" t="s">
        <v>4944</v>
      </c>
      <c r="C701" s="662" t="s">
        <v>4986</v>
      </c>
      <c r="D701" s="662" t="s">
        <v>5098</v>
      </c>
      <c r="E701" s="662" t="s">
        <v>5096</v>
      </c>
      <c r="F701" s="665">
        <v>2</v>
      </c>
      <c r="G701" s="665">
        <v>1472</v>
      </c>
      <c r="H701" s="665">
        <v>1</v>
      </c>
      <c r="I701" s="665">
        <v>736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5779</v>
      </c>
      <c r="B702" s="662" t="s">
        <v>4944</v>
      </c>
      <c r="C702" s="662" t="s">
        <v>4986</v>
      </c>
      <c r="D702" s="662" t="s">
        <v>5099</v>
      </c>
      <c r="E702" s="662" t="s">
        <v>5100</v>
      </c>
      <c r="F702" s="665"/>
      <c r="G702" s="665"/>
      <c r="H702" s="665"/>
      <c r="I702" s="665"/>
      <c r="J702" s="665">
        <v>1</v>
      </c>
      <c r="K702" s="665">
        <v>57</v>
      </c>
      <c r="L702" s="665"/>
      <c r="M702" s="665">
        <v>57</v>
      </c>
      <c r="N702" s="665">
        <v>2</v>
      </c>
      <c r="O702" s="665">
        <v>116</v>
      </c>
      <c r="P702" s="678"/>
      <c r="Q702" s="666">
        <v>58</v>
      </c>
    </row>
    <row r="703" spans="1:17" ht="14.4" customHeight="1" x14ac:dyDescent="0.3">
      <c r="A703" s="661" t="s">
        <v>5779</v>
      </c>
      <c r="B703" s="662" t="s">
        <v>4944</v>
      </c>
      <c r="C703" s="662" t="s">
        <v>4986</v>
      </c>
      <c r="D703" s="662" t="s">
        <v>5101</v>
      </c>
      <c r="E703" s="662" t="s">
        <v>5102</v>
      </c>
      <c r="F703" s="665">
        <v>40</v>
      </c>
      <c r="G703" s="665">
        <v>20990</v>
      </c>
      <c r="H703" s="665">
        <v>1</v>
      </c>
      <c r="I703" s="665">
        <v>524.75</v>
      </c>
      <c r="J703" s="665">
        <v>19</v>
      </c>
      <c r="K703" s="665">
        <v>10013</v>
      </c>
      <c r="L703" s="665">
        <v>0.47703668413530254</v>
      </c>
      <c r="M703" s="665">
        <v>527</v>
      </c>
      <c r="N703" s="665">
        <v>33</v>
      </c>
      <c r="O703" s="665">
        <v>17919</v>
      </c>
      <c r="P703" s="678">
        <v>0.85369223439733211</v>
      </c>
      <c r="Q703" s="666">
        <v>543</v>
      </c>
    </row>
    <row r="704" spans="1:17" ht="14.4" customHeight="1" x14ac:dyDescent="0.3">
      <c r="A704" s="661" t="s">
        <v>5779</v>
      </c>
      <c r="B704" s="662" t="s">
        <v>4944</v>
      </c>
      <c r="C704" s="662" t="s">
        <v>4986</v>
      </c>
      <c r="D704" s="662" t="s">
        <v>5103</v>
      </c>
      <c r="E704" s="662" t="s">
        <v>5042</v>
      </c>
      <c r="F704" s="665">
        <v>1</v>
      </c>
      <c r="G704" s="665">
        <v>174</v>
      </c>
      <c r="H704" s="665">
        <v>1</v>
      </c>
      <c r="I704" s="665">
        <v>174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5779</v>
      </c>
      <c r="B705" s="662" t="s">
        <v>4944</v>
      </c>
      <c r="C705" s="662" t="s">
        <v>4986</v>
      </c>
      <c r="D705" s="662" t="s">
        <v>5047</v>
      </c>
      <c r="E705" s="662" t="s">
        <v>5046</v>
      </c>
      <c r="F705" s="665">
        <v>1</v>
      </c>
      <c r="G705" s="665">
        <v>365</v>
      </c>
      <c r="H705" s="665">
        <v>1</v>
      </c>
      <c r="I705" s="665">
        <v>365</v>
      </c>
      <c r="J705" s="665">
        <v>1</v>
      </c>
      <c r="K705" s="665">
        <v>371</v>
      </c>
      <c r="L705" s="665">
        <v>1.0164383561643835</v>
      </c>
      <c r="M705" s="665">
        <v>371</v>
      </c>
      <c r="N705" s="665"/>
      <c r="O705" s="665"/>
      <c r="P705" s="678"/>
      <c r="Q705" s="666"/>
    </row>
    <row r="706" spans="1:17" ht="14.4" customHeight="1" x14ac:dyDescent="0.3">
      <c r="A706" s="661" t="s">
        <v>5779</v>
      </c>
      <c r="B706" s="662" t="s">
        <v>4944</v>
      </c>
      <c r="C706" s="662" t="s">
        <v>4986</v>
      </c>
      <c r="D706" s="662" t="s">
        <v>5048</v>
      </c>
      <c r="E706" s="662" t="s">
        <v>5049</v>
      </c>
      <c r="F706" s="665">
        <v>16</v>
      </c>
      <c r="G706" s="665">
        <v>4328</v>
      </c>
      <c r="H706" s="665">
        <v>1</v>
      </c>
      <c r="I706" s="665">
        <v>270.5</v>
      </c>
      <c r="J706" s="665">
        <v>16</v>
      </c>
      <c r="K706" s="665">
        <v>4352</v>
      </c>
      <c r="L706" s="665">
        <v>1.0055452865064696</v>
      </c>
      <c r="M706" s="665">
        <v>272</v>
      </c>
      <c r="N706" s="665">
        <v>14</v>
      </c>
      <c r="O706" s="665">
        <v>3808</v>
      </c>
      <c r="P706" s="678">
        <v>0.87985212569316085</v>
      </c>
      <c r="Q706" s="666">
        <v>272</v>
      </c>
    </row>
    <row r="707" spans="1:17" ht="14.4" customHeight="1" x14ac:dyDescent="0.3">
      <c r="A707" s="661" t="s">
        <v>5779</v>
      </c>
      <c r="B707" s="662" t="s">
        <v>4944</v>
      </c>
      <c r="C707" s="662" t="s">
        <v>4986</v>
      </c>
      <c r="D707" s="662" t="s">
        <v>5104</v>
      </c>
      <c r="E707" s="662" t="s">
        <v>5105</v>
      </c>
      <c r="F707" s="665"/>
      <c r="G707" s="665"/>
      <c r="H707" s="665"/>
      <c r="I707" s="665"/>
      <c r="J707" s="665">
        <v>2</v>
      </c>
      <c r="K707" s="665">
        <v>200</v>
      </c>
      <c r="L707" s="665"/>
      <c r="M707" s="665">
        <v>100</v>
      </c>
      <c r="N707" s="665">
        <v>1</v>
      </c>
      <c r="O707" s="665">
        <v>100</v>
      </c>
      <c r="P707" s="678"/>
      <c r="Q707" s="666">
        <v>100</v>
      </c>
    </row>
    <row r="708" spans="1:17" ht="14.4" customHeight="1" x14ac:dyDescent="0.3">
      <c r="A708" s="661" t="s">
        <v>5779</v>
      </c>
      <c r="B708" s="662" t="s">
        <v>4944</v>
      </c>
      <c r="C708" s="662" t="s">
        <v>4986</v>
      </c>
      <c r="D708" s="662" t="s">
        <v>5123</v>
      </c>
      <c r="E708" s="662" t="s">
        <v>5112</v>
      </c>
      <c r="F708" s="665">
        <v>2</v>
      </c>
      <c r="G708" s="665">
        <v>1602</v>
      </c>
      <c r="H708" s="665">
        <v>1</v>
      </c>
      <c r="I708" s="665">
        <v>801</v>
      </c>
      <c r="J708" s="665"/>
      <c r="K708" s="665"/>
      <c r="L708" s="665"/>
      <c r="M708" s="665"/>
      <c r="N708" s="665"/>
      <c r="O708" s="665"/>
      <c r="P708" s="678"/>
      <c r="Q708" s="666"/>
    </row>
    <row r="709" spans="1:17" ht="14.4" customHeight="1" x14ac:dyDescent="0.3">
      <c r="A709" s="661" t="s">
        <v>5779</v>
      </c>
      <c r="B709" s="662" t="s">
        <v>4944</v>
      </c>
      <c r="C709" s="662" t="s">
        <v>4986</v>
      </c>
      <c r="D709" s="662" t="s">
        <v>5111</v>
      </c>
      <c r="E709" s="662" t="s">
        <v>5112</v>
      </c>
      <c r="F709" s="665"/>
      <c r="G709" s="665"/>
      <c r="H709" s="665"/>
      <c r="I709" s="665"/>
      <c r="J709" s="665">
        <v>7</v>
      </c>
      <c r="K709" s="665">
        <v>4165</v>
      </c>
      <c r="L709" s="665"/>
      <c r="M709" s="665">
        <v>595</v>
      </c>
      <c r="N709" s="665"/>
      <c r="O709" s="665"/>
      <c r="P709" s="678"/>
      <c r="Q709" s="666"/>
    </row>
    <row r="710" spans="1:17" ht="14.4" customHeight="1" x14ac:dyDescent="0.3">
      <c r="A710" s="661" t="s">
        <v>5779</v>
      </c>
      <c r="B710" s="662" t="s">
        <v>4944</v>
      </c>
      <c r="C710" s="662" t="s">
        <v>4986</v>
      </c>
      <c r="D710" s="662" t="s">
        <v>5050</v>
      </c>
      <c r="E710" s="662" t="s">
        <v>5032</v>
      </c>
      <c r="F710" s="665">
        <v>14</v>
      </c>
      <c r="G710" s="665">
        <v>5502</v>
      </c>
      <c r="H710" s="665">
        <v>1</v>
      </c>
      <c r="I710" s="665">
        <v>393</v>
      </c>
      <c r="J710" s="665">
        <v>7</v>
      </c>
      <c r="K710" s="665">
        <v>2765</v>
      </c>
      <c r="L710" s="665">
        <v>0.50254452926208648</v>
      </c>
      <c r="M710" s="665">
        <v>395</v>
      </c>
      <c r="N710" s="665">
        <v>17</v>
      </c>
      <c r="O710" s="665">
        <v>6868</v>
      </c>
      <c r="P710" s="678">
        <v>1.2482733551435841</v>
      </c>
      <c r="Q710" s="666">
        <v>404</v>
      </c>
    </row>
    <row r="711" spans="1:17" ht="14.4" customHeight="1" x14ac:dyDescent="0.3">
      <c r="A711" s="661" t="s">
        <v>5780</v>
      </c>
      <c r="B711" s="662" t="s">
        <v>4944</v>
      </c>
      <c r="C711" s="662" t="s">
        <v>4975</v>
      </c>
      <c r="D711" s="662" t="s">
        <v>5114</v>
      </c>
      <c r="E711" s="662" t="s">
        <v>5115</v>
      </c>
      <c r="F711" s="665"/>
      <c r="G711" s="665"/>
      <c r="H711" s="665"/>
      <c r="I711" s="665"/>
      <c r="J711" s="665">
        <v>1</v>
      </c>
      <c r="K711" s="665">
        <v>2310</v>
      </c>
      <c r="L711" s="665"/>
      <c r="M711" s="665">
        <v>2310</v>
      </c>
      <c r="N711" s="665"/>
      <c r="O711" s="665"/>
      <c r="P711" s="678"/>
      <c r="Q711" s="666"/>
    </row>
    <row r="712" spans="1:17" ht="14.4" customHeight="1" x14ac:dyDescent="0.3">
      <c r="A712" s="661" t="s">
        <v>5780</v>
      </c>
      <c r="B712" s="662" t="s">
        <v>4944</v>
      </c>
      <c r="C712" s="662" t="s">
        <v>4975</v>
      </c>
      <c r="D712" s="662" t="s">
        <v>5089</v>
      </c>
      <c r="E712" s="662" t="s">
        <v>5090</v>
      </c>
      <c r="F712" s="665">
        <v>62</v>
      </c>
      <c r="G712" s="665">
        <v>56094.5</v>
      </c>
      <c r="H712" s="665">
        <v>1</v>
      </c>
      <c r="I712" s="665">
        <v>904.75</v>
      </c>
      <c r="J712" s="665">
        <v>56</v>
      </c>
      <c r="K712" s="665">
        <v>50666</v>
      </c>
      <c r="L712" s="665">
        <v>0.90322580645161288</v>
      </c>
      <c r="M712" s="665">
        <v>904.75</v>
      </c>
      <c r="N712" s="665">
        <v>64</v>
      </c>
      <c r="O712" s="665">
        <v>57904</v>
      </c>
      <c r="P712" s="678">
        <v>1.032258064516129</v>
      </c>
      <c r="Q712" s="666">
        <v>904.75</v>
      </c>
    </row>
    <row r="713" spans="1:17" ht="14.4" customHeight="1" x14ac:dyDescent="0.3">
      <c r="A713" s="661" t="s">
        <v>5780</v>
      </c>
      <c r="B713" s="662" t="s">
        <v>4944</v>
      </c>
      <c r="C713" s="662" t="s">
        <v>4975</v>
      </c>
      <c r="D713" s="662" t="s">
        <v>4978</v>
      </c>
      <c r="E713" s="662" t="s">
        <v>4979</v>
      </c>
      <c r="F713" s="665"/>
      <c r="G713" s="665"/>
      <c r="H713" s="665"/>
      <c r="I713" s="665"/>
      <c r="J713" s="665">
        <v>2</v>
      </c>
      <c r="K713" s="665">
        <v>485.28</v>
      </c>
      <c r="L713" s="665"/>
      <c r="M713" s="665">
        <v>242.64</v>
      </c>
      <c r="N713" s="665">
        <v>4</v>
      </c>
      <c r="O713" s="665">
        <v>970.56</v>
      </c>
      <c r="P713" s="678"/>
      <c r="Q713" s="666">
        <v>242.64</v>
      </c>
    </row>
    <row r="714" spans="1:17" ht="14.4" customHeight="1" x14ac:dyDescent="0.3">
      <c r="A714" s="661" t="s">
        <v>5780</v>
      </c>
      <c r="B714" s="662" t="s">
        <v>4944</v>
      </c>
      <c r="C714" s="662" t="s">
        <v>4986</v>
      </c>
      <c r="D714" s="662" t="s">
        <v>5091</v>
      </c>
      <c r="E714" s="662" t="s">
        <v>5092</v>
      </c>
      <c r="F714" s="665">
        <v>2</v>
      </c>
      <c r="G714" s="665">
        <v>370</v>
      </c>
      <c r="H714" s="665">
        <v>1</v>
      </c>
      <c r="I714" s="665">
        <v>185</v>
      </c>
      <c r="J714" s="665">
        <v>13</v>
      </c>
      <c r="K714" s="665">
        <v>2457</v>
      </c>
      <c r="L714" s="665">
        <v>6.6405405405405409</v>
      </c>
      <c r="M714" s="665">
        <v>189</v>
      </c>
      <c r="N714" s="665">
        <v>1</v>
      </c>
      <c r="O714" s="665">
        <v>195</v>
      </c>
      <c r="P714" s="678">
        <v>0.52702702702702697</v>
      </c>
      <c r="Q714" s="666">
        <v>195</v>
      </c>
    </row>
    <row r="715" spans="1:17" ht="14.4" customHeight="1" x14ac:dyDescent="0.3">
      <c r="A715" s="661" t="s">
        <v>5780</v>
      </c>
      <c r="B715" s="662" t="s">
        <v>4944</v>
      </c>
      <c r="C715" s="662" t="s">
        <v>4986</v>
      </c>
      <c r="D715" s="662" t="s">
        <v>5093</v>
      </c>
      <c r="E715" s="662" t="s">
        <v>5094</v>
      </c>
      <c r="F715" s="665">
        <v>2</v>
      </c>
      <c r="G715" s="665">
        <v>2268</v>
      </c>
      <c r="H715" s="665">
        <v>1</v>
      </c>
      <c r="I715" s="665">
        <v>1134</v>
      </c>
      <c r="J715" s="665">
        <v>6</v>
      </c>
      <c r="K715" s="665">
        <v>6840</v>
      </c>
      <c r="L715" s="665">
        <v>3.0158730158730158</v>
      </c>
      <c r="M715" s="665">
        <v>1140</v>
      </c>
      <c r="N715" s="665">
        <v>3</v>
      </c>
      <c r="O715" s="665">
        <v>3474</v>
      </c>
      <c r="P715" s="678">
        <v>1.5317460317460319</v>
      </c>
      <c r="Q715" s="666">
        <v>1158</v>
      </c>
    </row>
    <row r="716" spans="1:17" ht="14.4" customHeight="1" x14ac:dyDescent="0.3">
      <c r="A716" s="661" t="s">
        <v>5780</v>
      </c>
      <c r="B716" s="662" t="s">
        <v>4944</v>
      </c>
      <c r="C716" s="662" t="s">
        <v>4986</v>
      </c>
      <c r="D716" s="662" t="s">
        <v>4991</v>
      </c>
      <c r="E716" s="662" t="s">
        <v>4992</v>
      </c>
      <c r="F716" s="665"/>
      <c r="G716" s="665"/>
      <c r="H716" s="665"/>
      <c r="I716" s="665"/>
      <c r="J716" s="665">
        <v>2</v>
      </c>
      <c r="K716" s="665">
        <v>70</v>
      </c>
      <c r="L716" s="665"/>
      <c r="M716" s="665">
        <v>35</v>
      </c>
      <c r="N716" s="665"/>
      <c r="O716" s="665"/>
      <c r="P716" s="678"/>
      <c r="Q716" s="666"/>
    </row>
    <row r="717" spans="1:17" ht="14.4" customHeight="1" x14ac:dyDescent="0.3">
      <c r="A717" s="661" t="s">
        <v>5780</v>
      </c>
      <c r="B717" s="662" t="s">
        <v>4944</v>
      </c>
      <c r="C717" s="662" t="s">
        <v>4986</v>
      </c>
      <c r="D717" s="662" t="s">
        <v>4997</v>
      </c>
      <c r="E717" s="662" t="s">
        <v>4998</v>
      </c>
      <c r="F717" s="665">
        <v>1612</v>
      </c>
      <c r="G717" s="665">
        <v>375712</v>
      </c>
      <c r="H717" s="665">
        <v>1</v>
      </c>
      <c r="I717" s="665">
        <v>233.07196029776674</v>
      </c>
      <c r="J717" s="665">
        <v>1960</v>
      </c>
      <c r="K717" s="665">
        <v>460600</v>
      </c>
      <c r="L717" s="665">
        <v>1.2259390171194957</v>
      </c>
      <c r="M717" s="665">
        <v>235</v>
      </c>
      <c r="N717" s="665">
        <v>2025</v>
      </c>
      <c r="O717" s="665">
        <v>508275</v>
      </c>
      <c r="P717" s="678">
        <v>1.3528314240695001</v>
      </c>
      <c r="Q717" s="666">
        <v>251</v>
      </c>
    </row>
    <row r="718" spans="1:17" ht="14.4" customHeight="1" x14ac:dyDescent="0.3">
      <c r="A718" s="661" t="s">
        <v>5780</v>
      </c>
      <c r="B718" s="662" t="s">
        <v>4944</v>
      </c>
      <c r="C718" s="662" t="s">
        <v>4986</v>
      </c>
      <c r="D718" s="662" t="s">
        <v>5029</v>
      </c>
      <c r="E718" s="662" t="s">
        <v>5030</v>
      </c>
      <c r="F718" s="665">
        <v>627</v>
      </c>
      <c r="G718" s="665">
        <v>73382</v>
      </c>
      <c r="H718" s="665">
        <v>1</v>
      </c>
      <c r="I718" s="665">
        <v>117.03668261562999</v>
      </c>
      <c r="J718" s="665">
        <v>860</v>
      </c>
      <c r="K718" s="665">
        <v>101480</v>
      </c>
      <c r="L718" s="665">
        <v>1.3829004387997057</v>
      </c>
      <c r="M718" s="665">
        <v>118</v>
      </c>
      <c r="N718" s="665">
        <v>1250</v>
      </c>
      <c r="O718" s="665">
        <v>157500</v>
      </c>
      <c r="P718" s="678">
        <v>2.146302908070099</v>
      </c>
      <c r="Q718" s="666">
        <v>126</v>
      </c>
    </row>
    <row r="719" spans="1:17" ht="14.4" customHeight="1" x14ac:dyDescent="0.3">
      <c r="A719" s="661" t="s">
        <v>5780</v>
      </c>
      <c r="B719" s="662" t="s">
        <v>4944</v>
      </c>
      <c r="C719" s="662" t="s">
        <v>4986</v>
      </c>
      <c r="D719" s="662" t="s">
        <v>5031</v>
      </c>
      <c r="E719" s="662" t="s">
        <v>5032</v>
      </c>
      <c r="F719" s="665">
        <v>35</v>
      </c>
      <c r="G719" s="665">
        <v>11242</v>
      </c>
      <c r="H719" s="665">
        <v>1</v>
      </c>
      <c r="I719" s="665">
        <v>321.2</v>
      </c>
      <c r="J719" s="665">
        <v>16</v>
      </c>
      <c r="K719" s="665">
        <v>5168</v>
      </c>
      <c r="L719" s="665">
        <v>0.45970467888276106</v>
      </c>
      <c r="M719" s="665">
        <v>323</v>
      </c>
      <c r="N719" s="665">
        <v>14</v>
      </c>
      <c r="O719" s="665">
        <v>4634</v>
      </c>
      <c r="P719" s="678">
        <v>0.41220423412204232</v>
      </c>
      <c r="Q719" s="666">
        <v>331</v>
      </c>
    </row>
    <row r="720" spans="1:17" ht="14.4" customHeight="1" x14ac:dyDescent="0.3">
      <c r="A720" s="661" t="s">
        <v>5780</v>
      </c>
      <c r="B720" s="662" t="s">
        <v>4944</v>
      </c>
      <c r="C720" s="662" t="s">
        <v>4986</v>
      </c>
      <c r="D720" s="662" t="s">
        <v>5033</v>
      </c>
      <c r="E720" s="662" t="s">
        <v>5034</v>
      </c>
      <c r="F720" s="665">
        <v>170</v>
      </c>
      <c r="G720" s="665">
        <v>82416</v>
      </c>
      <c r="H720" s="665">
        <v>1</v>
      </c>
      <c r="I720" s="665">
        <v>484.8</v>
      </c>
      <c r="J720" s="665">
        <v>116</v>
      </c>
      <c r="K720" s="665">
        <v>56492</v>
      </c>
      <c r="L720" s="665">
        <v>0.68544942729567071</v>
      </c>
      <c r="M720" s="665">
        <v>487</v>
      </c>
      <c r="N720" s="665">
        <v>75</v>
      </c>
      <c r="O720" s="665">
        <v>37125</v>
      </c>
      <c r="P720" s="678">
        <v>0.45045864880605707</v>
      </c>
      <c r="Q720" s="666">
        <v>495</v>
      </c>
    </row>
    <row r="721" spans="1:17" ht="14.4" customHeight="1" x14ac:dyDescent="0.3">
      <c r="A721" s="661" t="s">
        <v>5780</v>
      </c>
      <c r="B721" s="662" t="s">
        <v>4944</v>
      </c>
      <c r="C721" s="662" t="s">
        <v>4986</v>
      </c>
      <c r="D721" s="662" t="s">
        <v>5035</v>
      </c>
      <c r="E721" s="662" t="s">
        <v>5036</v>
      </c>
      <c r="F721" s="665">
        <v>57</v>
      </c>
      <c r="G721" s="665">
        <v>38649</v>
      </c>
      <c r="H721" s="665">
        <v>1</v>
      </c>
      <c r="I721" s="665">
        <v>678.0526315789474</v>
      </c>
      <c r="J721" s="665">
        <v>19</v>
      </c>
      <c r="K721" s="665">
        <v>12920</v>
      </c>
      <c r="L721" s="665">
        <v>0.33429066728764006</v>
      </c>
      <c r="M721" s="665">
        <v>680</v>
      </c>
      <c r="N721" s="665">
        <v>21</v>
      </c>
      <c r="O721" s="665">
        <v>14448</v>
      </c>
      <c r="P721" s="678">
        <v>0.37382597221144143</v>
      </c>
      <c r="Q721" s="666">
        <v>688</v>
      </c>
    </row>
    <row r="722" spans="1:17" ht="14.4" customHeight="1" x14ac:dyDescent="0.3">
      <c r="A722" s="661" t="s">
        <v>5780</v>
      </c>
      <c r="B722" s="662" t="s">
        <v>4944</v>
      </c>
      <c r="C722" s="662" t="s">
        <v>4986</v>
      </c>
      <c r="D722" s="662" t="s">
        <v>5118</v>
      </c>
      <c r="E722" s="662" t="s">
        <v>5052</v>
      </c>
      <c r="F722" s="665"/>
      <c r="G722" s="665"/>
      <c r="H722" s="665"/>
      <c r="I722" s="665"/>
      <c r="J722" s="665">
        <v>1</v>
      </c>
      <c r="K722" s="665">
        <v>752</v>
      </c>
      <c r="L722" s="665"/>
      <c r="M722" s="665">
        <v>752</v>
      </c>
      <c r="N722" s="665">
        <v>1</v>
      </c>
      <c r="O722" s="665">
        <v>760</v>
      </c>
      <c r="P722" s="678"/>
      <c r="Q722" s="666">
        <v>760</v>
      </c>
    </row>
    <row r="723" spans="1:17" ht="14.4" customHeight="1" x14ac:dyDescent="0.3">
      <c r="A723" s="661" t="s">
        <v>5780</v>
      </c>
      <c r="B723" s="662" t="s">
        <v>4944</v>
      </c>
      <c r="C723" s="662" t="s">
        <v>4986</v>
      </c>
      <c r="D723" s="662" t="s">
        <v>5037</v>
      </c>
      <c r="E723" s="662" t="s">
        <v>5034</v>
      </c>
      <c r="F723" s="665">
        <v>301</v>
      </c>
      <c r="G723" s="665">
        <v>167141</v>
      </c>
      <c r="H723" s="665">
        <v>1</v>
      </c>
      <c r="I723" s="665">
        <v>555.28571428571433</v>
      </c>
      <c r="J723" s="665">
        <v>581</v>
      </c>
      <c r="K723" s="665">
        <v>324779</v>
      </c>
      <c r="L723" s="665">
        <v>1.9431438127090301</v>
      </c>
      <c r="M723" s="665">
        <v>559</v>
      </c>
      <c r="N723" s="665">
        <v>518</v>
      </c>
      <c r="O723" s="665">
        <v>294224</v>
      </c>
      <c r="P723" s="678">
        <v>1.7603340891821875</v>
      </c>
      <c r="Q723" s="666">
        <v>568</v>
      </c>
    </row>
    <row r="724" spans="1:17" ht="14.4" customHeight="1" x14ac:dyDescent="0.3">
      <c r="A724" s="661" t="s">
        <v>5780</v>
      </c>
      <c r="B724" s="662" t="s">
        <v>4944</v>
      </c>
      <c r="C724" s="662" t="s">
        <v>4986</v>
      </c>
      <c r="D724" s="662" t="s">
        <v>5038</v>
      </c>
      <c r="E724" s="662" t="s">
        <v>5036</v>
      </c>
      <c r="F724" s="665">
        <v>161</v>
      </c>
      <c r="G724" s="665">
        <v>120546</v>
      </c>
      <c r="H724" s="665">
        <v>1</v>
      </c>
      <c r="I724" s="665">
        <v>748.73291925465844</v>
      </c>
      <c r="J724" s="665">
        <v>122</v>
      </c>
      <c r="K724" s="665">
        <v>91744</v>
      </c>
      <c r="L724" s="665">
        <v>0.76107046272792134</v>
      </c>
      <c r="M724" s="665">
        <v>752</v>
      </c>
      <c r="N724" s="665">
        <v>126</v>
      </c>
      <c r="O724" s="665">
        <v>95886</v>
      </c>
      <c r="P724" s="678">
        <v>0.79543078990592808</v>
      </c>
      <c r="Q724" s="666">
        <v>761</v>
      </c>
    </row>
    <row r="725" spans="1:17" ht="14.4" customHeight="1" x14ac:dyDescent="0.3">
      <c r="A725" s="661" t="s">
        <v>5780</v>
      </c>
      <c r="B725" s="662" t="s">
        <v>4944</v>
      </c>
      <c r="C725" s="662" t="s">
        <v>4986</v>
      </c>
      <c r="D725" s="662" t="s">
        <v>5095</v>
      </c>
      <c r="E725" s="662" t="s">
        <v>5096</v>
      </c>
      <c r="F725" s="665">
        <v>1511</v>
      </c>
      <c r="G725" s="665">
        <v>1216617</v>
      </c>
      <c r="H725" s="665">
        <v>1</v>
      </c>
      <c r="I725" s="665">
        <v>805.17339510258103</v>
      </c>
      <c r="J725" s="665">
        <v>2029</v>
      </c>
      <c r="K725" s="665">
        <v>1641461</v>
      </c>
      <c r="L725" s="665">
        <v>1.3492011043738499</v>
      </c>
      <c r="M725" s="665">
        <v>809</v>
      </c>
      <c r="N725" s="665">
        <v>2547</v>
      </c>
      <c r="O725" s="665">
        <v>2083446</v>
      </c>
      <c r="P725" s="678">
        <v>1.7124912770411724</v>
      </c>
      <c r="Q725" s="666">
        <v>818</v>
      </c>
    </row>
    <row r="726" spans="1:17" ht="14.4" customHeight="1" x14ac:dyDescent="0.3">
      <c r="A726" s="661" t="s">
        <v>5780</v>
      </c>
      <c r="B726" s="662" t="s">
        <v>4944</v>
      </c>
      <c r="C726" s="662" t="s">
        <v>4986</v>
      </c>
      <c r="D726" s="662" t="s">
        <v>5039</v>
      </c>
      <c r="E726" s="662" t="s">
        <v>5022</v>
      </c>
      <c r="F726" s="665">
        <v>2</v>
      </c>
      <c r="G726" s="665">
        <v>892</v>
      </c>
      <c r="H726" s="665">
        <v>1</v>
      </c>
      <c r="I726" s="665">
        <v>446</v>
      </c>
      <c r="J726" s="665">
        <v>3</v>
      </c>
      <c r="K726" s="665">
        <v>1347</v>
      </c>
      <c r="L726" s="665">
        <v>1.5100896860986548</v>
      </c>
      <c r="M726" s="665">
        <v>449</v>
      </c>
      <c r="N726" s="665"/>
      <c r="O726" s="665"/>
      <c r="P726" s="678"/>
      <c r="Q726" s="666"/>
    </row>
    <row r="727" spans="1:17" ht="14.4" customHeight="1" x14ac:dyDescent="0.3">
      <c r="A727" s="661" t="s">
        <v>5780</v>
      </c>
      <c r="B727" s="662" t="s">
        <v>4944</v>
      </c>
      <c r="C727" s="662" t="s">
        <v>4986</v>
      </c>
      <c r="D727" s="662" t="s">
        <v>5040</v>
      </c>
      <c r="E727" s="662" t="s">
        <v>5024</v>
      </c>
      <c r="F727" s="665"/>
      <c r="G727" s="665"/>
      <c r="H727" s="665"/>
      <c r="I727" s="665"/>
      <c r="J727" s="665">
        <v>5</v>
      </c>
      <c r="K727" s="665">
        <v>2185</v>
      </c>
      <c r="L727" s="665"/>
      <c r="M727" s="665">
        <v>437</v>
      </c>
      <c r="N727" s="665">
        <v>4</v>
      </c>
      <c r="O727" s="665">
        <v>1784</v>
      </c>
      <c r="P727" s="678"/>
      <c r="Q727" s="666">
        <v>446</v>
      </c>
    </row>
    <row r="728" spans="1:17" ht="14.4" customHeight="1" x14ac:dyDescent="0.3">
      <c r="A728" s="661" t="s">
        <v>5780</v>
      </c>
      <c r="B728" s="662" t="s">
        <v>4944</v>
      </c>
      <c r="C728" s="662" t="s">
        <v>4986</v>
      </c>
      <c r="D728" s="662" t="s">
        <v>5110</v>
      </c>
      <c r="E728" s="662" t="s">
        <v>5020</v>
      </c>
      <c r="F728" s="665">
        <v>144</v>
      </c>
      <c r="G728" s="665">
        <v>102073</v>
      </c>
      <c r="H728" s="665">
        <v>1</v>
      </c>
      <c r="I728" s="665">
        <v>708.84027777777783</v>
      </c>
      <c r="J728" s="665">
        <v>166</v>
      </c>
      <c r="K728" s="665">
        <v>118690</v>
      </c>
      <c r="L728" s="665">
        <v>1.1627952543767697</v>
      </c>
      <c r="M728" s="665">
        <v>715</v>
      </c>
      <c r="N728" s="665">
        <v>214</v>
      </c>
      <c r="O728" s="665">
        <v>155792</v>
      </c>
      <c r="P728" s="678">
        <v>1.5262802112213807</v>
      </c>
      <c r="Q728" s="666">
        <v>728</v>
      </c>
    </row>
    <row r="729" spans="1:17" ht="14.4" customHeight="1" x14ac:dyDescent="0.3">
      <c r="A729" s="661" t="s">
        <v>5780</v>
      </c>
      <c r="B729" s="662" t="s">
        <v>4944</v>
      </c>
      <c r="C729" s="662" t="s">
        <v>4986</v>
      </c>
      <c r="D729" s="662" t="s">
        <v>5051</v>
      </c>
      <c r="E729" s="662" t="s">
        <v>5052</v>
      </c>
      <c r="F729" s="665">
        <v>8</v>
      </c>
      <c r="G729" s="665">
        <v>6552</v>
      </c>
      <c r="H729" s="665">
        <v>1</v>
      </c>
      <c r="I729" s="665">
        <v>819</v>
      </c>
      <c r="J729" s="665">
        <v>10</v>
      </c>
      <c r="K729" s="665">
        <v>8240</v>
      </c>
      <c r="L729" s="665">
        <v>1.2576312576312576</v>
      </c>
      <c r="M729" s="665">
        <v>824</v>
      </c>
      <c r="N729" s="665">
        <v>12</v>
      </c>
      <c r="O729" s="665">
        <v>9996</v>
      </c>
      <c r="P729" s="678">
        <v>1.5256410256410255</v>
      </c>
      <c r="Q729" s="666">
        <v>833</v>
      </c>
    </row>
    <row r="730" spans="1:17" ht="14.4" customHeight="1" x14ac:dyDescent="0.3">
      <c r="A730" s="661" t="s">
        <v>5780</v>
      </c>
      <c r="B730" s="662" t="s">
        <v>4944</v>
      </c>
      <c r="C730" s="662" t="s">
        <v>4986</v>
      </c>
      <c r="D730" s="662" t="s">
        <v>5041</v>
      </c>
      <c r="E730" s="662" t="s">
        <v>5042</v>
      </c>
      <c r="F730" s="665">
        <v>405</v>
      </c>
      <c r="G730" s="665">
        <v>84277</v>
      </c>
      <c r="H730" s="665">
        <v>1</v>
      </c>
      <c r="I730" s="665">
        <v>208.09135802469135</v>
      </c>
      <c r="J730" s="665">
        <v>582</v>
      </c>
      <c r="K730" s="665">
        <v>122220</v>
      </c>
      <c r="L730" s="665">
        <v>1.450217734375927</v>
      </c>
      <c r="M730" s="665">
        <v>210</v>
      </c>
      <c r="N730" s="665">
        <v>711</v>
      </c>
      <c r="O730" s="665">
        <v>152865</v>
      </c>
      <c r="P730" s="678">
        <v>1.8138400749908041</v>
      </c>
      <c r="Q730" s="666">
        <v>215</v>
      </c>
    </row>
    <row r="731" spans="1:17" ht="14.4" customHeight="1" x14ac:dyDescent="0.3">
      <c r="A731" s="661" t="s">
        <v>5780</v>
      </c>
      <c r="B731" s="662" t="s">
        <v>4944</v>
      </c>
      <c r="C731" s="662" t="s">
        <v>4986</v>
      </c>
      <c r="D731" s="662" t="s">
        <v>5001</v>
      </c>
      <c r="E731" s="662" t="s">
        <v>5002</v>
      </c>
      <c r="F731" s="665"/>
      <c r="G731" s="665"/>
      <c r="H731" s="665"/>
      <c r="I731" s="665"/>
      <c r="J731" s="665"/>
      <c r="K731" s="665"/>
      <c r="L731" s="665"/>
      <c r="M731" s="665"/>
      <c r="N731" s="665">
        <v>1</v>
      </c>
      <c r="O731" s="665">
        <v>354</v>
      </c>
      <c r="P731" s="678"/>
      <c r="Q731" s="666">
        <v>354</v>
      </c>
    </row>
    <row r="732" spans="1:17" ht="14.4" customHeight="1" x14ac:dyDescent="0.3">
      <c r="A732" s="661" t="s">
        <v>5780</v>
      </c>
      <c r="B732" s="662" t="s">
        <v>4944</v>
      </c>
      <c r="C732" s="662" t="s">
        <v>4986</v>
      </c>
      <c r="D732" s="662" t="s">
        <v>5043</v>
      </c>
      <c r="E732" s="662" t="s">
        <v>5044</v>
      </c>
      <c r="F732" s="665">
        <v>3193</v>
      </c>
      <c r="G732" s="665">
        <v>265256</v>
      </c>
      <c r="H732" s="665">
        <v>1</v>
      </c>
      <c r="I732" s="665">
        <v>83.07422486689633</v>
      </c>
      <c r="J732" s="665">
        <v>3450</v>
      </c>
      <c r="K732" s="665">
        <v>293250</v>
      </c>
      <c r="L732" s="665">
        <v>1.1055357842989415</v>
      </c>
      <c r="M732" s="665">
        <v>85</v>
      </c>
      <c r="N732" s="665">
        <v>3594</v>
      </c>
      <c r="O732" s="665">
        <v>305490</v>
      </c>
      <c r="P732" s="678">
        <v>1.1516798866001146</v>
      </c>
      <c r="Q732" s="666">
        <v>85</v>
      </c>
    </row>
    <row r="733" spans="1:17" ht="14.4" customHeight="1" x14ac:dyDescent="0.3">
      <c r="A733" s="661" t="s">
        <v>5780</v>
      </c>
      <c r="B733" s="662" t="s">
        <v>4944</v>
      </c>
      <c r="C733" s="662" t="s">
        <v>4986</v>
      </c>
      <c r="D733" s="662" t="s">
        <v>5053</v>
      </c>
      <c r="E733" s="662" t="s">
        <v>5054</v>
      </c>
      <c r="F733" s="665">
        <v>2</v>
      </c>
      <c r="G733" s="665">
        <v>1409</v>
      </c>
      <c r="H733" s="665">
        <v>1</v>
      </c>
      <c r="I733" s="665">
        <v>704.5</v>
      </c>
      <c r="J733" s="665">
        <v>4</v>
      </c>
      <c r="K733" s="665">
        <v>2828</v>
      </c>
      <c r="L733" s="665">
        <v>2.0070972320794889</v>
      </c>
      <c r="M733" s="665">
        <v>707</v>
      </c>
      <c r="N733" s="665">
        <v>6</v>
      </c>
      <c r="O733" s="665">
        <v>4314</v>
      </c>
      <c r="P733" s="678">
        <v>3.0617459190915541</v>
      </c>
      <c r="Q733" s="666">
        <v>719</v>
      </c>
    </row>
    <row r="734" spans="1:17" ht="14.4" customHeight="1" x14ac:dyDescent="0.3">
      <c r="A734" s="661" t="s">
        <v>5780</v>
      </c>
      <c r="B734" s="662" t="s">
        <v>4944</v>
      </c>
      <c r="C734" s="662" t="s">
        <v>4986</v>
      </c>
      <c r="D734" s="662" t="s">
        <v>5005</v>
      </c>
      <c r="E734" s="662" t="s">
        <v>5006</v>
      </c>
      <c r="F734" s="665">
        <v>1</v>
      </c>
      <c r="G734" s="665">
        <v>0</v>
      </c>
      <c r="H734" s="665"/>
      <c r="I734" s="665">
        <v>0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5780</v>
      </c>
      <c r="B735" s="662" t="s">
        <v>4944</v>
      </c>
      <c r="C735" s="662" t="s">
        <v>4986</v>
      </c>
      <c r="D735" s="662" t="s">
        <v>5097</v>
      </c>
      <c r="E735" s="662" t="s">
        <v>5096</v>
      </c>
      <c r="F735" s="665">
        <v>402</v>
      </c>
      <c r="G735" s="665">
        <v>374258</v>
      </c>
      <c r="H735" s="665">
        <v>1</v>
      </c>
      <c r="I735" s="665">
        <v>930.99004975124376</v>
      </c>
      <c r="J735" s="665">
        <v>429</v>
      </c>
      <c r="K735" s="665">
        <v>401115</v>
      </c>
      <c r="L735" s="665">
        <v>1.0717606570868226</v>
      </c>
      <c r="M735" s="665">
        <v>935</v>
      </c>
      <c r="N735" s="665">
        <v>469</v>
      </c>
      <c r="O735" s="665">
        <v>446488</v>
      </c>
      <c r="P735" s="678">
        <v>1.1929952065152916</v>
      </c>
      <c r="Q735" s="666">
        <v>952</v>
      </c>
    </row>
    <row r="736" spans="1:17" ht="14.4" customHeight="1" x14ac:dyDescent="0.3">
      <c r="A736" s="661" t="s">
        <v>5780</v>
      </c>
      <c r="B736" s="662" t="s">
        <v>4944</v>
      </c>
      <c r="C736" s="662" t="s">
        <v>4986</v>
      </c>
      <c r="D736" s="662" t="s">
        <v>5009</v>
      </c>
      <c r="E736" s="662" t="s">
        <v>5010</v>
      </c>
      <c r="F736" s="665"/>
      <c r="G736" s="665"/>
      <c r="H736" s="665"/>
      <c r="I736" s="665"/>
      <c r="J736" s="665">
        <v>6</v>
      </c>
      <c r="K736" s="665">
        <v>684</v>
      </c>
      <c r="L736" s="665"/>
      <c r="M736" s="665">
        <v>114</v>
      </c>
      <c r="N736" s="665">
        <v>18</v>
      </c>
      <c r="O736" s="665">
        <v>2160</v>
      </c>
      <c r="P736" s="678"/>
      <c r="Q736" s="666">
        <v>120</v>
      </c>
    </row>
    <row r="737" spans="1:17" ht="14.4" customHeight="1" x14ac:dyDescent="0.3">
      <c r="A737" s="661" t="s">
        <v>5780</v>
      </c>
      <c r="B737" s="662" t="s">
        <v>4944</v>
      </c>
      <c r="C737" s="662" t="s">
        <v>4986</v>
      </c>
      <c r="D737" s="662" t="s">
        <v>5098</v>
      </c>
      <c r="E737" s="662" t="s">
        <v>5096</v>
      </c>
      <c r="F737" s="665">
        <v>506</v>
      </c>
      <c r="G737" s="665">
        <v>371870</v>
      </c>
      <c r="H737" s="665">
        <v>1</v>
      </c>
      <c r="I737" s="665">
        <v>734.92094861660075</v>
      </c>
      <c r="J737" s="665">
        <v>437</v>
      </c>
      <c r="K737" s="665">
        <v>322069</v>
      </c>
      <c r="L737" s="665">
        <v>0.86607954392664099</v>
      </c>
      <c r="M737" s="665">
        <v>737</v>
      </c>
      <c r="N737" s="665">
        <v>380</v>
      </c>
      <c r="O737" s="665">
        <v>283100</v>
      </c>
      <c r="P737" s="678">
        <v>0.76128754672331733</v>
      </c>
      <c r="Q737" s="666">
        <v>745</v>
      </c>
    </row>
    <row r="738" spans="1:17" ht="14.4" customHeight="1" x14ac:dyDescent="0.3">
      <c r="A738" s="661" t="s">
        <v>5780</v>
      </c>
      <c r="B738" s="662" t="s">
        <v>4944</v>
      </c>
      <c r="C738" s="662" t="s">
        <v>4986</v>
      </c>
      <c r="D738" s="662" t="s">
        <v>5099</v>
      </c>
      <c r="E738" s="662" t="s">
        <v>5100</v>
      </c>
      <c r="F738" s="665">
        <v>1</v>
      </c>
      <c r="G738" s="665">
        <v>56</v>
      </c>
      <c r="H738" s="665">
        <v>1</v>
      </c>
      <c r="I738" s="665">
        <v>56</v>
      </c>
      <c r="J738" s="665">
        <v>5</v>
      </c>
      <c r="K738" s="665">
        <v>285</v>
      </c>
      <c r="L738" s="665">
        <v>5.0892857142857144</v>
      </c>
      <c r="M738" s="665">
        <v>57</v>
      </c>
      <c r="N738" s="665">
        <v>3</v>
      </c>
      <c r="O738" s="665">
        <v>174</v>
      </c>
      <c r="P738" s="678">
        <v>3.1071428571428572</v>
      </c>
      <c r="Q738" s="666">
        <v>58</v>
      </c>
    </row>
    <row r="739" spans="1:17" ht="14.4" customHeight="1" x14ac:dyDescent="0.3">
      <c r="A739" s="661" t="s">
        <v>5780</v>
      </c>
      <c r="B739" s="662" t="s">
        <v>4944</v>
      </c>
      <c r="C739" s="662" t="s">
        <v>4986</v>
      </c>
      <c r="D739" s="662" t="s">
        <v>5101</v>
      </c>
      <c r="E739" s="662" t="s">
        <v>5102</v>
      </c>
      <c r="F739" s="665">
        <v>67</v>
      </c>
      <c r="G739" s="665">
        <v>35156</v>
      </c>
      <c r="H739" s="665">
        <v>1</v>
      </c>
      <c r="I739" s="665">
        <v>524.71641791044772</v>
      </c>
      <c r="J739" s="665">
        <v>81</v>
      </c>
      <c r="K739" s="665">
        <v>42687</v>
      </c>
      <c r="L739" s="665">
        <v>1.2142166344294003</v>
      </c>
      <c r="M739" s="665">
        <v>527</v>
      </c>
      <c r="N739" s="665">
        <v>49</v>
      </c>
      <c r="O739" s="665">
        <v>26607</v>
      </c>
      <c r="P739" s="678">
        <v>0.75682671521219702</v>
      </c>
      <c r="Q739" s="666">
        <v>543</v>
      </c>
    </row>
    <row r="740" spans="1:17" ht="14.4" customHeight="1" x14ac:dyDescent="0.3">
      <c r="A740" s="661" t="s">
        <v>5780</v>
      </c>
      <c r="B740" s="662" t="s">
        <v>4944</v>
      </c>
      <c r="C740" s="662" t="s">
        <v>4986</v>
      </c>
      <c r="D740" s="662" t="s">
        <v>5045</v>
      </c>
      <c r="E740" s="662" t="s">
        <v>5046</v>
      </c>
      <c r="F740" s="665">
        <v>106</v>
      </c>
      <c r="G740" s="665">
        <v>31434</v>
      </c>
      <c r="H740" s="665">
        <v>1</v>
      </c>
      <c r="I740" s="665">
        <v>296.54716981132077</v>
      </c>
      <c r="J740" s="665">
        <v>22</v>
      </c>
      <c r="K740" s="665">
        <v>6578</v>
      </c>
      <c r="L740" s="665">
        <v>0.20926385442514475</v>
      </c>
      <c r="M740" s="665">
        <v>299</v>
      </c>
      <c r="N740" s="665">
        <v>44</v>
      </c>
      <c r="O740" s="665">
        <v>13508</v>
      </c>
      <c r="P740" s="678">
        <v>0.42972577463892603</v>
      </c>
      <c r="Q740" s="666">
        <v>307</v>
      </c>
    </row>
    <row r="741" spans="1:17" ht="14.4" customHeight="1" x14ac:dyDescent="0.3">
      <c r="A741" s="661" t="s">
        <v>5780</v>
      </c>
      <c r="B741" s="662" t="s">
        <v>4944</v>
      </c>
      <c r="C741" s="662" t="s">
        <v>4986</v>
      </c>
      <c r="D741" s="662" t="s">
        <v>5103</v>
      </c>
      <c r="E741" s="662" t="s">
        <v>5042</v>
      </c>
      <c r="F741" s="665">
        <v>162</v>
      </c>
      <c r="G741" s="665">
        <v>28022</v>
      </c>
      <c r="H741" s="665">
        <v>1</v>
      </c>
      <c r="I741" s="665">
        <v>172.97530864197532</v>
      </c>
      <c r="J741" s="665">
        <v>136</v>
      </c>
      <c r="K741" s="665">
        <v>23664</v>
      </c>
      <c r="L741" s="665">
        <v>0.84447933766326455</v>
      </c>
      <c r="M741" s="665">
        <v>174</v>
      </c>
      <c r="N741" s="665">
        <v>108</v>
      </c>
      <c r="O741" s="665">
        <v>19224</v>
      </c>
      <c r="P741" s="678">
        <v>0.68603240311184066</v>
      </c>
      <c r="Q741" s="666">
        <v>178</v>
      </c>
    </row>
    <row r="742" spans="1:17" ht="14.4" customHeight="1" x14ac:dyDescent="0.3">
      <c r="A742" s="661" t="s">
        <v>5780</v>
      </c>
      <c r="B742" s="662" t="s">
        <v>4944</v>
      </c>
      <c r="C742" s="662" t="s">
        <v>4986</v>
      </c>
      <c r="D742" s="662" t="s">
        <v>5047</v>
      </c>
      <c r="E742" s="662" t="s">
        <v>5046</v>
      </c>
      <c r="F742" s="665">
        <v>146</v>
      </c>
      <c r="G742" s="665">
        <v>53758</v>
      </c>
      <c r="H742" s="665">
        <v>1</v>
      </c>
      <c r="I742" s="665">
        <v>368.20547945205482</v>
      </c>
      <c r="J742" s="665">
        <v>166</v>
      </c>
      <c r="K742" s="665">
        <v>61586</v>
      </c>
      <c r="L742" s="665">
        <v>1.1456155362922729</v>
      </c>
      <c r="M742" s="665">
        <v>371</v>
      </c>
      <c r="N742" s="665">
        <v>156</v>
      </c>
      <c r="O742" s="665">
        <v>59280</v>
      </c>
      <c r="P742" s="678">
        <v>1.1027195952230366</v>
      </c>
      <c r="Q742" s="666">
        <v>380</v>
      </c>
    </row>
    <row r="743" spans="1:17" ht="14.4" customHeight="1" x14ac:dyDescent="0.3">
      <c r="A743" s="661" t="s">
        <v>5780</v>
      </c>
      <c r="B743" s="662" t="s">
        <v>4944</v>
      </c>
      <c r="C743" s="662" t="s">
        <v>4986</v>
      </c>
      <c r="D743" s="662" t="s">
        <v>5119</v>
      </c>
      <c r="E743" s="662" t="s">
        <v>5120</v>
      </c>
      <c r="F743" s="665">
        <v>1</v>
      </c>
      <c r="G743" s="665">
        <v>635</v>
      </c>
      <c r="H743" s="665">
        <v>1</v>
      </c>
      <c r="I743" s="665">
        <v>635</v>
      </c>
      <c r="J743" s="665"/>
      <c r="K743" s="665"/>
      <c r="L743" s="665"/>
      <c r="M743" s="665"/>
      <c r="N743" s="665"/>
      <c r="O743" s="665"/>
      <c r="P743" s="678"/>
      <c r="Q743" s="666"/>
    </row>
    <row r="744" spans="1:17" ht="14.4" customHeight="1" x14ac:dyDescent="0.3">
      <c r="A744" s="661" t="s">
        <v>5780</v>
      </c>
      <c r="B744" s="662" t="s">
        <v>4944</v>
      </c>
      <c r="C744" s="662" t="s">
        <v>4986</v>
      </c>
      <c r="D744" s="662" t="s">
        <v>5019</v>
      </c>
      <c r="E744" s="662" t="s">
        <v>5020</v>
      </c>
      <c r="F744" s="665">
        <v>46</v>
      </c>
      <c r="G744" s="665">
        <v>27738</v>
      </c>
      <c r="H744" s="665">
        <v>1</v>
      </c>
      <c r="I744" s="665">
        <v>603</v>
      </c>
      <c r="J744" s="665">
        <v>46</v>
      </c>
      <c r="K744" s="665">
        <v>27876</v>
      </c>
      <c r="L744" s="665">
        <v>1.0049751243781095</v>
      </c>
      <c r="M744" s="665">
        <v>606</v>
      </c>
      <c r="N744" s="665">
        <v>41</v>
      </c>
      <c r="O744" s="665">
        <v>25338</v>
      </c>
      <c r="P744" s="678">
        <v>0.91347609777200955</v>
      </c>
      <c r="Q744" s="666">
        <v>618</v>
      </c>
    </row>
    <row r="745" spans="1:17" ht="14.4" customHeight="1" x14ac:dyDescent="0.3">
      <c r="A745" s="661" t="s">
        <v>5780</v>
      </c>
      <c r="B745" s="662" t="s">
        <v>4944</v>
      </c>
      <c r="C745" s="662" t="s">
        <v>4986</v>
      </c>
      <c r="D745" s="662" t="s">
        <v>5048</v>
      </c>
      <c r="E745" s="662" t="s">
        <v>5049</v>
      </c>
      <c r="F745" s="665">
        <v>206</v>
      </c>
      <c r="G745" s="665">
        <v>55640</v>
      </c>
      <c r="H745" s="665">
        <v>1</v>
      </c>
      <c r="I745" s="665">
        <v>270.09708737864077</v>
      </c>
      <c r="J745" s="665">
        <v>195</v>
      </c>
      <c r="K745" s="665">
        <v>53040</v>
      </c>
      <c r="L745" s="665">
        <v>0.95327102803738317</v>
      </c>
      <c r="M745" s="665">
        <v>272</v>
      </c>
      <c r="N745" s="665">
        <v>263</v>
      </c>
      <c r="O745" s="665">
        <v>71536</v>
      </c>
      <c r="P745" s="678">
        <v>1.2856937455068296</v>
      </c>
      <c r="Q745" s="666">
        <v>272</v>
      </c>
    </row>
    <row r="746" spans="1:17" ht="14.4" customHeight="1" x14ac:dyDescent="0.3">
      <c r="A746" s="661" t="s">
        <v>5780</v>
      </c>
      <c r="B746" s="662" t="s">
        <v>4944</v>
      </c>
      <c r="C746" s="662" t="s">
        <v>4986</v>
      </c>
      <c r="D746" s="662" t="s">
        <v>5104</v>
      </c>
      <c r="E746" s="662" t="s">
        <v>5105</v>
      </c>
      <c r="F746" s="665">
        <v>10</v>
      </c>
      <c r="G746" s="665">
        <v>1000</v>
      </c>
      <c r="H746" s="665">
        <v>1</v>
      </c>
      <c r="I746" s="665">
        <v>100</v>
      </c>
      <c r="J746" s="665">
        <v>13</v>
      </c>
      <c r="K746" s="665">
        <v>1300</v>
      </c>
      <c r="L746" s="665">
        <v>1.3</v>
      </c>
      <c r="M746" s="665">
        <v>100</v>
      </c>
      <c r="N746" s="665">
        <v>11</v>
      </c>
      <c r="O746" s="665">
        <v>1100</v>
      </c>
      <c r="P746" s="678">
        <v>1.1000000000000001</v>
      </c>
      <c r="Q746" s="666">
        <v>100</v>
      </c>
    </row>
    <row r="747" spans="1:17" ht="14.4" customHeight="1" x14ac:dyDescent="0.3">
      <c r="A747" s="661" t="s">
        <v>5780</v>
      </c>
      <c r="B747" s="662" t="s">
        <v>4944</v>
      </c>
      <c r="C747" s="662" t="s">
        <v>4986</v>
      </c>
      <c r="D747" s="662" t="s">
        <v>5121</v>
      </c>
      <c r="E747" s="662" t="s">
        <v>5096</v>
      </c>
      <c r="F747" s="665">
        <v>13</v>
      </c>
      <c r="G747" s="665">
        <v>13156</v>
      </c>
      <c r="H747" s="665">
        <v>1</v>
      </c>
      <c r="I747" s="665">
        <v>1012</v>
      </c>
      <c r="J747" s="665">
        <v>17</v>
      </c>
      <c r="K747" s="665">
        <v>17306</v>
      </c>
      <c r="L747" s="665">
        <v>1.3154454241410762</v>
      </c>
      <c r="M747" s="665">
        <v>1018</v>
      </c>
      <c r="N747" s="665">
        <v>24</v>
      </c>
      <c r="O747" s="665">
        <v>24840</v>
      </c>
      <c r="P747" s="678">
        <v>1.8881118881118881</v>
      </c>
      <c r="Q747" s="666">
        <v>1035</v>
      </c>
    </row>
    <row r="748" spans="1:17" ht="14.4" customHeight="1" x14ac:dyDescent="0.3">
      <c r="A748" s="661" t="s">
        <v>5780</v>
      </c>
      <c r="B748" s="662" t="s">
        <v>4944</v>
      </c>
      <c r="C748" s="662" t="s">
        <v>4986</v>
      </c>
      <c r="D748" s="662" t="s">
        <v>5023</v>
      </c>
      <c r="E748" s="662" t="s">
        <v>5024</v>
      </c>
      <c r="F748" s="665"/>
      <c r="G748" s="665"/>
      <c r="H748" s="665"/>
      <c r="I748" s="665"/>
      <c r="J748" s="665"/>
      <c r="K748" s="665"/>
      <c r="L748" s="665"/>
      <c r="M748" s="665"/>
      <c r="N748" s="665">
        <v>1</v>
      </c>
      <c r="O748" s="665">
        <v>373</v>
      </c>
      <c r="P748" s="678"/>
      <c r="Q748" s="666">
        <v>373</v>
      </c>
    </row>
    <row r="749" spans="1:17" ht="14.4" customHeight="1" x14ac:dyDescent="0.3">
      <c r="A749" s="661" t="s">
        <v>5780</v>
      </c>
      <c r="B749" s="662" t="s">
        <v>4944</v>
      </c>
      <c r="C749" s="662" t="s">
        <v>4986</v>
      </c>
      <c r="D749" s="662" t="s">
        <v>5106</v>
      </c>
      <c r="E749" s="662" t="s">
        <v>5096</v>
      </c>
      <c r="F749" s="665">
        <v>29</v>
      </c>
      <c r="G749" s="665">
        <v>24974</v>
      </c>
      <c r="H749" s="665">
        <v>1</v>
      </c>
      <c r="I749" s="665">
        <v>861.17241379310349</v>
      </c>
      <c r="J749" s="665">
        <v>3</v>
      </c>
      <c r="K749" s="665">
        <v>2589</v>
      </c>
      <c r="L749" s="665">
        <v>0.10366781452710819</v>
      </c>
      <c r="M749" s="665">
        <v>863</v>
      </c>
      <c r="N749" s="665"/>
      <c r="O749" s="665"/>
      <c r="P749" s="678"/>
      <c r="Q749" s="666"/>
    </row>
    <row r="750" spans="1:17" ht="14.4" customHeight="1" x14ac:dyDescent="0.3">
      <c r="A750" s="661" t="s">
        <v>5780</v>
      </c>
      <c r="B750" s="662" t="s">
        <v>4944</v>
      </c>
      <c r="C750" s="662" t="s">
        <v>4986</v>
      </c>
      <c r="D750" s="662" t="s">
        <v>5122</v>
      </c>
      <c r="E750" s="662" t="s">
        <v>5112</v>
      </c>
      <c r="F750" s="665">
        <v>7</v>
      </c>
      <c r="G750" s="665">
        <v>3640</v>
      </c>
      <c r="H750" s="665">
        <v>1</v>
      </c>
      <c r="I750" s="665">
        <v>520</v>
      </c>
      <c r="J750" s="665">
        <v>4</v>
      </c>
      <c r="K750" s="665">
        <v>2092</v>
      </c>
      <c r="L750" s="665">
        <v>0.57472527472527468</v>
      </c>
      <c r="M750" s="665">
        <v>523</v>
      </c>
      <c r="N750" s="665">
        <v>7</v>
      </c>
      <c r="O750" s="665">
        <v>3717</v>
      </c>
      <c r="P750" s="678">
        <v>1.0211538461538461</v>
      </c>
      <c r="Q750" s="666">
        <v>531</v>
      </c>
    </row>
    <row r="751" spans="1:17" ht="14.4" customHeight="1" x14ac:dyDescent="0.3">
      <c r="A751" s="661" t="s">
        <v>5780</v>
      </c>
      <c r="B751" s="662" t="s">
        <v>4944</v>
      </c>
      <c r="C751" s="662" t="s">
        <v>4986</v>
      </c>
      <c r="D751" s="662" t="s">
        <v>5123</v>
      </c>
      <c r="E751" s="662" t="s">
        <v>5112</v>
      </c>
      <c r="F751" s="665">
        <v>6</v>
      </c>
      <c r="G751" s="665">
        <v>4814</v>
      </c>
      <c r="H751" s="665">
        <v>1</v>
      </c>
      <c r="I751" s="665">
        <v>802.33333333333337</v>
      </c>
      <c r="J751" s="665">
        <v>8</v>
      </c>
      <c r="K751" s="665">
        <v>6456</v>
      </c>
      <c r="L751" s="665">
        <v>1.341088491898629</v>
      </c>
      <c r="M751" s="665">
        <v>807</v>
      </c>
      <c r="N751" s="665">
        <v>4</v>
      </c>
      <c r="O751" s="665">
        <v>3296</v>
      </c>
      <c r="P751" s="678">
        <v>0.68466971333610305</v>
      </c>
      <c r="Q751" s="666">
        <v>824</v>
      </c>
    </row>
    <row r="752" spans="1:17" ht="14.4" customHeight="1" x14ac:dyDescent="0.3">
      <c r="A752" s="661" t="s">
        <v>5780</v>
      </c>
      <c r="B752" s="662" t="s">
        <v>4944</v>
      </c>
      <c r="C752" s="662" t="s">
        <v>4986</v>
      </c>
      <c r="D752" s="662" t="s">
        <v>5111</v>
      </c>
      <c r="E752" s="662" t="s">
        <v>5112</v>
      </c>
      <c r="F752" s="665">
        <v>48</v>
      </c>
      <c r="G752" s="665">
        <v>28304</v>
      </c>
      <c r="H752" s="665">
        <v>1</v>
      </c>
      <c r="I752" s="665">
        <v>589.66666666666663</v>
      </c>
      <c r="J752" s="665">
        <v>10</v>
      </c>
      <c r="K752" s="665">
        <v>5950</v>
      </c>
      <c r="L752" s="665">
        <v>0.21021763708309779</v>
      </c>
      <c r="M752" s="665">
        <v>595</v>
      </c>
      <c r="N752" s="665">
        <v>4</v>
      </c>
      <c r="O752" s="665">
        <v>2416</v>
      </c>
      <c r="P752" s="678">
        <v>8.5358959864330133E-2</v>
      </c>
      <c r="Q752" s="666">
        <v>604</v>
      </c>
    </row>
    <row r="753" spans="1:17" ht="14.4" customHeight="1" x14ac:dyDescent="0.3">
      <c r="A753" s="661" t="s">
        <v>5780</v>
      </c>
      <c r="B753" s="662" t="s">
        <v>4944</v>
      </c>
      <c r="C753" s="662" t="s">
        <v>4986</v>
      </c>
      <c r="D753" s="662" t="s">
        <v>5050</v>
      </c>
      <c r="E753" s="662" t="s">
        <v>5032</v>
      </c>
      <c r="F753" s="665">
        <v>70</v>
      </c>
      <c r="G753" s="665">
        <v>27406</v>
      </c>
      <c r="H753" s="665">
        <v>1</v>
      </c>
      <c r="I753" s="665">
        <v>391.51428571428573</v>
      </c>
      <c r="J753" s="665">
        <v>51</v>
      </c>
      <c r="K753" s="665">
        <v>20145</v>
      </c>
      <c r="L753" s="665">
        <v>0.73505801649273883</v>
      </c>
      <c r="M753" s="665">
        <v>395</v>
      </c>
      <c r="N753" s="665">
        <v>52</v>
      </c>
      <c r="O753" s="665">
        <v>21008</v>
      </c>
      <c r="P753" s="678">
        <v>0.76654747135663726</v>
      </c>
      <c r="Q753" s="666">
        <v>404</v>
      </c>
    </row>
    <row r="754" spans="1:17" ht="14.4" customHeight="1" x14ac:dyDescent="0.3">
      <c r="A754" s="661" t="s">
        <v>5780</v>
      </c>
      <c r="B754" s="662" t="s">
        <v>4944</v>
      </c>
      <c r="C754" s="662" t="s">
        <v>4986</v>
      </c>
      <c r="D754" s="662" t="s">
        <v>5130</v>
      </c>
      <c r="E754" s="662" t="s">
        <v>5112</v>
      </c>
      <c r="F754" s="665"/>
      <c r="G754" s="665"/>
      <c r="H754" s="665"/>
      <c r="I754" s="665"/>
      <c r="J754" s="665">
        <v>1</v>
      </c>
      <c r="K754" s="665">
        <v>735</v>
      </c>
      <c r="L754" s="665"/>
      <c r="M754" s="665">
        <v>735</v>
      </c>
      <c r="N754" s="665">
        <v>1</v>
      </c>
      <c r="O754" s="665">
        <v>751</v>
      </c>
      <c r="P754" s="678"/>
      <c r="Q754" s="666">
        <v>751</v>
      </c>
    </row>
    <row r="755" spans="1:17" ht="14.4" customHeight="1" x14ac:dyDescent="0.3">
      <c r="A755" s="661" t="s">
        <v>5780</v>
      </c>
      <c r="B755" s="662" t="s">
        <v>4944</v>
      </c>
      <c r="C755" s="662" t="s">
        <v>4986</v>
      </c>
      <c r="D755" s="662" t="s">
        <v>5055</v>
      </c>
      <c r="E755" s="662" t="s">
        <v>5056</v>
      </c>
      <c r="F755" s="665"/>
      <c r="G755" s="665"/>
      <c r="H755" s="665"/>
      <c r="I755" s="665"/>
      <c r="J755" s="665">
        <v>2</v>
      </c>
      <c r="K755" s="665">
        <v>1222</v>
      </c>
      <c r="L755" s="665"/>
      <c r="M755" s="665">
        <v>611</v>
      </c>
      <c r="N755" s="665"/>
      <c r="O755" s="665"/>
      <c r="P755" s="678"/>
      <c r="Q755" s="666"/>
    </row>
    <row r="756" spans="1:17" ht="14.4" customHeight="1" x14ac:dyDescent="0.3">
      <c r="A756" s="661" t="s">
        <v>5780</v>
      </c>
      <c r="B756" s="662" t="s">
        <v>4944</v>
      </c>
      <c r="C756" s="662" t="s">
        <v>4986</v>
      </c>
      <c r="D756" s="662" t="s">
        <v>5781</v>
      </c>
      <c r="E756" s="662" t="s">
        <v>5782</v>
      </c>
      <c r="F756" s="665"/>
      <c r="G756" s="665"/>
      <c r="H756" s="665"/>
      <c r="I756" s="665"/>
      <c r="J756" s="665">
        <v>1</v>
      </c>
      <c r="K756" s="665">
        <v>527</v>
      </c>
      <c r="L756" s="665"/>
      <c r="M756" s="665">
        <v>527</v>
      </c>
      <c r="N756" s="665"/>
      <c r="O756" s="665"/>
      <c r="P756" s="678"/>
      <c r="Q756" s="666"/>
    </row>
    <row r="757" spans="1:17" ht="14.4" customHeight="1" x14ac:dyDescent="0.3">
      <c r="A757" s="661" t="s">
        <v>5780</v>
      </c>
      <c r="B757" s="662" t="s">
        <v>4944</v>
      </c>
      <c r="C757" s="662" t="s">
        <v>4986</v>
      </c>
      <c r="D757" s="662" t="s">
        <v>5125</v>
      </c>
      <c r="E757" s="662" t="s">
        <v>5126</v>
      </c>
      <c r="F757" s="665">
        <v>6</v>
      </c>
      <c r="G757" s="665">
        <v>2048</v>
      </c>
      <c r="H757" s="665">
        <v>1</v>
      </c>
      <c r="I757" s="665">
        <v>341.33333333333331</v>
      </c>
      <c r="J757" s="665">
        <v>5</v>
      </c>
      <c r="K757" s="665">
        <v>1725</v>
      </c>
      <c r="L757" s="665">
        <v>0.84228515625</v>
      </c>
      <c r="M757" s="665">
        <v>345</v>
      </c>
      <c r="N757" s="665">
        <v>4</v>
      </c>
      <c r="O757" s="665">
        <v>1428</v>
      </c>
      <c r="P757" s="678">
        <v>0.697265625</v>
      </c>
      <c r="Q757" s="666">
        <v>357</v>
      </c>
    </row>
    <row r="758" spans="1:17" ht="14.4" customHeight="1" x14ac:dyDescent="0.3">
      <c r="A758" s="661" t="s">
        <v>5783</v>
      </c>
      <c r="B758" s="662" t="s">
        <v>4944</v>
      </c>
      <c r="C758" s="662" t="s">
        <v>4975</v>
      </c>
      <c r="D758" s="662" t="s">
        <v>5089</v>
      </c>
      <c r="E758" s="662" t="s">
        <v>5090</v>
      </c>
      <c r="F758" s="665">
        <v>346</v>
      </c>
      <c r="G758" s="665">
        <v>313043.5</v>
      </c>
      <c r="H758" s="665">
        <v>1</v>
      </c>
      <c r="I758" s="665">
        <v>904.75</v>
      </c>
      <c r="J758" s="665">
        <v>368</v>
      </c>
      <c r="K758" s="665">
        <v>332948</v>
      </c>
      <c r="L758" s="665">
        <v>1.0635838150289016</v>
      </c>
      <c r="M758" s="665">
        <v>904.75</v>
      </c>
      <c r="N758" s="665">
        <v>293</v>
      </c>
      <c r="O758" s="665">
        <v>265091.75</v>
      </c>
      <c r="P758" s="678">
        <v>0.84682080924855496</v>
      </c>
      <c r="Q758" s="666">
        <v>904.75</v>
      </c>
    </row>
    <row r="759" spans="1:17" ht="14.4" customHeight="1" x14ac:dyDescent="0.3">
      <c r="A759" s="661" t="s">
        <v>5783</v>
      </c>
      <c r="B759" s="662" t="s">
        <v>4944</v>
      </c>
      <c r="C759" s="662" t="s">
        <v>4975</v>
      </c>
      <c r="D759" s="662" t="s">
        <v>4976</v>
      </c>
      <c r="E759" s="662" t="s">
        <v>4977</v>
      </c>
      <c r="F759" s="665"/>
      <c r="G759" s="665"/>
      <c r="H759" s="665"/>
      <c r="I759" s="665"/>
      <c r="J759" s="665"/>
      <c r="K759" s="665"/>
      <c r="L759" s="665"/>
      <c r="M759" s="665"/>
      <c r="N759" s="665">
        <v>1</v>
      </c>
      <c r="O759" s="665">
        <v>242.64</v>
      </c>
      <c r="P759" s="678"/>
      <c r="Q759" s="666">
        <v>242.64</v>
      </c>
    </row>
    <row r="760" spans="1:17" ht="14.4" customHeight="1" x14ac:dyDescent="0.3">
      <c r="A760" s="661" t="s">
        <v>5783</v>
      </c>
      <c r="B760" s="662" t="s">
        <v>4944</v>
      </c>
      <c r="C760" s="662" t="s">
        <v>4975</v>
      </c>
      <c r="D760" s="662" t="s">
        <v>4978</v>
      </c>
      <c r="E760" s="662" t="s">
        <v>4979</v>
      </c>
      <c r="F760" s="665">
        <v>25</v>
      </c>
      <c r="G760" s="665">
        <v>6066.0000000000018</v>
      </c>
      <c r="H760" s="665">
        <v>1</v>
      </c>
      <c r="I760" s="665">
        <v>242.64000000000007</v>
      </c>
      <c r="J760" s="665">
        <v>61</v>
      </c>
      <c r="K760" s="665">
        <v>14801.04</v>
      </c>
      <c r="L760" s="665">
        <v>2.4399999999999995</v>
      </c>
      <c r="M760" s="665">
        <v>242.64000000000001</v>
      </c>
      <c r="N760" s="665">
        <v>77.359999999999985</v>
      </c>
      <c r="O760" s="665">
        <v>18770.579999999994</v>
      </c>
      <c r="P760" s="678">
        <v>3.094391691394657</v>
      </c>
      <c r="Q760" s="666">
        <v>242.63934850051703</v>
      </c>
    </row>
    <row r="761" spans="1:17" ht="14.4" customHeight="1" x14ac:dyDescent="0.3">
      <c r="A761" s="661" t="s">
        <v>5783</v>
      </c>
      <c r="B761" s="662" t="s">
        <v>4944</v>
      </c>
      <c r="C761" s="662" t="s">
        <v>4975</v>
      </c>
      <c r="D761" s="662" t="s">
        <v>4980</v>
      </c>
      <c r="E761" s="662" t="s">
        <v>4981</v>
      </c>
      <c r="F761" s="665">
        <v>3</v>
      </c>
      <c r="G761" s="665">
        <v>727.92</v>
      </c>
      <c r="H761" s="665">
        <v>1</v>
      </c>
      <c r="I761" s="665">
        <v>242.64</v>
      </c>
      <c r="J761" s="665">
        <v>6</v>
      </c>
      <c r="K761" s="665">
        <v>1455.8399999999997</v>
      </c>
      <c r="L761" s="665">
        <v>1.9999999999999998</v>
      </c>
      <c r="M761" s="665">
        <v>242.63999999999996</v>
      </c>
      <c r="N761" s="665">
        <v>3.01</v>
      </c>
      <c r="O761" s="665">
        <v>730.33999999999992</v>
      </c>
      <c r="P761" s="678">
        <v>1.0033245411583689</v>
      </c>
      <c r="Q761" s="666">
        <v>242.63787375415282</v>
      </c>
    </row>
    <row r="762" spans="1:17" ht="14.4" customHeight="1" x14ac:dyDescent="0.3">
      <c r="A762" s="661" t="s">
        <v>5783</v>
      </c>
      <c r="B762" s="662" t="s">
        <v>4944</v>
      </c>
      <c r="C762" s="662" t="s">
        <v>4975</v>
      </c>
      <c r="D762" s="662" t="s">
        <v>5389</v>
      </c>
      <c r="E762" s="662"/>
      <c r="F762" s="665"/>
      <c r="G762" s="665"/>
      <c r="H762" s="665"/>
      <c r="I762" s="665"/>
      <c r="J762" s="665">
        <v>1</v>
      </c>
      <c r="K762" s="665">
        <v>65290.91</v>
      </c>
      <c r="L762" s="665"/>
      <c r="M762" s="665">
        <v>65290.91</v>
      </c>
      <c r="N762" s="665"/>
      <c r="O762" s="665"/>
      <c r="P762" s="678"/>
      <c r="Q762" s="666"/>
    </row>
    <row r="763" spans="1:17" ht="14.4" customHeight="1" x14ac:dyDescent="0.3">
      <c r="A763" s="661" t="s">
        <v>5783</v>
      </c>
      <c r="B763" s="662" t="s">
        <v>4944</v>
      </c>
      <c r="C763" s="662" t="s">
        <v>4975</v>
      </c>
      <c r="D763" s="662" t="s">
        <v>5132</v>
      </c>
      <c r="E763" s="662" t="s">
        <v>5133</v>
      </c>
      <c r="F763" s="665"/>
      <c r="G763" s="665"/>
      <c r="H763" s="665"/>
      <c r="I763" s="665"/>
      <c r="J763" s="665"/>
      <c r="K763" s="665"/>
      <c r="L763" s="665"/>
      <c r="M763" s="665"/>
      <c r="N763" s="665">
        <v>2</v>
      </c>
      <c r="O763" s="665">
        <v>5942.5</v>
      </c>
      <c r="P763" s="678"/>
      <c r="Q763" s="666">
        <v>2971.25</v>
      </c>
    </row>
    <row r="764" spans="1:17" ht="14.4" customHeight="1" x14ac:dyDescent="0.3">
      <c r="A764" s="661" t="s">
        <v>5783</v>
      </c>
      <c r="B764" s="662" t="s">
        <v>4944</v>
      </c>
      <c r="C764" s="662" t="s">
        <v>4986</v>
      </c>
      <c r="D764" s="662" t="s">
        <v>5091</v>
      </c>
      <c r="E764" s="662" t="s">
        <v>5092</v>
      </c>
      <c r="F764" s="665">
        <v>19</v>
      </c>
      <c r="G764" s="665">
        <v>3542</v>
      </c>
      <c r="H764" s="665">
        <v>1</v>
      </c>
      <c r="I764" s="665">
        <v>186.42105263157896</v>
      </c>
      <c r="J764" s="665">
        <v>6</v>
      </c>
      <c r="K764" s="665">
        <v>1134</v>
      </c>
      <c r="L764" s="665">
        <v>0.3201581027667984</v>
      </c>
      <c r="M764" s="665">
        <v>189</v>
      </c>
      <c r="N764" s="665">
        <v>8</v>
      </c>
      <c r="O764" s="665">
        <v>1560</v>
      </c>
      <c r="P764" s="678">
        <v>0.44042913608131001</v>
      </c>
      <c r="Q764" s="666">
        <v>195</v>
      </c>
    </row>
    <row r="765" spans="1:17" ht="14.4" customHeight="1" x14ac:dyDescent="0.3">
      <c r="A765" s="661" t="s">
        <v>5783</v>
      </c>
      <c r="B765" s="662" t="s">
        <v>4944</v>
      </c>
      <c r="C765" s="662" t="s">
        <v>4986</v>
      </c>
      <c r="D765" s="662" t="s">
        <v>4991</v>
      </c>
      <c r="E765" s="662" t="s">
        <v>4992</v>
      </c>
      <c r="F765" s="665"/>
      <c r="G765" s="665"/>
      <c r="H765" s="665"/>
      <c r="I765" s="665"/>
      <c r="J765" s="665"/>
      <c r="K765" s="665"/>
      <c r="L765" s="665"/>
      <c r="M765" s="665"/>
      <c r="N765" s="665">
        <v>2</v>
      </c>
      <c r="O765" s="665">
        <v>74</v>
      </c>
      <c r="P765" s="678"/>
      <c r="Q765" s="666">
        <v>37</v>
      </c>
    </row>
    <row r="766" spans="1:17" ht="14.4" customHeight="1" x14ac:dyDescent="0.3">
      <c r="A766" s="661" t="s">
        <v>5783</v>
      </c>
      <c r="B766" s="662" t="s">
        <v>4944</v>
      </c>
      <c r="C766" s="662" t="s">
        <v>4986</v>
      </c>
      <c r="D766" s="662" t="s">
        <v>4997</v>
      </c>
      <c r="E766" s="662" t="s">
        <v>4998</v>
      </c>
      <c r="F766" s="665">
        <v>2007</v>
      </c>
      <c r="G766" s="665">
        <v>467612</v>
      </c>
      <c r="H766" s="665">
        <v>1</v>
      </c>
      <c r="I766" s="665">
        <v>232.9905331340309</v>
      </c>
      <c r="J766" s="665">
        <v>2115</v>
      </c>
      <c r="K766" s="665">
        <v>497025</v>
      </c>
      <c r="L766" s="665">
        <v>1.0629004388253509</v>
      </c>
      <c r="M766" s="665">
        <v>235</v>
      </c>
      <c r="N766" s="665">
        <v>2126</v>
      </c>
      <c r="O766" s="665">
        <v>533626</v>
      </c>
      <c r="P766" s="678">
        <v>1.1411725960839327</v>
      </c>
      <c r="Q766" s="666">
        <v>251</v>
      </c>
    </row>
    <row r="767" spans="1:17" ht="14.4" customHeight="1" x14ac:dyDescent="0.3">
      <c r="A767" s="661" t="s">
        <v>5783</v>
      </c>
      <c r="B767" s="662" t="s">
        <v>4944</v>
      </c>
      <c r="C767" s="662" t="s">
        <v>4986</v>
      </c>
      <c r="D767" s="662" t="s">
        <v>5029</v>
      </c>
      <c r="E767" s="662" t="s">
        <v>5030</v>
      </c>
      <c r="F767" s="665">
        <v>581</v>
      </c>
      <c r="G767" s="665">
        <v>67980</v>
      </c>
      <c r="H767" s="665">
        <v>1</v>
      </c>
      <c r="I767" s="665">
        <v>117.0051635111876</v>
      </c>
      <c r="J767" s="665">
        <v>273</v>
      </c>
      <c r="K767" s="665">
        <v>32214</v>
      </c>
      <c r="L767" s="665">
        <v>0.47387466902030007</v>
      </c>
      <c r="M767" s="665">
        <v>118</v>
      </c>
      <c r="N767" s="665">
        <v>456</v>
      </c>
      <c r="O767" s="665">
        <v>57456</v>
      </c>
      <c r="P767" s="678">
        <v>0.84518976169461602</v>
      </c>
      <c r="Q767" s="666">
        <v>126</v>
      </c>
    </row>
    <row r="768" spans="1:17" ht="14.4" customHeight="1" x14ac:dyDescent="0.3">
      <c r="A768" s="661" t="s">
        <v>5783</v>
      </c>
      <c r="B768" s="662" t="s">
        <v>4944</v>
      </c>
      <c r="C768" s="662" t="s">
        <v>4986</v>
      </c>
      <c r="D768" s="662" t="s">
        <v>5033</v>
      </c>
      <c r="E768" s="662" t="s">
        <v>5034</v>
      </c>
      <c r="F768" s="665">
        <v>37</v>
      </c>
      <c r="G768" s="665">
        <v>17956</v>
      </c>
      <c r="H768" s="665">
        <v>1</v>
      </c>
      <c r="I768" s="665">
        <v>485.29729729729729</v>
      </c>
      <c r="J768" s="665">
        <v>31</v>
      </c>
      <c r="K768" s="665">
        <v>15097</v>
      </c>
      <c r="L768" s="665">
        <v>0.84077745600356424</v>
      </c>
      <c r="M768" s="665">
        <v>487</v>
      </c>
      <c r="N768" s="665">
        <v>3</v>
      </c>
      <c r="O768" s="665">
        <v>1485</v>
      </c>
      <c r="P768" s="678">
        <v>8.2702160837603025E-2</v>
      </c>
      <c r="Q768" s="666">
        <v>495</v>
      </c>
    </row>
    <row r="769" spans="1:17" ht="14.4" customHeight="1" x14ac:dyDescent="0.3">
      <c r="A769" s="661" t="s">
        <v>5783</v>
      </c>
      <c r="B769" s="662" t="s">
        <v>4944</v>
      </c>
      <c r="C769" s="662" t="s">
        <v>4986</v>
      </c>
      <c r="D769" s="662" t="s">
        <v>5035</v>
      </c>
      <c r="E769" s="662" t="s">
        <v>5036</v>
      </c>
      <c r="F769" s="665">
        <v>38</v>
      </c>
      <c r="G769" s="665">
        <v>25756</v>
      </c>
      <c r="H769" s="665">
        <v>1</v>
      </c>
      <c r="I769" s="665">
        <v>677.78947368421052</v>
      </c>
      <c r="J769" s="665">
        <v>86</v>
      </c>
      <c r="K769" s="665">
        <v>58480</v>
      </c>
      <c r="L769" s="665">
        <v>2.2705389035564529</v>
      </c>
      <c r="M769" s="665">
        <v>680</v>
      </c>
      <c r="N769" s="665">
        <v>67</v>
      </c>
      <c r="O769" s="665">
        <v>46096</v>
      </c>
      <c r="P769" s="678">
        <v>1.7897189004503804</v>
      </c>
      <c r="Q769" s="666">
        <v>688</v>
      </c>
    </row>
    <row r="770" spans="1:17" ht="14.4" customHeight="1" x14ac:dyDescent="0.3">
      <c r="A770" s="661" t="s">
        <v>5783</v>
      </c>
      <c r="B770" s="662" t="s">
        <v>4944</v>
      </c>
      <c r="C770" s="662" t="s">
        <v>4986</v>
      </c>
      <c r="D770" s="662" t="s">
        <v>5118</v>
      </c>
      <c r="E770" s="662" t="s">
        <v>5052</v>
      </c>
      <c r="F770" s="665"/>
      <c r="G770" s="665"/>
      <c r="H770" s="665"/>
      <c r="I770" s="665"/>
      <c r="J770" s="665">
        <v>1</v>
      </c>
      <c r="K770" s="665">
        <v>752</v>
      </c>
      <c r="L770" s="665"/>
      <c r="M770" s="665">
        <v>752</v>
      </c>
      <c r="N770" s="665">
        <v>1</v>
      </c>
      <c r="O770" s="665">
        <v>760</v>
      </c>
      <c r="P770" s="678"/>
      <c r="Q770" s="666">
        <v>760</v>
      </c>
    </row>
    <row r="771" spans="1:17" ht="14.4" customHeight="1" x14ac:dyDescent="0.3">
      <c r="A771" s="661" t="s">
        <v>5783</v>
      </c>
      <c r="B771" s="662" t="s">
        <v>4944</v>
      </c>
      <c r="C771" s="662" t="s">
        <v>4986</v>
      </c>
      <c r="D771" s="662" t="s">
        <v>5037</v>
      </c>
      <c r="E771" s="662" t="s">
        <v>5034</v>
      </c>
      <c r="F771" s="665">
        <v>135</v>
      </c>
      <c r="G771" s="665">
        <v>74899</v>
      </c>
      <c r="H771" s="665">
        <v>1</v>
      </c>
      <c r="I771" s="665">
        <v>554.80740740740737</v>
      </c>
      <c r="J771" s="665">
        <v>52</v>
      </c>
      <c r="K771" s="665">
        <v>29068</v>
      </c>
      <c r="L771" s="665">
        <v>0.38809596923857459</v>
      </c>
      <c r="M771" s="665">
        <v>559</v>
      </c>
      <c r="N771" s="665">
        <v>48</v>
      </c>
      <c r="O771" s="665">
        <v>27264</v>
      </c>
      <c r="P771" s="678">
        <v>0.36401020040320964</v>
      </c>
      <c r="Q771" s="666">
        <v>568</v>
      </c>
    </row>
    <row r="772" spans="1:17" ht="14.4" customHeight="1" x14ac:dyDescent="0.3">
      <c r="A772" s="661" t="s">
        <v>5783</v>
      </c>
      <c r="B772" s="662" t="s">
        <v>4944</v>
      </c>
      <c r="C772" s="662" t="s">
        <v>4986</v>
      </c>
      <c r="D772" s="662" t="s">
        <v>5038</v>
      </c>
      <c r="E772" s="662" t="s">
        <v>5036</v>
      </c>
      <c r="F772" s="665">
        <v>493</v>
      </c>
      <c r="G772" s="665">
        <v>368798</v>
      </c>
      <c r="H772" s="665">
        <v>1</v>
      </c>
      <c r="I772" s="665">
        <v>748.06896551724139</v>
      </c>
      <c r="J772" s="665">
        <v>1229</v>
      </c>
      <c r="K772" s="665">
        <v>924208</v>
      </c>
      <c r="L772" s="665">
        <v>2.5060005748404275</v>
      </c>
      <c r="M772" s="665">
        <v>752</v>
      </c>
      <c r="N772" s="665">
        <v>1179</v>
      </c>
      <c r="O772" s="665">
        <v>897219</v>
      </c>
      <c r="P772" s="678">
        <v>2.4328195922971383</v>
      </c>
      <c r="Q772" s="666">
        <v>761</v>
      </c>
    </row>
    <row r="773" spans="1:17" ht="14.4" customHeight="1" x14ac:dyDescent="0.3">
      <c r="A773" s="661" t="s">
        <v>5783</v>
      </c>
      <c r="B773" s="662" t="s">
        <v>4944</v>
      </c>
      <c r="C773" s="662" t="s">
        <v>4986</v>
      </c>
      <c r="D773" s="662" t="s">
        <v>5095</v>
      </c>
      <c r="E773" s="662" t="s">
        <v>5096</v>
      </c>
      <c r="F773" s="665">
        <v>1851</v>
      </c>
      <c r="G773" s="665">
        <v>1489429</v>
      </c>
      <c r="H773" s="665">
        <v>1</v>
      </c>
      <c r="I773" s="665">
        <v>804.66180443003782</v>
      </c>
      <c r="J773" s="665">
        <v>1604</v>
      </c>
      <c r="K773" s="665">
        <v>1297636</v>
      </c>
      <c r="L773" s="665">
        <v>0.87123051854099798</v>
      </c>
      <c r="M773" s="665">
        <v>809</v>
      </c>
      <c r="N773" s="665">
        <v>2087</v>
      </c>
      <c r="O773" s="665">
        <v>1707166</v>
      </c>
      <c r="P773" s="678">
        <v>1.1461882372372232</v>
      </c>
      <c r="Q773" s="666">
        <v>818</v>
      </c>
    </row>
    <row r="774" spans="1:17" ht="14.4" customHeight="1" x14ac:dyDescent="0.3">
      <c r="A774" s="661" t="s">
        <v>5783</v>
      </c>
      <c r="B774" s="662" t="s">
        <v>4944</v>
      </c>
      <c r="C774" s="662" t="s">
        <v>4986</v>
      </c>
      <c r="D774" s="662" t="s">
        <v>5039</v>
      </c>
      <c r="E774" s="662" t="s">
        <v>5022</v>
      </c>
      <c r="F774" s="665">
        <v>8</v>
      </c>
      <c r="G774" s="665">
        <v>3533</v>
      </c>
      <c r="H774" s="665">
        <v>1</v>
      </c>
      <c r="I774" s="665">
        <v>441.625</v>
      </c>
      <c r="J774" s="665">
        <v>5</v>
      </c>
      <c r="K774" s="665">
        <v>2245</v>
      </c>
      <c r="L774" s="665">
        <v>0.63543730540617038</v>
      </c>
      <c r="M774" s="665">
        <v>449</v>
      </c>
      <c r="N774" s="665">
        <v>14</v>
      </c>
      <c r="O774" s="665">
        <v>6468</v>
      </c>
      <c r="P774" s="678">
        <v>1.8307387489385791</v>
      </c>
      <c r="Q774" s="666">
        <v>462</v>
      </c>
    </row>
    <row r="775" spans="1:17" ht="14.4" customHeight="1" x14ac:dyDescent="0.3">
      <c r="A775" s="661" t="s">
        <v>5783</v>
      </c>
      <c r="B775" s="662" t="s">
        <v>4944</v>
      </c>
      <c r="C775" s="662" t="s">
        <v>4986</v>
      </c>
      <c r="D775" s="662" t="s">
        <v>5040</v>
      </c>
      <c r="E775" s="662" t="s">
        <v>5024</v>
      </c>
      <c r="F775" s="665">
        <v>27</v>
      </c>
      <c r="G775" s="665">
        <v>11681</v>
      </c>
      <c r="H775" s="665">
        <v>1</v>
      </c>
      <c r="I775" s="665">
        <v>432.62962962962962</v>
      </c>
      <c r="J775" s="665">
        <v>70</v>
      </c>
      <c r="K775" s="665">
        <v>30590</v>
      </c>
      <c r="L775" s="665">
        <v>2.6187826384727333</v>
      </c>
      <c r="M775" s="665">
        <v>437</v>
      </c>
      <c r="N775" s="665">
        <v>127</v>
      </c>
      <c r="O775" s="665">
        <v>56642</v>
      </c>
      <c r="P775" s="678">
        <v>4.8490711411694205</v>
      </c>
      <c r="Q775" s="666">
        <v>446</v>
      </c>
    </row>
    <row r="776" spans="1:17" ht="14.4" customHeight="1" x14ac:dyDescent="0.3">
      <c r="A776" s="661" t="s">
        <v>5783</v>
      </c>
      <c r="B776" s="662" t="s">
        <v>4944</v>
      </c>
      <c r="C776" s="662" t="s">
        <v>4986</v>
      </c>
      <c r="D776" s="662" t="s">
        <v>5110</v>
      </c>
      <c r="E776" s="662" t="s">
        <v>5020</v>
      </c>
      <c r="F776" s="665">
        <v>156</v>
      </c>
      <c r="G776" s="665">
        <v>110484</v>
      </c>
      <c r="H776" s="665">
        <v>1</v>
      </c>
      <c r="I776" s="665">
        <v>708.23076923076928</v>
      </c>
      <c r="J776" s="665">
        <v>159</v>
      </c>
      <c r="K776" s="665">
        <v>113685</v>
      </c>
      <c r="L776" s="665">
        <v>1.0289725209080047</v>
      </c>
      <c r="M776" s="665">
        <v>715</v>
      </c>
      <c r="N776" s="665">
        <v>167</v>
      </c>
      <c r="O776" s="665">
        <v>121576</v>
      </c>
      <c r="P776" s="678">
        <v>1.1003946272763476</v>
      </c>
      <c r="Q776" s="666">
        <v>728</v>
      </c>
    </row>
    <row r="777" spans="1:17" ht="14.4" customHeight="1" x14ac:dyDescent="0.3">
      <c r="A777" s="661" t="s">
        <v>5783</v>
      </c>
      <c r="B777" s="662" t="s">
        <v>4944</v>
      </c>
      <c r="C777" s="662" t="s">
        <v>4986</v>
      </c>
      <c r="D777" s="662" t="s">
        <v>5051</v>
      </c>
      <c r="E777" s="662" t="s">
        <v>5052</v>
      </c>
      <c r="F777" s="665">
        <v>2</v>
      </c>
      <c r="G777" s="665">
        <v>1640</v>
      </c>
      <c r="H777" s="665">
        <v>1</v>
      </c>
      <c r="I777" s="665">
        <v>820</v>
      </c>
      <c r="J777" s="665">
        <v>3</v>
      </c>
      <c r="K777" s="665">
        <v>2472</v>
      </c>
      <c r="L777" s="665">
        <v>1.5073170731707317</v>
      </c>
      <c r="M777" s="665">
        <v>824</v>
      </c>
      <c r="N777" s="665">
        <v>5</v>
      </c>
      <c r="O777" s="665">
        <v>4165</v>
      </c>
      <c r="P777" s="678">
        <v>2.5396341463414633</v>
      </c>
      <c r="Q777" s="666">
        <v>833</v>
      </c>
    </row>
    <row r="778" spans="1:17" ht="14.4" customHeight="1" x14ac:dyDescent="0.3">
      <c r="A778" s="661" t="s">
        <v>5783</v>
      </c>
      <c r="B778" s="662" t="s">
        <v>4944</v>
      </c>
      <c r="C778" s="662" t="s">
        <v>4986</v>
      </c>
      <c r="D778" s="662" t="s">
        <v>5041</v>
      </c>
      <c r="E778" s="662" t="s">
        <v>5042</v>
      </c>
      <c r="F778" s="665">
        <v>728</v>
      </c>
      <c r="G778" s="665">
        <v>151338</v>
      </c>
      <c r="H778" s="665">
        <v>1</v>
      </c>
      <c r="I778" s="665">
        <v>207.88186813186815</v>
      </c>
      <c r="J778" s="665">
        <v>622</v>
      </c>
      <c r="K778" s="665">
        <v>130620</v>
      </c>
      <c r="L778" s="665">
        <v>0.86310113785037468</v>
      </c>
      <c r="M778" s="665">
        <v>210</v>
      </c>
      <c r="N778" s="665">
        <v>718</v>
      </c>
      <c r="O778" s="665">
        <v>154370</v>
      </c>
      <c r="P778" s="678">
        <v>1.0200346244829455</v>
      </c>
      <c r="Q778" s="666">
        <v>215</v>
      </c>
    </row>
    <row r="779" spans="1:17" ht="14.4" customHeight="1" x14ac:dyDescent="0.3">
      <c r="A779" s="661" t="s">
        <v>5783</v>
      </c>
      <c r="B779" s="662" t="s">
        <v>4944</v>
      </c>
      <c r="C779" s="662" t="s">
        <v>4986</v>
      </c>
      <c r="D779" s="662" t="s">
        <v>5001</v>
      </c>
      <c r="E779" s="662" t="s">
        <v>5002</v>
      </c>
      <c r="F779" s="665"/>
      <c r="G779" s="665"/>
      <c r="H779" s="665"/>
      <c r="I779" s="665"/>
      <c r="J779" s="665">
        <v>1</v>
      </c>
      <c r="K779" s="665">
        <v>331</v>
      </c>
      <c r="L779" s="665"/>
      <c r="M779" s="665">
        <v>331</v>
      </c>
      <c r="N779" s="665"/>
      <c r="O779" s="665"/>
      <c r="P779" s="678"/>
      <c r="Q779" s="666"/>
    </row>
    <row r="780" spans="1:17" ht="14.4" customHeight="1" x14ac:dyDescent="0.3">
      <c r="A780" s="661" t="s">
        <v>5783</v>
      </c>
      <c r="B780" s="662" t="s">
        <v>4944</v>
      </c>
      <c r="C780" s="662" t="s">
        <v>4986</v>
      </c>
      <c r="D780" s="662" t="s">
        <v>5043</v>
      </c>
      <c r="E780" s="662" t="s">
        <v>5044</v>
      </c>
      <c r="F780" s="665">
        <v>4416</v>
      </c>
      <c r="G780" s="665">
        <v>366420</v>
      </c>
      <c r="H780" s="665">
        <v>1</v>
      </c>
      <c r="I780" s="665">
        <v>82.975543478260875</v>
      </c>
      <c r="J780" s="665">
        <v>4772</v>
      </c>
      <c r="K780" s="665">
        <v>405620</v>
      </c>
      <c r="L780" s="665">
        <v>1.1069810599858085</v>
      </c>
      <c r="M780" s="665">
        <v>85</v>
      </c>
      <c r="N780" s="665">
        <v>4830</v>
      </c>
      <c r="O780" s="665">
        <v>410550</v>
      </c>
      <c r="P780" s="678">
        <v>1.120435565744228</v>
      </c>
      <c r="Q780" s="666">
        <v>85</v>
      </c>
    </row>
    <row r="781" spans="1:17" ht="14.4" customHeight="1" x14ac:dyDescent="0.3">
      <c r="A781" s="661" t="s">
        <v>5783</v>
      </c>
      <c r="B781" s="662" t="s">
        <v>4944</v>
      </c>
      <c r="C781" s="662" t="s">
        <v>4986</v>
      </c>
      <c r="D781" s="662" t="s">
        <v>5053</v>
      </c>
      <c r="E781" s="662" t="s">
        <v>5054</v>
      </c>
      <c r="F781" s="665">
        <v>1</v>
      </c>
      <c r="G781" s="665">
        <v>703</v>
      </c>
      <c r="H781" s="665">
        <v>1</v>
      </c>
      <c r="I781" s="665">
        <v>703</v>
      </c>
      <c r="J781" s="665">
        <v>4</v>
      </c>
      <c r="K781" s="665">
        <v>2828</v>
      </c>
      <c r="L781" s="665">
        <v>4.0227596017069702</v>
      </c>
      <c r="M781" s="665">
        <v>707</v>
      </c>
      <c r="N781" s="665">
        <v>5</v>
      </c>
      <c r="O781" s="665">
        <v>3595</v>
      </c>
      <c r="P781" s="678">
        <v>5.1137980085348502</v>
      </c>
      <c r="Q781" s="666">
        <v>719</v>
      </c>
    </row>
    <row r="782" spans="1:17" ht="14.4" customHeight="1" x14ac:dyDescent="0.3">
      <c r="A782" s="661" t="s">
        <v>5783</v>
      </c>
      <c r="B782" s="662" t="s">
        <v>4944</v>
      </c>
      <c r="C782" s="662" t="s">
        <v>4986</v>
      </c>
      <c r="D782" s="662" t="s">
        <v>5005</v>
      </c>
      <c r="E782" s="662" t="s">
        <v>5006</v>
      </c>
      <c r="F782" s="665">
        <v>1</v>
      </c>
      <c r="G782" s="665">
        <v>0</v>
      </c>
      <c r="H782" s="665"/>
      <c r="I782" s="665">
        <v>0</v>
      </c>
      <c r="J782" s="665"/>
      <c r="K782" s="665"/>
      <c r="L782" s="665"/>
      <c r="M782" s="665"/>
      <c r="N782" s="665"/>
      <c r="O782" s="665"/>
      <c r="P782" s="678"/>
      <c r="Q782" s="666"/>
    </row>
    <row r="783" spans="1:17" ht="14.4" customHeight="1" x14ac:dyDescent="0.3">
      <c r="A783" s="661" t="s">
        <v>5783</v>
      </c>
      <c r="B783" s="662" t="s">
        <v>4944</v>
      </c>
      <c r="C783" s="662" t="s">
        <v>4986</v>
      </c>
      <c r="D783" s="662" t="s">
        <v>5097</v>
      </c>
      <c r="E783" s="662" t="s">
        <v>5096</v>
      </c>
      <c r="F783" s="665">
        <v>1469</v>
      </c>
      <c r="G783" s="665">
        <v>1367661</v>
      </c>
      <c r="H783" s="665">
        <v>1</v>
      </c>
      <c r="I783" s="665">
        <v>931.01497617426821</v>
      </c>
      <c r="J783" s="665">
        <v>1541</v>
      </c>
      <c r="K783" s="665">
        <v>1440835</v>
      </c>
      <c r="L783" s="665">
        <v>1.053503024506804</v>
      </c>
      <c r="M783" s="665">
        <v>935</v>
      </c>
      <c r="N783" s="665">
        <v>1312</v>
      </c>
      <c r="O783" s="665">
        <v>1249024</v>
      </c>
      <c r="P783" s="678">
        <v>0.91325555090040589</v>
      </c>
      <c r="Q783" s="666">
        <v>952</v>
      </c>
    </row>
    <row r="784" spans="1:17" ht="14.4" customHeight="1" x14ac:dyDescent="0.3">
      <c r="A784" s="661" t="s">
        <v>5783</v>
      </c>
      <c r="B784" s="662" t="s">
        <v>4944</v>
      </c>
      <c r="C784" s="662" t="s">
        <v>4986</v>
      </c>
      <c r="D784" s="662" t="s">
        <v>5009</v>
      </c>
      <c r="E784" s="662" t="s">
        <v>5010</v>
      </c>
      <c r="F784" s="665"/>
      <c r="G784" s="665"/>
      <c r="H784" s="665"/>
      <c r="I784" s="665"/>
      <c r="J784" s="665">
        <v>6</v>
      </c>
      <c r="K784" s="665">
        <v>684</v>
      </c>
      <c r="L784" s="665"/>
      <c r="M784" s="665">
        <v>114</v>
      </c>
      <c r="N784" s="665">
        <v>1</v>
      </c>
      <c r="O784" s="665">
        <v>120</v>
      </c>
      <c r="P784" s="678"/>
      <c r="Q784" s="666">
        <v>120</v>
      </c>
    </row>
    <row r="785" spans="1:17" ht="14.4" customHeight="1" x14ac:dyDescent="0.3">
      <c r="A785" s="661" t="s">
        <v>5783</v>
      </c>
      <c r="B785" s="662" t="s">
        <v>4944</v>
      </c>
      <c r="C785" s="662" t="s">
        <v>4986</v>
      </c>
      <c r="D785" s="662" t="s">
        <v>5098</v>
      </c>
      <c r="E785" s="662" t="s">
        <v>5096</v>
      </c>
      <c r="F785" s="665">
        <v>450</v>
      </c>
      <c r="G785" s="665">
        <v>330930</v>
      </c>
      <c r="H785" s="665">
        <v>1</v>
      </c>
      <c r="I785" s="665">
        <v>735.4</v>
      </c>
      <c r="J785" s="665">
        <v>263</v>
      </c>
      <c r="K785" s="665">
        <v>193831</v>
      </c>
      <c r="L785" s="665">
        <v>0.58571601244976279</v>
      </c>
      <c r="M785" s="665">
        <v>737</v>
      </c>
      <c r="N785" s="665">
        <v>188</v>
      </c>
      <c r="O785" s="665">
        <v>140060</v>
      </c>
      <c r="P785" s="678">
        <v>0.42323149910857283</v>
      </c>
      <c r="Q785" s="666">
        <v>745</v>
      </c>
    </row>
    <row r="786" spans="1:17" ht="14.4" customHeight="1" x14ac:dyDescent="0.3">
      <c r="A786" s="661" t="s">
        <v>5783</v>
      </c>
      <c r="B786" s="662" t="s">
        <v>4944</v>
      </c>
      <c r="C786" s="662" t="s">
        <v>4986</v>
      </c>
      <c r="D786" s="662" t="s">
        <v>5099</v>
      </c>
      <c r="E786" s="662" t="s">
        <v>5100</v>
      </c>
      <c r="F786" s="665"/>
      <c r="G786" s="665"/>
      <c r="H786" s="665"/>
      <c r="I786" s="665"/>
      <c r="J786" s="665">
        <v>3</v>
      </c>
      <c r="K786" s="665">
        <v>171</v>
      </c>
      <c r="L786" s="665"/>
      <c r="M786" s="665">
        <v>57</v>
      </c>
      <c r="N786" s="665"/>
      <c r="O786" s="665"/>
      <c r="P786" s="678"/>
      <c r="Q786" s="666"/>
    </row>
    <row r="787" spans="1:17" ht="14.4" customHeight="1" x14ac:dyDescent="0.3">
      <c r="A787" s="661" t="s">
        <v>5783</v>
      </c>
      <c r="B787" s="662" t="s">
        <v>4944</v>
      </c>
      <c r="C787" s="662" t="s">
        <v>4986</v>
      </c>
      <c r="D787" s="662" t="s">
        <v>5101</v>
      </c>
      <c r="E787" s="662" t="s">
        <v>5102</v>
      </c>
      <c r="F787" s="665">
        <v>89</v>
      </c>
      <c r="G787" s="665">
        <v>46690</v>
      </c>
      <c r="H787" s="665">
        <v>1</v>
      </c>
      <c r="I787" s="665">
        <v>524.60674157303367</v>
      </c>
      <c r="J787" s="665">
        <v>85</v>
      </c>
      <c r="K787" s="665">
        <v>44795</v>
      </c>
      <c r="L787" s="665">
        <v>0.95941315056757337</v>
      </c>
      <c r="M787" s="665">
        <v>527</v>
      </c>
      <c r="N787" s="665">
        <v>66</v>
      </c>
      <c r="O787" s="665">
        <v>35838</v>
      </c>
      <c r="P787" s="678">
        <v>0.76757335617905331</v>
      </c>
      <c r="Q787" s="666">
        <v>543</v>
      </c>
    </row>
    <row r="788" spans="1:17" ht="14.4" customHeight="1" x14ac:dyDescent="0.3">
      <c r="A788" s="661" t="s">
        <v>5783</v>
      </c>
      <c r="B788" s="662" t="s">
        <v>4944</v>
      </c>
      <c r="C788" s="662" t="s">
        <v>4986</v>
      </c>
      <c r="D788" s="662" t="s">
        <v>5045</v>
      </c>
      <c r="E788" s="662" t="s">
        <v>5046</v>
      </c>
      <c r="F788" s="665">
        <v>6</v>
      </c>
      <c r="G788" s="665">
        <v>1784</v>
      </c>
      <c r="H788" s="665">
        <v>1</v>
      </c>
      <c r="I788" s="665">
        <v>297.33333333333331</v>
      </c>
      <c r="J788" s="665">
        <v>9</v>
      </c>
      <c r="K788" s="665">
        <v>2691</v>
      </c>
      <c r="L788" s="665">
        <v>1.508408071748879</v>
      </c>
      <c r="M788" s="665">
        <v>299</v>
      </c>
      <c r="N788" s="665"/>
      <c r="O788" s="665"/>
      <c r="P788" s="678"/>
      <c r="Q788" s="666"/>
    </row>
    <row r="789" spans="1:17" ht="14.4" customHeight="1" x14ac:dyDescent="0.3">
      <c r="A789" s="661" t="s">
        <v>5783</v>
      </c>
      <c r="B789" s="662" t="s">
        <v>4944</v>
      </c>
      <c r="C789" s="662" t="s">
        <v>4986</v>
      </c>
      <c r="D789" s="662" t="s">
        <v>5103</v>
      </c>
      <c r="E789" s="662" t="s">
        <v>5042</v>
      </c>
      <c r="F789" s="665">
        <v>148</v>
      </c>
      <c r="G789" s="665">
        <v>25642</v>
      </c>
      <c r="H789" s="665">
        <v>1</v>
      </c>
      <c r="I789" s="665">
        <v>173.25675675675674</v>
      </c>
      <c r="J789" s="665">
        <v>87</v>
      </c>
      <c r="K789" s="665">
        <v>15138</v>
      </c>
      <c r="L789" s="665">
        <v>0.59035956633647924</v>
      </c>
      <c r="M789" s="665">
        <v>174</v>
      </c>
      <c r="N789" s="665">
        <v>79</v>
      </c>
      <c r="O789" s="665">
        <v>14062</v>
      </c>
      <c r="P789" s="678">
        <v>0.54839716090788548</v>
      </c>
      <c r="Q789" s="666">
        <v>178</v>
      </c>
    </row>
    <row r="790" spans="1:17" ht="14.4" customHeight="1" x14ac:dyDescent="0.3">
      <c r="A790" s="661" t="s">
        <v>5783</v>
      </c>
      <c r="B790" s="662" t="s">
        <v>4944</v>
      </c>
      <c r="C790" s="662" t="s">
        <v>4986</v>
      </c>
      <c r="D790" s="662" t="s">
        <v>5047</v>
      </c>
      <c r="E790" s="662" t="s">
        <v>5046</v>
      </c>
      <c r="F790" s="665">
        <v>3</v>
      </c>
      <c r="G790" s="665">
        <v>1099</v>
      </c>
      <c r="H790" s="665">
        <v>1</v>
      </c>
      <c r="I790" s="665">
        <v>366.33333333333331</v>
      </c>
      <c r="J790" s="665">
        <v>18</v>
      </c>
      <c r="K790" s="665">
        <v>6678</v>
      </c>
      <c r="L790" s="665">
        <v>6.0764331210191083</v>
      </c>
      <c r="M790" s="665">
        <v>371</v>
      </c>
      <c r="N790" s="665">
        <v>25</v>
      </c>
      <c r="O790" s="665">
        <v>9500</v>
      </c>
      <c r="P790" s="678">
        <v>8.6442220200181978</v>
      </c>
      <c r="Q790" s="666">
        <v>380</v>
      </c>
    </row>
    <row r="791" spans="1:17" ht="14.4" customHeight="1" x14ac:dyDescent="0.3">
      <c r="A791" s="661" t="s">
        <v>5783</v>
      </c>
      <c r="B791" s="662" t="s">
        <v>4944</v>
      </c>
      <c r="C791" s="662" t="s">
        <v>4986</v>
      </c>
      <c r="D791" s="662" t="s">
        <v>5019</v>
      </c>
      <c r="E791" s="662" t="s">
        <v>5020</v>
      </c>
      <c r="F791" s="665">
        <v>11</v>
      </c>
      <c r="G791" s="665">
        <v>6651</v>
      </c>
      <c r="H791" s="665">
        <v>1</v>
      </c>
      <c r="I791" s="665">
        <v>604.63636363636363</v>
      </c>
      <c r="J791" s="665">
        <v>19</v>
      </c>
      <c r="K791" s="665">
        <v>11514</v>
      </c>
      <c r="L791" s="665">
        <v>1.7311682453766351</v>
      </c>
      <c r="M791" s="665">
        <v>606</v>
      </c>
      <c r="N791" s="665">
        <v>3</v>
      </c>
      <c r="O791" s="665">
        <v>1854</v>
      </c>
      <c r="P791" s="678">
        <v>0.2787550744248985</v>
      </c>
      <c r="Q791" s="666">
        <v>618</v>
      </c>
    </row>
    <row r="792" spans="1:17" ht="14.4" customHeight="1" x14ac:dyDescent="0.3">
      <c r="A792" s="661" t="s">
        <v>5783</v>
      </c>
      <c r="B792" s="662" t="s">
        <v>4944</v>
      </c>
      <c r="C792" s="662" t="s">
        <v>4986</v>
      </c>
      <c r="D792" s="662" t="s">
        <v>5104</v>
      </c>
      <c r="E792" s="662" t="s">
        <v>5105</v>
      </c>
      <c r="F792" s="665">
        <v>1</v>
      </c>
      <c r="G792" s="665">
        <v>100</v>
      </c>
      <c r="H792" s="665">
        <v>1</v>
      </c>
      <c r="I792" s="665">
        <v>100</v>
      </c>
      <c r="J792" s="665">
        <v>4</v>
      </c>
      <c r="K792" s="665">
        <v>400</v>
      </c>
      <c r="L792" s="665">
        <v>4</v>
      </c>
      <c r="M792" s="665">
        <v>100</v>
      </c>
      <c r="N792" s="665">
        <v>2</v>
      </c>
      <c r="O792" s="665">
        <v>200</v>
      </c>
      <c r="P792" s="678">
        <v>2</v>
      </c>
      <c r="Q792" s="666">
        <v>100</v>
      </c>
    </row>
    <row r="793" spans="1:17" ht="14.4" customHeight="1" x14ac:dyDescent="0.3">
      <c r="A793" s="661" t="s">
        <v>5783</v>
      </c>
      <c r="B793" s="662" t="s">
        <v>4944</v>
      </c>
      <c r="C793" s="662" t="s">
        <v>4986</v>
      </c>
      <c r="D793" s="662" t="s">
        <v>5021</v>
      </c>
      <c r="E793" s="662" t="s">
        <v>5022</v>
      </c>
      <c r="F793" s="665"/>
      <c r="G793" s="665"/>
      <c r="H793" s="665"/>
      <c r="I793" s="665"/>
      <c r="J793" s="665"/>
      <c r="K793" s="665"/>
      <c r="L793" s="665"/>
      <c r="M793" s="665"/>
      <c r="N793" s="665">
        <v>1</v>
      </c>
      <c r="O793" s="665">
        <v>352</v>
      </c>
      <c r="P793" s="678"/>
      <c r="Q793" s="666">
        <v>352</v>
      </c>
    </row>
    <row r="794" spans="1:17" ht="14.4" customHeight="1" x14ac:dyDescent="0.3">
      <c r="A794" s="661" t="s">
        <v>5783</v>
      </c>
      <c r="B794" s="662" t="s">
        <v>4944</v>
      </c>
      <c r="C794" s="662" t="s">
        <v>4986</v>
      </c>
      <c r="D794" s="662" t="s">
        <v>5023</v>
      </c>
      <c r="E794" s="662" t="s">
        <v>5024</v>
      </c>
      <c r="F794" s="665">
        <v>5</v>
      </c>
      <c r="G794" s="665">
        <v>1818</v>
      </c>
      <c r="H794" s="665">
        <v>1</v>
      </c>
      <c r="I794" s="665">
        <v>363.6</v>
      </c>
      <c r="J794" s="665">
        <v>4</v>
      </c>
      <c r="K794" s="665">
        <v>1460</v>
      </c>
      <c r="L794" s="665">
        <v>0.8030803080308031</v>
      </c>
      <c r="M794" s="665">
        <v>365</v>
      </c>
      <c r="N794" s="665">
        <v>4</v>
      </c>
      <c r="O794" s="665">
        <v>1492</v>
      </c>
      <c r="P794" s="678">
        <v>0.82068206820682066</v>
      </c>
      <c r="Q794" s="666">
        <v>373</v>
      </c>
    </row>
    <row r="795" spans="1:17" ht="14.4" customHeight="1" x14ac:dyDescent="0.3">
      <c r="A795" s="661" t="s">
        <v>5783</v>
      </c>
      <c r="B795" s="662" t="s">
        <v>4944</v>
      </c>
      <c r="C795" s="662" t="s">
        <v>4986</v>
      </c>
      <c r="D795" s="662" t="s">
        <v>5106</v>
      </c>
      <c r="E795" s="662" t="s">
        <v>5096</v>
      </c>
      <c r="F795" s="665">
        <v>37</v>
      </c>
      <c r="G795" s="665">
        <v>31874</v>
      </c>
      <c r="H795" s="665">
        <v>1</v>
      </c>
      <c r="I795" s="665">
        <v>861.45945945945948</v>
      </c>
      <c r="J795" s="665">
        <v>44</v>
      </c>
      <c r="K795" s="665">
        <v>37972</v>
      </c>
      <c r="L795" s="665">
        <v>1.1913158059860702</v>
      </c>
      <c r="M795" s="665">
        <v>863</v>
      </c>
      <c r="N795" s="665"/>
      <c r="O795" s="665"/>
      <c r="P795" s="678"/>
      <c r="Q795" s="666"/>
    </row>
    <row r="796" spans="1:17" ht="14.4" customHeight="1" x14ac:dyDescent="0.3">
      <c r="A796" s="661" t="s">
        <v>5783</v>
      </c>
      <c r="B796" s="662" t="s">
        <v>4944</v>
      </c>
      <c r="C796" s="662" t="s">
        <v>4986</v>
      </c>
      <c r="D796" s="662" t="s">
        <v>5122</v>
      </c>
      <c r="E796" s="662" t="s">
        <v>5112</v>
      </c>
      <c r="F796" s="665">
        <v>62</v>
      </c>
      <c r="G796" s="665">
        <v>32354</v>
      </c>
      <c r="H796" s="665">
        <v>1</v>
      </c>
      <c r="I796" s="665">
        <v>521.83870967741939</v>
      </c>
      <c r="J796" s="665">
        <v>65</v>
      </c>
      <c r="K796" s="665">
        <v>33995</v>
      </c>
      <c r="L796" s="665">
        <v>1.0507201582493664</v>
      </c>
      <c r="M796" s="665">
        <v>523</v>
      </c>
      <c r="N796" s="665">
        <v>10</v>
      </c>
      <c r="O796" s="665">
        <v>5310</v>
      </c>
      <c r="P796" s="678">
        <v>0.16412190146504296</v>
      </c>
      <c r="Q796" s="666">
        <v>531</v>
      </c>
    </row>
    <row r="797" spans="1:17" ht="14.4" customHeight="1" x14ac:dyDescent="0.3">
      <c r="A797" s="661" t="s">
        <v>5783</v>
      </c>
      <c r="B797" s="662" t="s">
        <v>4944</v>
      </c>
      <c r="C797" s="662" t="s">
        <v>4986</v>
      </c>
      <c r="D797" s="662" t="s">
        <v>5123</v>
      </c>
      <c r="E797" s="662" t="s">
        <v>5112</v>
      </c>
      <c r="F797" s="665">
        <v>585</v>
      </c>
      <c r="G797" s="665">
        <v>469717</v>
      </c>
      <c r="H797" s="665">
        <v>1</v>
      </c>
      <c r="I797" s="665">
        <v>802.93504273504277</v>
      </c>
      <c r="J797" s="665">
        <v>610</v>
      </c>
      <c r="K797" s="665">
        <v>492270</v>
      </c>
      <c r="L797" s="665">
        <v>1.048014016950632</v>
      </c>
      <c r="M797" s="665">
        <v>807</v>
      </c>
      <c r="N797" s="665">
        <v>506</v>
      </c>
      <c r="O797" s="665">
        <v>416944</v>
      </c>
      <c r="P797" s="678">
        <v>0.8876493718558196</v>
      </c>
      <c r="Q797" s="666">
        <v>824</v>
      </c>
    </row>
    <row r="798" spans="1:17" ht="14.4" customHeight="1" x14ac:dyDescent="0.3">
      <c r="A798" s="661" t="s">
        <v>5783</v>
      </c>
      <c r="B798" s="662" t="s">
        <v>4944</v>
      </c>
      <c r="C798" s="662" t="s">
        <v>4986</v>
      </c>
      <c r="D798" s="662" t="s">
        <v>5111</v>
      </c>
      <c r="E798" s="662" t="s">
        <v>5112</v>
      </c>
      <c r="F798" s="665">
        <v>259</v>
      </c>
      <c r="G798" s="665">
        <v>152919</v>
      </c>
      <c r="H798" s="665">
        <v>1</v>
      </c>
      <c r="I798" s="665">
        <v>590.42084942084944</v>
      </c>
      <c r="J798" s="665">
        <v>285</v>
      </c>
      <c r="K798" s="665">
        <v>169575</v>
      </c>
      <c r="L798" s="665">
        <v>1.1089204088438978</v>
      </c>
      <c r="M798" s="665">
        <v>595</v>
      </c>
      <c r="N798" s="665">
        <v>359</v>
      </c>
      <c r="O798" s="665">
        <v>216836</v>
      </c>
      <c r="P798" s="678">
        <v>1.4179794531745564</v>
      </c>
      <c r="Q798" s="666">
        <v>604</v>
      </c>
    </row>
    <row r="799" spans="1:17" ht="14.4" customHeight="1" x14ac:dyDescent="0.3">
      <c r="A799" s="661" t="s">
        <v>5783</v>
      </c>
      <c r="B799" s="662" t="s">
        <v>4944</v>
      </c>
      <c r="C799" s="662" t="s">
        <v>4986</v>
      </c>
      <c r="D799" s="662" t="s">
        <v>5050</v>
      </c>
      <c r="E799" s="662" t="s">
        <v>5032</v>
      </c>
      <c r="F799" s="665"/>
      <c r="G799" s="665"/>
      <c r="H799" s="665"/>
      <c r="I799" s="665"/>
      <c r="J799" s="665">
        <v>11</v>
      </c>
      <c r="K799" s="665">
        <v>4345</v>
      </c>
      <c r="L799" s="665"/>
      <c r="M799" s="665">
        <v>395</v>
      </c>
      <c r="N799" s="665"/>
      <c r="O799" s="665"/>
      <c r="P799" s="678"/>
      <c r="Q799" s="666"/>
    </row>
    <row r="800" spans="1:17" ht="14.4" customHeight="1" x14ac:dyDescent="0.3">
      <c r="A800" s="661" t="s">
        <v>5783</v>
      </c>
      <c r="B800" s="662" t="s">
        <v>4944</v>
      </c>
      <c r="C800" s="662" t="s">
        <v>4986</v>
      </c>
      <c r="D800" s="662" t="s">
        <v>5130</v>
      </c>
      <c r="E800" s="662" t="s">
        <v>5112</v>
      </c>
      <c r="F800" s="665"/>
      <c r="G800" s="665"/>
      <c r="H800" s="665"/>
      <c r="I800" s="665"/>
      <c r="J800" s="665">
        <v>20</v>
      </c>
      <c r="K800" s="665">
        <v>14700</v>
      </c>
      <c r="L800" s="665"/>
      <c r="M800" s="665">
        <v>735</v>
      </c>
      <c r="N800" s="665">
        <v>3</v>
      </c>
      <c r="O800" s="665">
        <v>2253</v>
      </c>
      <c r="P800" s="678"/>
      <c r="Q800" s="666">
        <v>751</v>
      </c>
    </row>
    <row r="801" spans="1:17" ht="14.4" customHeight="1" x14ac:dyDescent="0.3">
      <c r="A801" s="661" t="s">
        <v>5783</v>
      </c>
      <c r="B801" s="662" t="s">
        <v>4944</v>
      </c>
      <c r="C801" s="662" t="s">
        <v>4986</v>
      </c>
      <c r="D801" s="662" t="s">
        <v>5134</v>
      </c>
      <c r="E801" s="662" t="s">
        <v>5135</v>
      </c>
      <c r="F801" s="665">
        <v>1</v>
      </c>
      <c r="G801" s="665">
        <v>1366</v>
      </c>
      <c r="H801" s="665">
        <v>1</v>
      </c>
      <c r="I801" s="665">
        <v>1366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5783</v>
      </c>
      <c r="B802" s="662" t="s">
        <v>4944</v>
      </c>
      <c r="C802" s="662" t="s">
        <v>4986</v>
      </c>
      <c r="D802" s="662" t="s">
        <v>5125</v>
      </c>
      <c r="E802" s="662" t="s">
        <v>5126</v>
      </c>
      <c r="F802" s="665"/>
      <c r="G802" s="665"/>
      <c r="H802" s="665"/>
      <c r="I802" s="665"/>
      <c r="J802" s="665">
        <v>2</v>
      </c>
      <c r="K802" s="665">
        <v>690</v>
      </c>
      <c r="L802" s="665"/>
      <c r="M802" s="665">
        <v>345</v>
      </c>
      <c r="N802" s="665"/>
      <c r="O802" s="665"/>
      <c r="P802" s="678"/>
      <c r="Q802" s="666"/>
    </row>
    <row r="803" spans="1:17" ht="14.4" customHeight="1" x14ac:dyDescent="0.3">
      <c r="A803" s="661" t="s">
        <v>5784</v>
      </c>
      <c r="B803" s="662" t="s">
        <v>4944</v>
      </c>
      <c r="C803" s="662" t="s">
        <v>4975</v>
      </c>
      <c r="D803" s="662" t="s">
        <v>5089</v>
      </c>
      <c r="E803" s="662" t="s">
        <v>5090</v>
      </c>
      <c r="F803" s="665">
        <v>120</v>
      </c>
      <c r="G803" s="665">
        <v>108570</v>
      </c>
      <c r="H803" s="665">
        <v>1</v>
      </c>
      <c r="I803" s="665">
        <v>904.75</v>
      </c>
      <c r="J803" s="665">
        <v>128</v>
      </c>
      <c r="K803" s="665">
        <v>115808</v>
      </c>
      <c r="L803" s="665">
        <v>1.0666666666666667</v>
      </c>
      <c r="M803" s="665">
        <v>904.75</v>
      </c>
      <c r="N803" s="665">
        <v>135</v>
      </c>
      <c r="O803" s="665">
        <v>122141.25</v>
      </c>
      <c r="P803" s="678">
        <v>1.125</v>
      </c>
      <c r="Q803" s="666">
        <v>904.75</v>
      </c>
    </row>
    <row r="804" spans="1:17" ht="14.4" customHeight="1" x14ac:dyDescent="0.3">
      <c r="A804" s="661" t="s">
        <v>5784</v>
      </c>
      <c r="B804" s="662" t="s">
        <v>4944</v>
      </c>
      <c r="C804" s="662" t="s">
        <v>4975</v>
      </c>
      <c r="D804" s="662" t="s">
        <v>4978</v>
      </c>
      <c r="E804" s="662" t="s">
        <v>4979</v>
      </c>
      <c r="F804" s="665">
        <v>1</v>
      </c>
      <c r="G804" s="665">
        <v>242.64</v>
      </c>
      <c r="H804" s="665">
        <v>1</v>
      </c>
      <c r="I804" s="665">
        <v>242.64</v>
      </c>
      <c r="J804" s="665"/>
      <c r="K804" s="665"/>
      <c r="L804" s="665"/>
      <c r="M804" s="665"/>
      <c r="N804" s="665"/>
      <c r="O804" s="665"/>
      <c r="P804" s="678"/>
      <c r="Q804" s="666"/>
    </row>
    <row r="805" spans="1:17" ht="14.4" customHeight="1" x14ac:dyDescent="0.3">
      <c r="A805" s="661" t="s">
        <v>5784</v>
      </c>
      <c r="B805" s="662" t="s">
        <v>4944</v>
      </c>
      <c r="C805" s="662" t="s">
        <v>4986</v>
      </c>
      <c r="D805" s="662" t="s">
        <v>5091</v>
      </c>
      <c r="E805" s="662" t="s">
        <v>5092</v>
      </c>
      <c r="F805" s="665">
        <v>6</v>
      </c>
      <c r="G805" s="665">
        <v>1113</v>
      </c>
      <c r="H805" s="665">
        <v>1</v>
      </c>
      <c r="I805" s="665">
        <v>185.5</v>
      </c>
      <c r="J805" s="665">
        <v>1</v>
      </c>
      <c r="K805" s="665">
        <v>189</v>
      </c>
      <c r="L805" s="665">
        <v>0.16981132075471697</v>
      </c>
      <c r="M805" s="665">
        <v>189</v>
      </c>
      <c r="N805" s="665"/>
      <c r="O805" s="665"/>
      <c r="P805" s="678"/>
      <c r="Q805" s="666"/>
    </row>
    <row r="806" spans="1:17" ht="14.4" customHeight="1" x14ac:dyDescent="0.3">
      <c r="A806" s="661" t="s">
        <v>5784</v>
      </c>
      <c r="B806" s="662" t="s">
        <v>4944</v>
      </c>
      <c r="C806" s="662" t="s">
        <v>4986</v>
      </c>
      <c r="D806" s="662" t="s">
        <v>5093</v>
      </c>
      <c r="E806" s="662" t="s">
        <v>5094</v>
      </c>
      <c r="F806" s="665"/>
      <c r="G806" s="665"/>
      <c r="H806" s="665"/>
      <c r="I806" s="665"/>
      <c r="J806" s="665"/>
      <c r="K806" s="665"/>
      <c r="L806" s="665"/>
      <c r="M806" s="665"/>
      <c r="N806" s="665">
        <v>1</v>
      </c>
      <c r="O806" s="665">
        <v>1158</v>
      </c>
      <c r="P806" s="678"/>
      <c r="Q806" s="666">
        <v>1158</v>
      </c>
    </row>
    <row r="807" spans="1:17" ht="14.4" customHeight="1" x14ac:dyDescent="0.3">
      <c r="A807" s="661" t="s">
        <v>5784</v>
      </c>
      <c r="B807" s="662" t="s">
        <v>4944</v>
      </c>
      <c r="C807" s="662" t="s">
        <v>4986</v>
      </c>
      <c r="D807" s="662" t="s">
        <v>4991</v>
      </c>
      <c r="E807" s="662" t="s">
        <v>4992</v>
      </c>
      <c r="F807" s="665"/>
      <c r="G807" s="665"/>
      <c r="H807" s="665"/>
      <c r="I807" s="665"/>
      <c r="J807" s="665">
        <v>1</v>
      </c>
      <c r="K807" s="665">
        <v>35</v>
      </c>
      <c r="L807" s="665"/>
      <c r="M807" s="665">
        <v>35</v>
      </c>
      <c r="N807" s="665">
        <v>3</v>
      </c>
      <c r="O807" s="665">
        <v>111</v>
      </c>
      <c r="P807" s="678"/>
      <c r="Q807" s="666">
        <v>37</v>
      </c>
    </row>
    <row r="808" spans="1:17" ht="14.4" customHeight="1" x14ac:dyDescent="0.3">
      <c r="A808" s="661" t="s">
        <v>5784</v>
      </c>
      <c r="B808" s="662" t="s">
        <v>4944</v>
      </c>
      <c r="C808" s="662" t="s">
        <v>4986</v>
      </c>
      <c r="D808" s="662" t="s">
        <v>4997</v>
      </c>
      <c r="E808" s="662" t="s">
        <v>4998</v>
      </c>
      <c r="F808" s="665">
        <v>764</v>
      </c>
      <c r="G808" s="665">
        <v>177970</v>
      </c>
      <c r="H808" s="665">
        <v>1</v>
      </c>
      <c r="I808" s="665">
        <v>232.94502617801047</v>
      </c>
      <c r="J808" s="665">
        <v>920</v>
      </c>
      <c r="K808" s="665">
        <v>216200</v>
      </c>
      <c r="L808" s="665">
        <v>1.2148114850817553</v>
      </c>
      <c r="M808" s="665">
        <v>235</v>
      </c>
      <c r="N808" s="665">
        <v>985</v>
      </c>
      <c r="O808" s="665">
        <v>247235</v>
      </c>
      <c r="P808" s="678">
        <v>1.3891948081137271</v>
      </c>
      <c r="Q808" s="666">
        <v>251</v>
      </c>
    </row>
    <row r="809" spans="1:17" ht="14.4" customHeight="1" x14ac:dyDescent="0.3">
      <c r="A809" s="661" t="s">
        <v>5784</v>
      </c>
      <c r="B809" s="662" t="s">
        <v>4944</v>
      </c>
      <c r="C809" s="662" t="s">
        <v>4986</v>
      </c>
      <c r="D809" s="662" t="s">
        <v>5029</v>
      </c>
      <c r="E809" s="662" t="s">
        <v>5030</v>
      </c>
      <c r="F809" s="665">
        <v>1663</v>
      </c>
      <c r="G809" s="665">
        <v>194526</v>
      </c>
      <c r="H809" s="665">
        <v>1</v>
      </c>
      <c r="I809" s="665">
        <v>116.97294046903187</v>
      </c>
      <c r="J809" s="665">
        <v>2000</v>
      </c>
      <c r="K809" s="665">
        <v>236000</v>
      </c>
      <c r="L809" s="665">
        <v>1.2132054326928019</v>
      </c>
      <c r="M809" s="665">
        <v>118</v>
      </c>
      <c r="N809" s="665">
        <v>2172</v>
      </c>
      <c r="O809" s="665">
        <v>273672</v>
      </c>
      <c r="P809" s="678">
        <v>1.4068659202368834</v>
      </c>
      <c r="Q809" s="666">
        <v>126</v>
      </c>
    </row>
    <row r="810" spans="1:17" ht="14.4" customHeight="1" x14ac:dyDescent="0.3">
      <c r="A810" s="661" t="s">
        <v>5784</v>
      </c>
      <c r="B810" s="662" t="s">
        <v>4944</v>
      </c>
      <c r="C810" s="662" t="s">
        <v>4986</v>
      </c>
      <c r="D810" s="662" t="s">
        <v>5033</v>
      </c>
      <c r="E810" s="662" t="s">
        <v>5034</v>
      </c>
      <c r="F810" s="665">
        <v>3</v>
      </c>
      <c r="G810" s="665">
        <v>1452</v>
      </c>
      <c r="H810" s="665">
        <v>1</v>
      </c>
      <c r="I810" s="665">
        <v>484</v>
      </c>
      <c r="J810" s="665">
        <v>6</v>
      </c>
      <c r="K810" s="665">
        <v>2922</v>
      </c>
      <c r="L810" s="665">
        <v>2.0123966942148761</v>
      </c>
      <c r="M810" s="665">
        <v>487</v>
      </c>
      <c r="N810" s="665">
        <v>2</v>
      </c>
      <c r="O810" s="665">
        <v>990</v>
      </c>
      <c r="P810" s="678">
        <v>0.68181818181818177</v>
      </c>
      <c r="Q810" s="666">
        <v>495</v>
      </c>
    </row>
    <row r="811" spans="1:17" ht="14.4" customHeight="1" x14ac:dyDescent="0.3">
      <c r="A811" s="661" t="s">
        <v>5784</v>
      </c>
      <c r="B811" s="662" t="s">
        <v>4944</v>
      </c>
      <c r="C811" s="662" t="s">
        <v>4986</v>
      </c>
      <c r="D811" s="662" t="s">
        <v>5035</v>
      </c>
      <c r="E811" s="662" t="s">
        <v>5036</v>
      </c>
      <c r="F811" s="665">
        <v>27</v>
      </c>
      <c r="G811" s="665">
        <v>18311</v>
      </c>
      <c r="H811" s="665">
        <v>1</v>
      </c>
      <c r="I811" s="665">
        <v>678.18518518518522</v>
      </c>
      <c r="J811" s="665">
        <v>20</v>
      </c>
      <c r="K811" s="665">
        <v>13600</v>
      </c>
      <c r="L811" s="665">
        <v>0.74272295341597949</v>
      </c>
      <c r="M811" s="665">
        <v>680</v>
      </c>
      <c r="N811" s="665">
        <v>38</v>
      </c>
      <c r="O811" s="665">
        <v>26144</v>
      </c>
      <c r="P811" s="678">
        <v>1.4277756539784829</v>
      </c>
      <c r="Q811" s="666">
        <v>688</v>
      </c>
    </row>
    <row r="812" spans="1:17" ht="14.4" customHeight="1" x14ac:dyDescent="0.3">
      <c r="A812" s="661" t="s">
        <v>5784</v>
      </c>
      <c r="B812" s="662" t="s">
        <v>4944</v>
      </c>
      <c r="C812" s="662" t="s">
        <v>4986</v>
      </c>
      <c r="D812" s="662" t="s">
        <v>5037</v>
      </c>
      <c r="E812" s="662" t="s">
        <v>5034</v>
      </c>
      <c r="F812" s="665">
        <v>20</v>
      </c>
      <c r="G812" s="665">
        <v>11092</v>
      </c>
      <c r="H812" s="665">
        <v>1</v>
      </c>
      <c r="I812" s="665">
        <v>554.6</v>
      </c>
      <c r="J812" s="665">
        <v>36</v>
      </c>
      <c r="K812" s="665">
        <v>20124</v>
      </c>
      <c r="L812" s="665">
        <v>1.8142805625676164</v>
      </c>
      <c r="M812" s="665">
        <v>559</v>
      </c>
      <c r="N812" s="665">
        <v>34</v>
      </c>
      <c r="O812" s="665">
        <v>19312</v>
      </c>
      <c r="P812" s="678">
        <v>1.7410746483952397</v>
      </c>
      <c r="Q812" s="666">
        <v>568</v>
      </c>
    </row>
    <row r="813" spans="1:17" ht="14.4" customHeight="1" x14ac:dyDescent="0.3">
      <c r="A813" s="661" t="s">
        <v>5784</v>
      </c>
      <c r="B813" s="662" t="s">
        <v>4944</v>
      </c>
      <c r="C813" s="662" t="s">
        <v>4986</v>
      </c>
      <c r="D813" s="662" t="s">
        <v>5038</v>
      </c>
      <c r="E813" s="662" t="s">
        <v>5036</v>
      </c>
      <c r="F813" s="665">
        <v>207</v>
      </c>
      <c r="G813" s="665">
        <v>154838</v>
      </c>
      <c r="H813" s="665">
        <v>1</v>
      </c>
      <c r="I813" s="665">
        <v>748.00966183574883</v>
      </c>
      <c r="J813" s="665">
        <v>282</v>
      </c>
      <c r="K813" s="665">
        <v>212064</v>
      </c>
      <c r="L813" s="665">
        <v>1.3695862772704375</v>
      </c>
      <c r="M813" s="665">
        <v>752</v>
      </c>
      <c r="N813" s="665">
        <v>315</v>
      </c>
      <c r="O813" s="665">
        <v>239715</v>
      </c>
      <c r="P813" s="678">
        <v>1.548166470762991</v>
      </c>
      <c r="Q813" s="666">
        <v>761</v>
      </c>
    </row>
    <row r="814" spans="1:17" ht="14.4" customHeight="1" x14ac:dyDescent="0.3">
      <c r="A814" s="661" t="s">
        <v>5784</v>
      </c>
      <c r="B814" s="662" t="s">
        <v>4944</v>
      </c>
      <c r="C814" s="662" t="s">
        <v>4986</v>
      </c>
      <c r="D814" s="662" t="s">
        <v>5095</v>
      </c>
      <c r="E814" s="662" t="s">
        <v>5096</v>
      </c>
      <c r="F814" s="665">
        <v>801</v>
      </c>
      <c r="G814" s="665">
        <v>644523</v>
      </c>
      <c r="H814" s="665">
        <v>1</v>
      </c>
      <c r="I814" s="665">
        <v>804.64794007490639</v>
      </c>
      <c r="J814" s="665">
        <v>1028</v>
      </c>
      <c r="K814" s="665">
        <v>831652</v>
      </c>
      <c r="L814" s="665">
        <v>1.2903371951039762</v>
      </c>
      <c r="M814" s="665">
        <v>809</v>
      </c>
      <c r="N814" s="665">
        <v>1134</v>
      </c>
      <c r="O814" s="665">
        <v>927612</v>
      </c>
      <c r="P814" s="678">
        <v>1.4392224947752059</v>
      </c>
      <c r="Q814" s="666">
        <v>818</v>
      </c>
    </row>
    <row r="815" spans="1:17" ht="14.4" customHeight="1" x14ac:dyDescent="0.3">
      <c r="A815" s="661" t="s">
        <v>5784</v>
      </c>
      <c r="B815" s="662" t="s">
        <v>4944</v>
      </c>
      <c r="C815" s="662" t="s">
        <v>4986</v>
      </c>
      <c r="D815" s="662" t="s">
        <v>5039</v>
      </c>
      <c r="E815" s="662" t="s">
        <v>5022</v>
      </c>
      <c r="F815" s="665">
        <v>2</v>
      </c>
      <c r="G815" s="665">
        <v>892</v>
      </c>
      <c r="H815" s="665">
        <v>1</v>
      </c>
      <c r="I815" s="665">
        <v>446</v>
      </c>
      <c r="J815" s="665">
        <v>7</v>
      </c>
      <c r="K815" s="665">
        <v>3143</v>
      </c>
      <c r="L815" s="665">
        <v>3.5235426008968611</v>
      </c>
      <c r="M815" s="665">
        <v>449</v>
      </c>
      <c r="N815" s="665"/>
      <c r="O815" s="665"/>
      <c r="P815" s="678"/>
      <c r="Q815" s="666"/>
    </row>
    <row r="816" spans="1:17" ht="14.4" customHeight="1" x14ac:dyDescent="0.3">
      <c r="A816" s="661" t="s">
        <v>5784</v>
      </c>
      <c r="B816" s="662" t="s">
        <v>4944</v>
      </c>
      <c r="C816" s="662" t="s">
        <v>4986</v>
      </c>
      <c r="D816" s="662" t="s">
        <v>5040</v>
      </c>
      <c r="E816" s="662" t="s">
        <v>5024</v>
      </c>
      <c r="F816" s="665">
        <v>1</v>
      </c>
      <c r="G816" s="665">
        <v>431</v>
      </c>
      <c r="H816" s="665">
        <v>1</v>
      </c>
      <c r="I816" s="665">
        <v>431</v>
      </c>
      <c r="J816" s="665"/>
      <c r="K816" s="665"/>
      <c r="L816" s="665"/>
      <c r="M816" s="665"/>
      <c r="N816" s="665">
        <v>2</v>
      </c>
      <c r="O816" s="665">
        <v>892</v>
      </c>
      <c r="P816" s="678">
        <v>2.0696055684454757</v>
      </c>
      <c r="Q816" s="666">
        <v>446</v>
      </c>
    </row>
    <row r="817" spans="1:17" ht="14.4" customHeight="1" x14ac:dyDescent="0.3">
      <c r="A817" s="661" t="s">
        <v>5784</v>
      </c>
      <c r="B817" s="662" t="s">
        <v>4944</v>
      </c>
      <c r="C817" s="662" t="s">
        <v>4986</v>
      </c>
      <c r="D817" s="662" t="s">
        <v>5110</v>
      </c>
      <c r="E817" s="662" t="s">
        <v>5020</v>
      </c>
      <c r="F817" s="665">
        <v>19</v>
      </c>
      <c r="G817" s="665">
        <v>13472</v>
      </c>
      <c r="H817" s="665">
        <v>1</v>
      </c>
      <c r="I817" s="665">
        <v>709.0526315789474</v>
      </c>
      <c r="J817" s="665">
        <v>41</v>
      </c>
      <c r="K817" s="665">
        <v>29315</v>
      </c>
      <c r="L817" s="665">
        <v>2.1759946555819476</v>
      </c>
      <c r="M817" s="665">
        <v>715</v>
      </c>
      <c r="N817" s="665">
        <v>42</v>
      </c>
      <c r="O817" s="665">
        <v>30576</v>
      </c>
      <c r="P817" s="678">
        <v>2.2695961995249405</v>
      </c>
      <c r="Q817" s="666">
        <v>728</v>
      </c>
    </row>
    <row r="818" spans="1:17" ht="14.4" customHeight="1" x14ac:dyDescent="0.3">
      <c r="A818" s="661" t="s">
        <v>5784</v>
      </c>
      <c r="B818" s="662" t="s">
        <v>4944</v>
      </c>
      <c r="C818" s="662" t="s">
        <v>4986</v>
      </c>
      <c r="D818" s="662" t="s">
        <v>5051</v>
      </c>
      <c r="E818" s="662" t="s">
        <v>5052</v>
      </c>
      <c r="F818" s="665">
        <v>3</v>
      </c>
      <c r="G818" s="665">
        <v>2466</v>
      </c>
      <c r="H818" s="665">
        <v>1</v>
      </c>
      <c r="I818" s="665">
        <v>822</v>
      </c>
      <c r="J818" s="665"/>
      <c r="K818" s="665"/>
      <c r="L818" s="665"/>
      <c r="M818" s="665"/>
      <c r="N818" s="665"/>
      <c r="O818" s="665"/>
      <c r="P818" s="678"/>
      <c r="Q818" s="666"/>
    </row>
    <row r="819" spans="1:17" ht="14.4" customHeight="1" x14ac:dyDescent="0.3">
      <c r="A819" s="661" t="s">
        <v>5784</v>
      </c>
      <c r="B819" s="662" t="s">
        <v>4944</v>
      </c>
      <c r="C819" s="662" t="s">
        <v>4986</v>
      </c>
      <c r="D819" s="662" t="s">
        <v>5041</v>
      </c>
      <c r="E819" s="662" t="s">
        <v>5042</v>
      </c>
      <c r="F819" s="665">
        <v>305</v>
      </c>
      <c r="G819" s="665">
        <v>63417</v>
      </c>
      <c r="H819" s="665">
        <v>1</v>
      </c>
      <c r="I819" s="665">
        <v>207.92459016393443</v>
      </c>
      <c r="J819" s="665">
        <v>339</v>
      </c>
      <c r="K819" s="665">
        <v>71190</v>
      </c>
      <c r="L819" s="665">
        <v>1.1225696579781446</v>
      </c>
      <c r="M819" s="665">
        <v>210</v>
      </c>
      <c r="N819" s="665">
        <v>366</v>
      </c>
      <c r="O819" s="665">
        <v>78690</v>
      </c>
      <c r="P819" s="678">
        <v>1.2408344765599129</v>
      </c>
      <c r="Q819" s="666">
        <v>215</v>
      </c>
    </row>
    <row r="820" spans="1:17" ht="14.4" customHeight="1" x14ac:dyDescent="0.3">
      <c r="A820" s="661" t="s">
        <v>5784</v>
      </c>
      <c r="B820" s="662" t="s">
        <v>4944</v>
      </c>
      <c r="C820" s="662" t="s">
        <v>4986</v>
      </c>
      <c r="D820" s="662" t="s">
        <v>5001</v>
      </c>
      <c r="E820" s="662" t="s">
        <v>5002</v>
      </c>
      <c r="F820" s="665">
        <v>3</v>
      </c>
      <c r="G820" s="665">
        <v>987</v>
      </c>
      <c r="H820" s="665">
        <v>1</v>
      </c>
      <c r="I820" s="665">
        <v>329</v>
      </c>
      <c r="J820" s="665">
        <v>2</v>
      </c>
      <c r="K820" s="665">
        <v>662</v>
      </c>
      <c r="L820" s="665">
        <v>0.6707193515704154</v>
      </c>
      <c r="M820" s="665">
        <v>331</v>
      </c>
      <c r="N820" s="665">
        <v>2</v>
      </c>
      <c r="O820" s="665">
        <v>708</v>
      </c>
      <c r="P820" s="678">
        <v>0.71732522796352582</v>
      </c>
      <c r="Q820" s="666">
        <v>354</v>
      </c>
    </row>
    <row r="821" spans="1:17" ht="14.4" customHeight="1" x14ac:dyDescent="0.3">
      <c r="A821" s="661" t="s">
        <v>5784</v>
      </c>
      <c r="B821" s="662" t="s">
        <v>4944</v>
      </c>
      <c r="C821" s="662" t="s">
        <v>4986</v>
      </c>
      <c r="D821" s="662" t="s">
        <v>5043</v>
      </c>
      <c r="E821" s="662" t="s">
        <v>5044</v>
      </c>
      <c r="F821" s="665">
        <v>1970</v>
      </c>
      <c r="G821" s="665">
        <v>163500</v>
      </c>
      <c r="H821" s="665">
        <v>1</v>
      </c>
      <c r="I821" s="665">
        <v>82.994923857868017</v>
      </c>
      <c r="J821" s="665">
        <v>2337</v>
      </c>
      <c r="K821" s="665">
        <v>198645</v>
      </c>
      <c r="L821" s="665">
        <v>1.2149541284403669</v>
      </c>
      <c r="M821" s="665">
        <v>85</v>
      </c>
      <c r="N821" s="665">
        <v>2534</v>
      </c>
      <c r="O821" s="665">
        <v>215390</v>
      </c>
      <c r="P821" s="678">
        <v>1.3173700305810399</v>
      </c>
      <c r="Q821" s="666">
        <v>85</v>
      </c>
    </row>
    <row r="822" spans="1:17" ht="14.4" customHeight="1" x14ac:dyDescent="0.3">
      <c r="A822" s="661" t="s">
        <v>5784</v>
      </c>
      <c r="B822" s="662" t="s">
        <v>4944</v>
      </c>
      <c r="C822" s="662" t="s">
        <v>4986</v>
      </c>
      <c r="D822" s="662" t="s">
        <v>5053</v>
      </c>
      <c r="E822" s="662" t="s">
        <v>5054</v>
      </c>
      <c r="F822" s="665"/>
      <c r="G822" s="665"/>
      <c r="H822" s="665"/>
      <c r="I822" s="665"/>
      <c r="J822" s="665">
        <v>1</v>
      </c>
      <c r="K822" s="665">
        <v>707</v>
      </c>
      <c r="L822" s="665"/>
      <c r="M822" s="665">
        <v>707</v>
      </c>
      <c r="N822" s="665">
        <v>3</v>
      </c>
      <c r="O822" s="665">
        <v>2157</v>
      </c>
      <c r="P822" s="678"/>
      <c r="Q822" s="666">
        <v>719</v>
      </c>
    </row>
    <row r="823" spans="1:17" ht="14.4" customHeight="1" x14ac:dyDescent="0.3">
      <c r="A823" s="661" t="s">
        <v>5784</v>
      </c>
      <c r="B823" s="662" t="s">
        <v>4944</v>
      </c>
      <c r="C823" s="662" t="s">
        <v>4986</v>
      </c>
      <c r="D823" s="662" t="s">
        <v>5005</v>
      </c>
      <c r="E823" s="662" t="s">
        <v>5006</v>
      </c>
      <c r="F823" s="665">
        <v>2</v>
      </c>
      <c r="G823" s="665">
        <v>0</v>
      </c>
      <c r="H823" s="665"/>
      <c r="I823" s="665">
        <v>0</v>
      </c>
      <c r="J823" s="665"/>
      <c r="K823" s="665"/>
      <c r="L823" s="665"/>
      <c r="M823" s="665"/>
      <c r="N823" s="665"/>
      <c r="O823" s="665"/>
      <c r="P823" s="678"/>
      <c r="Q823" s="666"/>
    </row>
    <row r="824" spans="1:17" ht="14.4" customHeight="1" x14ac:dyDescent="0.3">
      <c r="A824" s="661" t="s">
        <v>5784</v>
      </c>
      <c r="B824" s="662" t="s">
        <v>4944</v>
      </c>
      <c r="C824" s="662" t="s">
        <v>4986</v>
      </c>
      <c r="D824" s="662" t="s">
        <v>5097</v>
      </c>
      <c r="E824" s="662" t="s">
        <v>5096</v>
      </c>
      <c r="F824" s="665">
        <v>819</v>
      </c>
      <c r="G824" s="665">
        <v>762783</v>
      </c>
      <c r="H824" s="665">
        <v>1</v>
      </c>
      <c r="I824" s="665">
        <v>931.35897435897436</v>
      </c>
      <c r="J824" s="665">
        <v>934</v>
      </c>
      <c r="K824" s="665">
        <v>873290</v>
      </c>
      <c r="L824" s="665">
        <v>1.1448734436923738</v>
      </c>
      <c r="M824" s="665">
        <v>935</v>
      </c>
      <c r="N824" s="665">
        <v>951</v>
      </c>
      <c r="O824" s="665">
        <v>905352</v>
      </c>
      <c r="P824" s="678">
        <v>1.1869063678660903</v>
      </c>
      <c r="Q824" s="666">
        <v>952</v>
      </c>
    </row>
    <row r="825" spans="1:17" ht="14.4" customHeight="1" x14ac:dyDescent="0.3">
      <c r="A825" s="661" t="s">
        <v>5784</v>
      </c>
      <c r="B825" s="662" t="s">
        <v>4944</v>
      </c>
      <c r="C825" s="662" t="s">
        <v>4986</v>
      </c>
      <c r="D825" s="662" t="s">
        <v>5009</v>
      </c>
      <c r="E825" s="662" t="s">
        <v>5010</v>
      </c>
      <c r="F825" s="665">
        <v>3</v>
      </c>
      <c r="G825" s="665">
        <v>336</v>
      </c>
      <c r="H825" s="665">
        <v>1</v>
      </c>
      <c r="I825" s="665">
        <v>112</v>
      </c>
      <c r="J825" s="665">
        <v>2</v>
      </c>
      <c r="K825" s="665">
        <v>228</v>
      </c>
      <c r="L825" s="665">
        <v>0.6785714285714286</v>
      </c>
      <c r="M825" s="665">
        <v>114</v>
      </c>
      <c r="N825" s="665"/>
      <c r="O825" s="665"/>
      <c r="P825" s="678"/>
      <c r="Q825" s="666"/>
    </row>
    <row r="826" spans="1:17" ht="14.4" customHeight="1" x14ac:dyDescent="0.3">
      <c r="A826" s="661" t="s">
        <v>5784</v>
      </c>
      <c r="B826" s="662" t="s">
        <v>4944</v>
      </c>
      <c r="C826" s="662" t="s">
        <v>4986</v>
      </c>
      <c r="D826" s="662" t="s">
        <v>5098</v>
      </c>
      <c r="E826" s="662" t="s">
        <v>5096</v>
      </c>
      <c r="F826" s="665">
        <v>76</v>
      </c>
      <c r="G826" s="665">
        <v>55836</v>
      </c>
      <c r="H826" s="665">
        <v>1</v>
      </c>
      <c r="I826" s="665">
        <v>734.68421052631584</v>
      </c>
      <c r="J826" s="665">
        <v>54</v>
      </c>
      <c r="K826" s="665">
        <v>39798</v>
      </c>
      <c r="L826" s="665">
        <v>0.71276595744680848</v>
      </c>
      <c r="M826" s="665">
        <v>737</v>
      </c>
      <c r="N826" s="665">
        <v>54</v>
      </c>
      <c r="O826" s="665">
        <v>40230</v>
      </c>
      <c r="P826" s="678">
        <v>0.72050290135396522</v>
      </c>
      <c r="Q826" s="666">
        <v>745</v>
      </c>
    </row>
    <row r="827" spans="1:17" ht="14.4" customHeight="1" x14ac:dyDescent="0.3">
      <c r="A827" s="661" t="s">
        <v>5784</v>
      </c>
      <c r="B827" s="662" t="s">
        <v>4944</v>
      </c>
      <c r="C827" s="662" t="s">
        <v>4986</v>
      </c>
      <c r="D827" s="662" t="s">
        <v>5099</v>
      </c>
      <c r="E827" s="662" t="s">
        <v>5100</v>
      </c>
      <c r="F827" s="665">
        <v>2</v>
      </c>
      <c r="G827" s="665">
        <v>114</v>
      </c>
      <c r="H827" s="665">
        <v>1</v>
      </c>
      <c r="I827" s="665">
        <v>57</v>
      </c>
      <c r="J827" s="665"/>
      <c r="K827" s="665"/>
      <c r="L827" s="665"/>
      <c r="M827" s="665"/>
      <c r="N827" s="665"/>
      <c r="O827" s="665"/>
      <c r="P827" s="678"/>
      <c r="Q827" s="666"/>
    </row>
    <row r="828" spans="1:17" ht="14.4" customHeight="1" x14ac:dyDescent="0.3">
      <c r="A828" s="661" t="s">
        <v>5784</v>
      </c>
      <c r="B828" s="662" t="s">
        <v>4944</v>
      </c>
      <c r="C828" s="662" t="s">
        <v>4986</v>
      </c>
      <c r="D828" s="662" t="s">
        <v>5101</v>
      </c>
      <c r="E828" s="662" t="s">
        <v>5102</v>
      </c>
      <c r="F828" s="665">
        <v>8</v>
      </c>
      <c r="G828" s="665">
        <v>4202</v>
      </c>
      <c r="H828" s="665">
        <v>1</v>
      </c>
      <c r="I828" s="665">
        <v>525.25</v>
      </c>
      <c r="J828" s="665">
        <v>10</v>
      </c>
      <c r="K828" s="665">
        <v>5270</v>
      </c>
      <c r="L828" s="665">
        <v>1.2541646834840552</v>
      </c>
      <c r="M828" s="665">
        <v>527</v>
      </c>
      <c r="N828" s="665">
        <v>18</v>
      </c>
      <c r="O828" s="665">
        <v>9774</v>
      </c>
      <c r="P828" s="678">
        <v>2.3260352213231794</v>
      </c>
      <c r="Q828" s="666">
        <v>543</v>
      </c>
    </row>
    <row r="829" spans="1:17" ht="14.4" customHeight="1" x14ac:dyDescent="0.3">
      <c r="A829" s="661" t="s">
        <v>5784</v>
      </c>
      <c r="B829" s="662" t="s">
        <v>4944</v>
      </c>
      <c r="C829" s="662" t="s">
        <v>4986</v>
      </c>
      <c r="D829" s="662" t="s">
        <v>5045</v>
      </c>
      <c r="E829" s="662" t="s">
        <v>5046</v>
      </c>
      <c r="F829" s="665">
        <v>4</v>
      </c>
      <c r="G829" s="665">
        <v>1186</v>
      </c>
      <c r="H829" s="665">
        <v>1</v>
      </c>
      <c r="I829" s="665">
        <v>296.5</v>
      </c>
      <c r="J829" s="665">
        <v>11</v>
      </c>
      <c r="K829" s="665">
        <v>3289</v>
      </c>
      <c r="L829" s="665">
        <v>2.7731871838111299</v>
      </c>
      <c r="M829" s="665">
        <v>299</v>
      </c>
      <c r="N829" s="665">
        <v>2</v>
      </c>
      <c r="O829" s="665">
        <v>614</v>
      </c>
      <c r="P829" s="678">
        <v>0.51770657672849918</v>
      </c>
      <c r="Q829" s="666">
        <v>307</v>
      </c>
    </row>
    <row r="830" spans="1:17" ht="14.4" customHeight="1" x14ac:dyDescent="0.3">
      <c r="A830" s="661" t="s">
        <v>5784</v>
      </c>
      <c r="B830" s="662" t="s">
        <v>4944</v>
      </c>
      <c r="C830" s="662" t="s">
        <v>4986</v>
      </c>
      <c r="D830" s="662" t="s">
        <v>5103</v>
      </c>
      <c r="E830" s="662" t="s">
        <v>5042</v>
      </c>
      <c r="F830" s="665">
        <v>25</v>
      </c>
      <c r="G830" s="665">
        <v>4322</v>
      </c>
      <c r="H830" s="665">
        <v>1</v>
      </c>
      <c r="I830" s="665">
        <v>172.88</v>
      </c>
      <c r="J830" s="665">
        <v>19</v>
      </c>
      <c r="K830" s="665">
        <v>3306</v>
      </c>
      <c r="L830" s="665">
        <v>0.76492364645997224</v>
      </c>
      <c r="M830" s="665">
        <v>174</v>
      </c>
      <c r="N830" s="665">
        <v>24</v>
      </c>
      <c r="O830" s="665">
        <v>4272</v>
      </c>
      <c r="P830" s="678">
        <v>0.98843128181397499</v>
      </c>
      <c r="Q830" s="666">
        <v>178</v>
      </c>
    </row>
    <row r="831" spans="1:17" ht="14.4" customHeight="1" x14ac:dyDescent="0.3">
      <c r="A831" s="661" t="s">
        <v>5784</v>
      </c>
      <c r="B831" s="662" t="s">
        <v>4944</v>
      </c>
      <c r="C831" s="662" t="s">
        <v>4986</v>
      </c>
      <c r="D831" s="662" t="s">
        <v>5047</v>
      </c>
      <c r="E831" s="662" t="s">
        <v>5046</v>
      </c>
      <c r="F831" s="665">
        <v>9</v>
      </c>
      <c r="G831" s="665">
        <v>3317</v>
      </c>
      <c r="H831" s="665">
        <v>1</v>
      </c>
      <c r="I831" s="665">
        <v>368.55555555555554</v>
      </c>
      <c r="J831" s="665">
        <v>2</v>
      </c>
      <c r="K831" s="665">
        <v>742</v>
      </c>
      <c r="L831" s="665">
        <v>0.22369611094362377</v>
      </c>
      <c r="M831" s="665">
        <v>371</v>
      </c>
      <c r="N831" s="665">
        <v>33</v>
      </c>
      <c r="O831" s="665">
        <v>12540</v>
      </c>
      <c r="P831" s="678">
        <v>3.7805245703949351</v>
      </c>
      <c r="Q831" s="666">
        <v>380</v>
      </c>
    </row>
    <row r="832" spans="1:17" ht="14.4" customHeight="1" x14ac:dyDescent="0.3">
      <c r="A832" s="661" t="s">
        <v>5784</v>
      </c>
      <c r="B832" s="662" t="s">
        <v>4944</v>
      </c>
      <c r="C832" s="662" t="s">
        <v>4986</v>
      </c>
      <c r="D832" s="662" t="s">
        <v>5019</v>
      </c>
      <c r="E832" s="662" t="s">
        <v>5020</v>
      </c>
      <c r="F832" s="665">
        <v>6</v>
      </c>
      <c r="G832" s="665">
        <v>3618</v>
      </c>
      <c r="H832" s="665">
        <v>1</v>
      </c>
      <c r="I832" s="665">
        <v>603</v>
      </c>
      <c r="J832" s="665">
        <v>2</v>
      </c>
      <c r="K832" s="665">
        <v>1212</v>
      </c>
      <c r="L832" s="665">
        <v>0.33499170812603646</v>
      </c>
      <c r="M832" s="665">
        <v>606</v>
      </c>
      <c r="N832" s="665">
        <v>5</v>
      </c>
      <c r="O832" s="665">
        <v>3090</v>
      </c>
      <c r="P832" s="678">
        <v>0.85406301824212272</v>
      </c>
      <c r="Q832" s="666">
        <v>618</v>
      </c>
    </row>
    <row r="833" spans="1:17" ht="14.4" customHeight="1" x14ac:dyDescent="0.3">
      <c r="A833" s="661" t="s">
        <v>5784</v>
      </c>
      <c r="B833" s="662" t="s">
        <v>4944</v>
      </c>
      <c r="C833" s="662" t="s">
        <v>4986</v>
      </c>
      <c r="D833" s="662" t="s">
        <v>5104</v>
      </c>
      <c r="E833" s="662" t="s">
        <v>5105</v>
      </c>
      <c r="F833" s="665">
        <v>8</v>
      </c>
      <c r="G833" s="665">
        <v>800</v>
      </c>
      <c r="H833" s="665">
        <v>1</v>
      </c>
      <c r="I833" s="665">
        <v>100</v>
      </c>
      <c r="J833" s="665">
        <v>5</v>
      </c>
      <c r="K833" s="665">
        <v>500</v>
      </c>
      <c r="L833" s="665">
        <v>0.625</v>
      </c>
      <c r="M833" s="665">
        <v>100</v>
      </c>
      <c r="N833" s="665">
        <v>2</v>
      </c>
      <c r="O833" s="665">
        <v>200</v>
      </c>
      <c r="P833" s="678">
        <v>0.25</v>
      </c>
      <c r="Q833" s="666">
        <v>100</v>
      </c>
    </row>
    <row r="834" spans="1:17" ht="14.4" customHeight="1" x14ac:dyDescent="0.3">
      <c r="A834" s="661" t="s">
        <v>5784</v>
      </c>
      <c r="B834" s="662" t="s">
        <v>4944</v>
      </c>
      <c r="C834" s="662" t="s">
        <v>4986</v>
      </c>
      <c r="D834" s="662" t="s">
        <v>5121</v>
      </c>
      <c r="E834" s="662" t="s">
        <v>5096</v>
      </c>
      <c r="F834" s="665">
        <v>23</v>
      </c>
      <c r="G834" s="665">
        <v>23344</v>
      </c>
      <c r="H834" s="665">
        <v>1</v>
      </c>
      <c r="I834" s="665">
        <v>1014.9565217391304</v>
      </c>
      <c r="J834" s="665"/>
      <c r="K834" s="665"/>
      <c r="L834" s="665"/>
      <c r="M834" s="665"/>
      <c r="N834" s="665">
        <v>36</v>
      </c>
      <c r="O834" s="665">
        <v>37260</v>
      </c>
      <c r="P834" s="678">
        <v>1.5961274845784783</v>
      </c>
      <c r="Q834" s="666">
        <v>1035</v>
      </c>
    </row>
    <row r="835" spans="1:17" ht="14.4" customHeight="1" x14ac:dyDescent="0.3">
      <c r="A835" s="661" t="s">
        <v>5784</v>
      </c>
      <c r="B835" s="662" t="s">
        <v>4944</v>
      </c>
      <c r="C835" s="662" t="s">
        <v>4986</v>
      </c>
      <c r="D835" s="662" t="s">
        <v>5023</v>
      </c>
      <c r="E835" s="662" t="s">
        <v>5024</v>
      </c>
      <c r="F835" s="665">
        <v>1</v>
      </c>
      <c r="G835" s="665">
        <v>364</v>
      </c>
      <c r="H835" s="665">
        <v>1</v>
      </c>
      <c r="I835" s="665">
        <v>364</v>
      </c>
      <c r="J835" s="665"/>
      <c r="K835" s="665"/>
      <c r="L835" s="665"/>
      <c r="M835" s="665"/>
      <c r="N835" s="665"/>
      <c r="O835" s="665"/>
      <c r="P835" s="678"/>
      <c r="Q835" s="666"/>
    </row>
    <row r="836" spans="1:17" ht="14.4" customHeight="1" x14ac:dyDescent="0.3">
      <c r="A836" s="661" t="s">
        <v>5784</v>
      </c>
      <c r="B836" s="662" t="s">
        <v>4944</v>
      </c>
      <c r="C836" s="662" t="s">
        <v>4986</v>
      </c>
      <c r="D836" s="662" t="s">
        <v>5106</v>
      </c>
      <c r="E836" s="662" t="s">
        <v>5096</v>
      </c>
      <c r="F836" s="665">
        <v>20</v>
      </c>
      <c r="G836" s="665">
        <v>17220</v>
      </c>
      <c r="H836" s="665">
        <v>1</v>
      </c>
      <c r="I836" s="665">
        <v>861</v>
      </c>
      <c r="J836" s="665">
        <v>2</v>
      </c>
      <c r="K836" s="665">
        <v>1726</v>
      </c>
      <c r="L836" s="665">
        <v>0.10023228803716609</v>
      </c>
      <c r="M836" s="665">
        <v>863</v>
      </c>
      <c r="N836" s="665"/>
      <c r="O836" s="665"/>
      <c r="P836" s="678"/>
      <c r="Q836" s="666"/>
    </row>
    <row r="837" spans="1:17" ht="14.4" customHeight="1" x14ac:dyDescent="0.3">
      <c r="A837" s="661" t="s">
        <v>5784</v>
      </c>
      <c r="B837" s="662" t="s">
        <v>4944</v>
      </c>
      <c r="C837" s="662" t="s">
        <v>4986</v>
      </c>
      <c r="D837" s="662" t="s">
        <v>5122</v>
      </c>
      <c r="E837" s="662" t="s">
        <v>5112</v>
      </c>
      <c r="F837" s="665">
        <v>14</v>
      </c>
      <c r="G837" s="665">
        <v>7296</v>
      </c>
      <c r="H837" s="665">
        <v>1</v>
      </c>
      <c r="I837" s="665">
        <v>521.14285714285711</v>
      </c>
      <c r="J837" s="665"/>
      <c r="K837" s="665"/>
      <c r="L837" s="665"/>
      <c r="M837" s="665"/>
      <c r="N837" s="665">
        <v>15</v>
      </c>
      <c r="O837" s="665">
        <v>7965</v>
      </c>
      <c r="P837" s="678">
        <v>1.0916940789473684</v>
      </c>
      <c r="Q837" s="666">
        <v>531</v>
      </c>
    </row>
    <row r="838" spans="1:17" ht="14.4" customHeight="1" x14ac:dyDescent="0.3">
      <c r="A838" s="661" t="s">
        <v>5784</v>
      </c>
      <c r="B838" s="662" t="s">
        <v>4944</v>
      </c>
      <c r="C838" s="662" t="s">
        <v>4986</v>
      </c>
      <c r="D838" s="662" t="s">
        <v>5123</v>
      </c>
      <c r="E838" s="662" t="s">
        <v>5112</v>
      </c>
      <c r="F838" s="665">
        <v>19</v>
      </c>
      <c r="G838" s="665">
        <v>15267</v>
      </c>
      <c r="H838" s="665">
        <v>1</v>
      </c>
      <c r="I838" s="665">
        <v>803.52631578947364</v>
      </c>
      <c r="J838" s="665">
        <v>9</v>
      </c>
      <c r="K838" s="665">
        <v>7263</v>
      </c>
      <c r="L838" s="665">
        <v>0.47573197091766556</v>
      </c>
      <c r="M838" s="665">
        <v>807</v>
      </c>
      <c r="N838" s="665"/>
      <c r="O838" s="665"/>
      <c r="P838" s="678"/>
      <c r="Q838" s="666"/>
    </row>
    <row r="839" spans="1:17" ht="14.4" customHeight="1" x14ac:dyDescent="0.3">
      <c r="A839" s="661" t="s">
        <v>5784</v>
      </c>
      <c r="B839" s="662" t="s">
        <v>4944</v>
      </c>
      <c r="C839" s="662" t="s">
        <v>4986</v>
      </c>
      <c r="D839" s="662" t="s">
        <v>5111</v>
      </c>
      <c r="E839" s="662" t="s">
        <v>5112</v>
      </c>
      <c r="F839" s="665">
        <v>56</v>
      </c>
      <c r="G839" s="665">
        <v>33140</v>
      </c>
      <c r="H839" s="665">
        <v>1</v>
      </c>
      <c r="I839" s="665">
        <v>591.78571428571433</v>
      </c>
      <c r="J839" s="665">
        <v>116</v>
      </c>
      <c r="K839" s="665">
        <v>69020</v>
      </c>
      <c r="L839" s="665">
        <v>2.0826795413397705</v>
      </c>
      <c r="M839" s="665">
        <v>595</v>
      </c>
      <c r="N839" s="665">
        <v>130</v>
      </c>
      <c r="O839" s="665">
        <v>78520</v>
      </c>
      <c r="P839" s="678">
        <v>2.3693421846710923</v>
      </c>
      <c r="Q839" s="666">
        <v>604</v>
      </c>
    </row>
    <row r="840" spans="1:17" ht="14.4" customHeight="1" x14ac:dyDescent="0.3">
      <c r="A840" s="661" t="s">
        <v>5784</v>
      </c>
      <c r="B840" s="662" t="s">
        <v>4944</v>
      </c>
      <c r="C840" s="662" t="s">
        <v>4986</v>
      </c>
      <c r="D840" s="662" t="s">
        <v>5050</v>
      </c>
      <c r="E840" s="662" t="s">
        <v>5032</v>
      </c>
      <c r="F840" s="665"/>
      <c r="G840" s="665"/>
      <c r="H840" s="665"/>
      <c r="I840" s="665"/>
      <c r="J840" s="665">
        <v>3</v>
      </c>
      <c r="K840" s="665">
        <v>1185</v>
      </c>
      <c r="L840" s="665"/>
      <c r="M840" s="665">
        <v>395</v>
      </c>
      <c r="N840" s="665"/>
      <c r="O840" s="665"/>
      <c r="P840" s="678"/>
      <c r="Q840" s="666"/>
    </row>
    <row r="841" spans="1:17" ht="14.4" customHeight="1" x14ac:dyDescent="0.3">
      <c r="A841" s="661" t="s">
        <v>5784</v>
      </c>
      <c r="B841" s="662" t="s">
        <v>4944</v>
      </c>
      <c r="C841" s="662" t="s">
        <v>4986</v>
      </c>
      <c r="D841" s="662" t="s">
        <v>5130</v>
      </c>
      <c r="E841" s="662" t="s">
        <v>5112</v>
      </c>
      <c r="F841" s="665">
        <v>3</v>
      </c>
      <c r="G841" s="665">
        <v>2196</v>
      </c>
      <c r="H841" s="665">
        <v>1</v>
      </c>
      <c r="I841" s="665">
        <v>732</v>
      </c>
      <c r="J841" s="665">
        <v>2</v>
      </c>
      <c r="K841" s="665">
        <v>1470</v>
      </c>
      <c r="L841" s="665">
        <v>0.6693989071038251</v>
      </c>
      <c r="M841" s="665">
        <v>735</v>
      </c>
      <c r="N841" s="665"/>
      <c r="O841" s="665"/>
      <c r="P841" s="678"/>
      <c r="Q841" s="666"/>
    </row>
    <row r="842" spans="1:17" ht="14.4" customHeight="1" x14ac:dyDescent="0.3">
      <c r="A842" s="661" t="s">
        <v>5784</v>
      </c>
      <c r="B842" s="662" t="s">
        <v>4944</v>
      </c>
      <c r="C842" s="662" t="s">
        <v>4986</v>
      </c>
      <c r="D842" s="662" t="s">
        <v>5055</v>
      </c>
      <c r="E842" s="662" t="s">
        <v>5056</v>
      </c>
      <c r="F842" s="665"/>
      <c r="G842" s="665"/>
      <c r="H842" s="665"/>
      <c r="I842" s="665"/>
      <c r="J842" s="665"/>
      <c r="K842" s="665"/>
      <c r="L842" s="665"/>
      <c r="M842" s="665"/>
      <c r="N842" s="665">
        <v>2</v>
      </c>
      <c r="O842" s="665">
        <v>1246</v>
      </c>
      <c r="P842" s="678"/>
      <c r="Q842" s="666">
        <v>623</v>
      </c>
    </row>
    <row r="843" spans="1:17" ht="14.4" customHeight="1" x14ac:dyDescent="0.3">
      <c r="A843" s="661" t="s">
        <v>5784</v>
      </c>
      <c r="B843" s="662" t="s">
        <v>4944</v>
      </c>
      <c r="C843" s="662" t="s">
        <v>4986</v>
      </c>
      <c r="D843" s="662" t="s">
        <v>5107</v>
      </c>
      <c r="E843" s="662" t="s">
        <v>5056</v>
      </c>
      <c r="F843" s="665"/>
      <c r="G843" s="665"/>
      <c r="H843" s="665"/>
      <c r="I843" s="665"/>
      <c r="J843" s="665"/>
      <c r="K843" s="665"/>
      <c r="L843" s="665"/>
      <c r="M843" s="665"/>
      <c r="N843" s="665">
        <v>2</v>
      </c>
      <c r="O843" s="665">
        <v>1074</v>
      </c>
      <c r="P843" s="678"/>
      <c r="Q843" s="666">
        <v>537</v>
      </c>
    </row>
    <row r="844" spans="1:17" ht="14.4" customHeight="1" x14ac:dyDescent="0.3">
      <c r="A844" s="661" t="s">
        <v>5785</v>
      </c>
      <c r="B844" s="662" t="s">
        <v>4944</v>
      </c>
      <c r="C844" s="662" t="s">
        <v>4975</v>
      </c>
      <c r="D844" s="662" t="s">
        <v>5089</v>
      </c>
      <c r="E844" s="662" t="s">
        <v>5090</v>
      </c>
      <c r="F844" s="665">
        <v>12</v>
      </c>
      <c r="G844" s="665">
        <v>10857</v>
      </c>
      <c r="H844" s="665">
        <v>1</v>
      </c>
      <c r="I844" s="665">
        <v>904.75</v>
      </c>
      <c r="J844" s="665">
        <v>15</v>
      </c>
      <c r="K844" s="665">
        <v>13571.25</v>
      </c>
      <c r="L844" s="665">
        <v>1.25</v>
      </c>
      <c r="M844" s="665">
        <v>904.75</v>
      </c>
      <c r="N844" s="665">
        <v>15</v>
      </c>
      <c r="O844" s="665">
        <v>13571.25</v>
      </c>
      <c r="P844" s="678">
        <v>1.25</v>
      </c>
      <c r="Q844" s="666">
        <v>904.75</v>
      </c>
    </row>
    <row r="845" spans="1:17" ht="14.4" customHeight="1" x14ac:dyDescent="0.3">
      <c r="A845" s="661" t="s">
        <v>5785</v>
      </c>
      <c r="B845" s="662" t="s">
        <v>4944</v>
      </c>
      <c r="C845" s="662" t="s">
        <v>4986</v>
      </c>
      <c r="D845" s="662" t="s">
        <v>5093</v>
      </c>
      <c r="E845" s="662" t="s">
        <v>5094</v>
      </c>
      <c r="F845" s="665">
        <v>2</v>
      </c>
      <c r="G845" s="665">
        <v>2276</v>
      </c>
      <c r="H845" s="665">
        <v>1</v>
      </c>
      <c r="I845" s="665">
        <v>1138</v>
      </c>
      <c r="J845" s="665"/>
      <c r="K845" s="665"/>
      <c r="L845" s="665"/>
      <c r="M845" s="665"/>
      <c r="N845" s="665"/>
      <c r="O845" s="665"/>
      <c r="P845" s="678"/>
      <c r="Q845" s="666"/>
    </row>
    <row r="846" spans="1:17" ht="14.4" customHeight="1" x14ac:dyDescent="0.3">
      <c r="A846" s="661" t="s">
        <v>5785</v>
      </c>
      <c r="B846" s="662" t="s">
        <v>4944</v>
      </c>
      <c r="C846" s="662" t="s">
        <v>4986</v>
      </c>
      <c r="D846" s="662" t="s">
        <v>4991</v>
      </c>
      <c r="E846" s="662" t="s">
        <v>4992</v>
      </c>
      <c r="F846" s="665">
        <v>3</v>
      </c>
      <c r="G846" s="665">
        <v>105</v>
      </c>
      <c r="H846" s="665">
        <v>1</v>
      </c>
      <c r="I846" s="665">
        <v>35</v>
      </c>
      <c r="J846" s="665"/>
      <c r="K846" s="665"/>
      <c r="L846" s="665"/>
      <c r="M846" s="665"/>
      <c r="N846" s="665"/>
      <c r="O846" s="665"/>
      <c r="P846" s="678"/>
      <c r="Q846" s="666"/>
    </row>
    <row r="847" spans="1:17" ht="14.4" customHeight="1" x14ac:dyDescent="0.3">
      <c r="A847" s="661" t="s">
        <v>5785</v>
      </c>
      <c r="B847" s="662" t="s">
        <v>4944</v>
      </c>
      <c r="C847" s="662" t="s">
        <v>4986</v>
      </c>
      <c r="D847" s="662" t="s">
        <v>4997</v>
      </c>
      <c r="E847" s="662" t="s">
        <v>4998</v>
      </c>
      <c r="F847" s="665">
        <v>1018</v>
      </c>
      <c r="G847" s="665">
        <v>237170</v>
      </c>
      <c r="H847" s="665">
        <v>1</v>
      </c>
      <c r="I847" s="665">
        <v>232.97642436149312</v>
      </c>
      <c r="J847" s="665">
        <v>835</v>
      </c>
      <c r="K847" s="665">
        <v>196225</v>
      </c>
      <c r="L847" s="665">
        <v>0.82736012143188431</v>
      </c>
      <c r="M847" s="665">
        <v>235</v>
      </c>
      <c r="N847" s="665">
        <v>814</v>
      </c>
      <c r="O847" s="665">
        <v>204314</v>
      </c>
      <c r="P847" s="678">
        <v>0.86146645865834637</v>
      </c>
      <c r="Q847" s="666">
        <v>251</v>
      </c>
    </row>
    <row r="848" spans="1:17" ht="14.4" customHeight="1" x14ac:dyDescent="0.3">
      <c r="A848" s="661" t="s">
        <v>5785</v>
      </c>
      <c r="B848" s="662" t="s">
        <v>4944</v>
      </c>
      <c r="C848" s="662" t="s">
        <v>4986</v>
      </c>
      <c r="D848" s="662" t="s">
        <v>5029</v>
      </c>
      <c r="E848" s="662" t="s">
        <v>5030</v>
      </c>
      <c r="F848" s="665">
        <v>620</v>
      </c>
      <c r="G848" s="665">
        <v>72600</v>
      </c>
      <c r="H848" s="665">
        <v>1</v>
      </c>
      <c r="I848" s="665">
        <v>117.09677419354838</v>
      </c>
      <c r="J848" s="665">
        <v>429</v>
      </c>
      <c r="K848" s="665">
        <v>50622</v>
      </c>
      <c r="L848" s="665">
        <v>0.69727272727272727</v>
      </c>
      <c r="M848" s="665">
        <v>118</v>
      </c>
      <c r="N848" s="665">
        <v>431</v>
      </c>
      <c r="O848" s="665">
        <v>54306</v>
      </c>
      <c r="P848" s="678">
        <v>0.74801652892561987</v>
      </c>
      <c r="Q848" s="666">
        <v>126</v>
      </c>
    </row>
    <row r="849" spans="1:17" ht="14.4" customHeight="1" x14ac:dyDescent="0.3">
      <c r="A849" s="661" t="s">
        <v>5785</v>
      </c>
      <c r="B849" s="662" t="s">
        <v>4944</v>
      </c>
      <c r="C849" s="662" t="s">
        <v>4986</v>
      </c>
      <c r="D849" s="662" t="s">
        <v>5031</v>
      </c>
      <c r="E849" s="662" t="s">
        <v>5032</v>
      </c>
      <c r="F849" s="665">
        <v>53</v>
      </c>
      <c r="G849" s="665">
        <v>17044</v>
      </c>
      <c r="H849" s="665">
        <v>1</v>
      </c>
      <c r="I849" s="665">
        <v>321.58490566037733</v>
      </c>
      <c r="J849" s="665">
        <v>1</v>
      </c>
      <c r="K849" s="665">
        <v>323</v>
      </c>
      <c r="L849" s="665">
        <v>1.8950950481107721E-2</v>
      </c>
      <c r="M849" s="665">
        <v>323</v>
      </c>
      <c r="N849" s="665">
        <v>4</v>
      </c>
      <c r="O849" s="665">
        <v>1324</v>
      </c>
      <c r="P849" s="678">
        <v>7.7681295470546821E-2</v>
      </c>
      <c r="Q849" s="666">
        <v>331</v>
      </c>
    </row>
    <row r="850" spans="1:17" ht="14.4" customHeight="1" x14ac:dyDescent="0.3">
      <c r="A850" s="661" t="s">
        <v>5785</v>
      </c>
      <c r="B850" s="662" t="s">
        <v>4944</v>
      </c>
      <c r="C850" s="662" t="s">
        <v>4986</v>
      </c>
      <c r="D850" s="662" t="s">
        <v>5033</v>
      </c>
      <c r="E850" s="662" t="s">
        <v>5034</v>
      </c>
      <c r="F850" s="665">
        <v>34</v>
      </c>
      <c r="G850" s="665">
        <v>16480</v>
      </c>
      <c r="H850" s="665">
        <v>1</v>
      </c>
      <c r="I850" s="665">
        <v>484.70588235294116</v>
      </c>
      <c r="J850" s="665">
        <v>2</v>
      </c>
      <c r="K850" s="665">
        <v>974</v>
      </c>
      <c r="L850" s="665">
        <v>5.9101941747572814E-2</v>
      </c>
      <c r="M850" s="665">
        <v>487</v>
      </c>
      <c r="N850" s="665">
        <v>5</v>
      </c>
      <c r="O850" s="665">
        <v>2475</v>
      </c>
      <c r="P850" s="678">
        <v>0.15018203883495146</v>
      </c>
      <c r="Q850" s="666">
        <v>495</v>
      </c>
    </row>
    <row r="851" spans="1:17" ht="14.4" customHeight="1" x14ac:dyDescent="0.3">
      <c r="A851" s="661" t="s">
        <v>5785</v>
      </c>
      <c r="B851" s="662" t="s">
        <v>4944</v>
      </c>
      <c r="C851" s="662" t="s">
        <v>4986</v>
      </c>
      <c r="D851" s="662" t="s">
        <v>5035</v>
      </c>
      <c r="E851" s="662" t="s">
        <v>5036</v>
      </c>
      <c r="F851" s="665">
        <v>6</v>
      </c>
      <c r="G851" s="665">
        <v>4068</v>
      </c>
      <c r="H851" s="665">
        <v>1</v>
      </c>
      <c r="I851" s="665">
        <v>678</v>
      </c>
      <c r="J851" s="665">
        <v>9</v>
      </c>
      <c r="K851" s="665">
        <v>6120</v>
      </c>
      <c r="L851" s="665">
        <v>1.5044247787610618</v>
      </c>
      <c r="M851" s="665">
        <v>680</v>
      </c>
      <c r="N851" s="665">
        <v>2</v>
      </c>
      <c r="O851" s="665">
        <v>1376</v>
      </c>
      <c r="P851" s="678">
        <v>0.3382497541789577</v>
      </c>
      <c r="Q851" s="666">
        <v>688</v>
      </c>
    </row>
    <row r="852" spans="1:17" ht="14.4" customHeight="1" x14ac:dyDescent="0.3">
      <c r="A852" s="661" t="s">
        <v>5785</v>
      </c>
      <c r="B852" s="662" t="s">
        <v>4944</v>
      </c>
      <c r="C852" s="662" t="s">
        <v>4986</v>
      </c>
      <c r="D852" s="662" t="s">
        <v>5037</v>
      </c>
      <c r="E852" s="662" t="s">
        <v>5034</v>
      </c>
      <c r="F852" s="665">
        <v>23</v>
      </c>
      <c r="G852" s="665">
        <v>12723</v>
      </c>
      <c r="H852" s="665">
        <v>1</v>
      </c>
      <c r="I852" s="665">
        <v>553.17391304347825</v>
      </c>
      <c r="J852" s="665">
        <v>2</v>
      </c>
      <c r="K852" s="665">
        <v>1118</v>
      </c>
      <c r="L852" s="665">
        <v>8.7872357148471275E-2</v>
      </c>
      <c r="M852" s="665">
        <v>559</v>
      </c>
      <c r="N852" s="665">
        <v>4</v>
      </c>
      <c r="O852" s="665">
        <v>2272</v>
      </c>
      <c r="P852" s="678">
        <v>0.1785742356362493</v>
      </c>
      <c r="Q852" s="666">
        <v>568</v>
      </c>
    </row>
    <row r="853" spans="1:17" ht="14.4" customHeight="1" x14ac:dyDescent="0.3">
      <c r="A853" s="661" t="s">
        <v>5785</v>
      </c>
      <c r="B853" s="662" t="s">
        <v>4944</v>
      </c>
      <c r="C853" s="662" t="s">
        <v>4986</v>
      </c>
      <c r="D853" s="662" t="s">
        <v>5038</v>
      </c>
      <c r="E853" s="662" t="s">
        <v>5036</v>
      </c>
      <c r="F853" s="665">
        <v>175</v>
      </c>
      <c r="G853" s="665">
        <v>131002</v>
      </c>
      <c r="H853" s="665">
        <v>1</v>
      </c>
      <c r="I853" s="665">
        <v>748.58285714285716</v>
      </c>
      <c r="J853" s="665"/>
      <c r="K853" s="665"/>
      <c r="L853" s="665"/>
      <c r="M853" s="665"/>
      <c r="N853" s="665">
        <v>18</v>
      </c>
      <c r="O853" s="665">
        <v>13698</v>
      </c>
      <c r="P853" s="678">
        <v>0.10456328911008993</v>
      </c>
      <c r="Q853" s="666">
        <v>761</v>
      </c>
    </row>
    <row r="854" spans="1:17" ht="14.4" customHeight="1" x14ac:dyDescent="0.3">
      <c r="A854" s="661" t="s">
        <v>5785</v>
      </c>
      <c r="B854" s="662" t="s">
        <v>4944</v>
      </c>
      <c r="C854" s="662" t="s">
        <v>4986</v>
      </c>
      <c r="D854" s="662" t="s">
        <v>5095</v>
      </c>
      <c r="E854" s="662" t="s">
        <v>5096</v>
      </c>
      <c r="F854" s="665">
        <v>829</v>
      </c>
      <c r="G854" s="665">
        <v>667555</v>
      </c>
      <c r="H854" s="665">
        <v>1</v>
      </c>
      <c r="I854" s="665">
        <v>805.2533172496984</v>
      </c>
      <c r="J854" s="665">
        <v>717</v>
      </c>
      <c r="K854" s="665">
        <v>580053</v>
      </c>
      <c r="L854" s="665">
        <v>0.86892166188553754</v>
      </c>
      <c r="M854" s="665">
        <v>809</v>
      </c>
      <c r="N854" s="665">
        <v>619</v>
      </c>
      <c r="O854" s="665">
        <v>506342</v>
      </c>
      <c r="P854" s="678">
        <v>0.7585022956909917</v>
      </c>
      <c r="Q854" s="666">
        <v>818</v>
      </c>
    </row>
    <row r="855" spans="1:17" ht="14.4" customHeight="1" x14ac:dyDescent="0.3">
      <c r="A855" s="661" t="s">
        <v>5785</v>
      </c>
      <c r="B855" s="662" t="s">
        <v>4944</v>
      </c>
      <c r="C855" s="662" t="s">
        <v>4986</v>
      </c>
      <c r="D855" s="662" t="s">
        <v>5041</v>
      </c>
      <c r="E855" s="662" t="s">
        <v>5042</v>
      </c>
      <c r="F855" s="665">
        <v>302</v>
      </c>
      <c r="G855" s="665">
        <v>62854</v>
      </c>
      <c r="H855" s="665">
        <v>1</v>
      </c>
      <c r="I855" s="665">
        <v>208.12582781456953</v>
      </c>
      <c r="J855" s="665">
        <v>159</v>
      </c>
      <c r="K855" s="665">
        <v>33390</v>
      </c>
      <c r="L855" s="665">
        <v>0.53123110700989595</v>
      </c>
      <c r="M855" s="665">
        <v>210</v>
      </c>
      <c r="N855" s="665">
        <v>170</v>
      </c>
      <c r="O855" s="665">
        <v>36550</v>
      </c>
      <c r="P855" s="678">
        <v>0.58150634804467494</v>
      </c>
      <c r="Q855" s="666">
        <v>215</v>
      </c>
    </row>
    <row r="856" spans="1:17" ht="14.4" customHeight="1" x14ac:dyDescent="0.3">
      <c r="A856" s="661" t="s">
        <v>5785</v>
      </c>
      <c r="B856" s="662" t="s">
        <v>4944</v>
      </c>
      <c r="C856" s="662" t="s">
        <v>4986</v>
      </c>
      <c r="D856" s="662" t="s">
        <v>4999</v>
      </c>
      <c r="E856" s="662" t="s">
        <v>5000</v>
      </c>
      <c r="F856" s="665">
        <v>1</v>
      </c>
      <c r="G856" s="665">
        <v>645</v>
      </c>
      <c r="H856" s="665">
        <v>1</v>
      </c>
      <c r="I856" s="665">
        <v>645</v>
      </c>
      <c r="J856" s="665"/>
      <c r="K856" s="665"/>
      <c r="L856" s="665"/>
      <c r="M856" s="665"/>
      <c r="N856" s="665"/>
      <c r="O856" s="665"/>
      <c r="P856" s="678"/>
      <c r="Q856" s="666"/>
    </row>
    <row r="857" spans="1:17" ht="14.4" customHeight="1" x14ac:dyDescent="0.3">
      <c r="A857" s="661" t="s">
        <v>5785</v>
      </c>
      <c r="B857" s="662" t="s">
        <v>4944</v>
      </c>
      <c r="C857" s="662" t="s">
        <v>4986</v>
      </c>
      <c r="D857" s="662" t="s">
        <v>5001</v>
      </c>
      <c r="E857" s="662" t="s">
        <v>5002</v>
      </c>
      <c r="F857" s="665">
        <v>1</v>
      </c>
      <c r="G857" s="665">
        <v>330</v>
      </c>
      <c r="H857" s="665">
        <v>1</v>
      </c>
      <c r="I857" s="665">
        <v>330</v>
      </c>
      <c r="J857" s="665">
        <v>1</v>
      </c>
      <c r="K857" s="665">
        <v>331</v>
      </c>
      <c r="L857" s="665">
        <v>1.0030303030303029</v>
      </c>
      <c r="M857" s="665">
        <v>331</v>
      </c>
      <c r="N857" s="665">
        <v>1</v>
      </c>
      <c r="O857" s="665">
        <v>354</v>
      </c>
      <c r="P857" s="678">
        <v>1.0727272727272728</v>
      </c>
      <c r="Q857" s="666">
        <v>354</v>
      </c>
    </row>
    <row r="858" spans="1:17" ht="14.4" customHeight="1" x14ac:dyDescent="0.3">
      <c r="A858" s="661" t="s">
        <v>5785</v>
      </c>
      <c r="B858" s="662" t="s">
        <v>4944</v>
      </c>
      <c r="C858" s="662" t="s">
        <v>4986</v>
      </c>
      <c r="D858" s="662" t="s">
        <v>5043</v>
      </c>
      <c r="E858" s="662" t="s">
        <v>5044</v>
      </c>
      <c r="F858" s="665">
        <v>2320</v>
      </c>
      <c r="G858" s="665">
        <v>192512</v>
      </c>
      <c r="H858" s="665">
        <v>1</v>
      </c>
      <c r="I858" s="665">
        <v>82.979310344827582</v>
      </c>
      <c r="J858" s="665">
        <v>1875</v>
      </c>
      <c r="K858" s="665">
        <v>159375</v>
      </c>
      <c r="L858" s="665">
        <v>0.82787047041223405</v>
      </c>
      <c r="M858" s="665">
        <v>85</v>
      </c>
      <c r="N858" s="665">
        <v>1790</v>
      </c>
      <c r="O858" s="665">
        <v>152150</v>
      </c>
      <c r="P858" s="678">
        <v>0.79034034242021278</v>
      </c>
      <c r="Q858" s="666">
        <v>85</v>
      </c>
    </row>
    <row r="859" spans="1:17" ht="14.4" customHeight="1" x14ac:dyDescent="0.3">
      <c r="A859" s="661" t="s">
        <v>5785</v>
      </c>
      <c r="B859" s="662" t="s">
        <v>4944</v>
      </c>
      <c r="C859" s="662" t="s">
        <v>4986</v>
      </c>
      <c r="D859" s="662" t="s">
        <v>5053</v>
      </c>
      <c r="E859" s="662" t="s">
        <v>5054</v>
      </c>
      <c r="F859" s="665">
        <v>3</v>
      </c>
      <c r="G859" s="665">
        <v>2112</v>
      </c>
      <c r="H859" s="665">
        <v>1</v>
      </c>
      <c r="I859" s="665">
        <v>704</v>
      </c>
      <c r="J859" s="665">
        <v>2</v>
      </c>
      <c r="K859" s="665">
        <v>1414</v>
      </c>
      <c r="L859" s="665">
        <v>0.6695075757575758</v>
      </c>
      <c r="M859" s="665">
        <v>707</v>
      </c>
      <c r="N859" s="665">
        <v>6</v>
      </c>
      <c r="O859" s="665">
        <v>4314</v>
      </c>
      <c r="P859" s="678">
        <v>2.0426136363636362</v>
      </c>
      <c r="Q859" s="666">
        <v>719</v>
      </c>
    </row>
    <row r="860" spans="1:17" ht="14.4" customHeight="1" x14ac:dyDescent="0.3">
      <c r="A860" s="661" t="s">
        <v>5785</v>
      </c>
      <c r="B860" s="662" t="s">
        <v>4944</v>
      </c>
      <c r="C860" s="662" t="s">
        <v>4986</v>
      </c>
      <c r="D860" s="662" t="s">
        <v>5005</v>
      </c>
      <c r="E860" s="662" t="s">
        <v>5006</v>
      </c>
      <c r="F860" s="665">
        <v>1</v>
      </c>
      <c r="G860" s="665">
        <v>0</v>
      </c>
      <c r="H860" s="665"/>
      <c r="I860" s="665">
        <v>0</v>
      </c>
      <c r="J860" s="665"/>
      <c r="K860" s="665"/>
      <c r="L860" s="665"/>
      <c r="M860" s="665"/>
      <c r="N860" s="665"/>
      <c r="O860" s="665"/>
      <c r="P860" s="678"/>
      <c r="Q860" s="666"/>
    </row>
    <row r="861" spans="1:17" ht="14.4" customHeight="1" x14ac:dyDescent="0.3">
      <c r="A861" s="661" t="s">
        <v>5785</v>
      </c>
      <c r="B861" s="662" t="s">
        <v>4944</v>
      </c>
      <c r="C861" s="662" t="s">
        <v>4986</v>
      </c>
      <c r="D861" s="662" t="s">
        <v>5097</v>
      </c>
      <c r="E861" s="662" t="s">
        <v>5096</v>
      </c>
      <c r="F861" s="665">
        <v>71</v>
      </c>
      <c r="G861" s="665">
        <v>66051</v>
      </c>
      <c r="H861" s="665">
        <v>1</v>
      </c>
      <c r="I861" s="665">
        <v>930.29577464788736</v>
      </c>
      <c r="J861" s="665">
        <v>59</v>
      </c>
      <c r="K861" s="665">
        <v>55165</v>
      </c>
      <c r="L861" s="665">
        <v>0.83518796081815572</v>
      </c>
      <c r="M861" s="665">
        <v>935</v>
      </c>
      <c r="N861" s="665">
        <v>74</v>
      </c>
      <c r="O861" s="665">
        <v>70448</v>
      </c>
      <c r="P861" s="678">
        <v>1.0665697718429699</v>
      </c>
      <c r="Q861" s="666">
        <v>952</v>
      </c>
    </row>
    <row r="862" spans="1:17" ht="14.4" customHeight="1" x14ac:dyDescent="0.3">
      <c r="A862" s="661" t="s">
        <v>5785</v>
      </c>
      <c r="B862" s="662" t="s">
        <v>4944</v>
      </c>
      <c r="C862" s="662" t="s">
        <v>4986</v>
      </c>
      <c r="D862" s="662" t="s">
        <v>5009</v>
      </c>
      <c r="E862" s="662" t="s">
        <v>5010</v>
      </c>
      <c r="F862" s="665">
        <v>5</v>
      </c>
      <c r="G862" s="665">
        <v>560</v>
      </c>
      <c r="H862" s="665">
        <v>1</v>
      </c>
      <c r="I862" s="665">
        <v>112</v>
      </c>
      <c r="J862" s="665"/>
      <c r="K862" s="665"/>
      <c r="L862" s="665"/>
      <c r="M862" s="665"/>
      <c r="N862" s="665">
        <v>8</v>
      </c>
      <c r="O862" s="665">
        <v>960</v>
      </c>
      <c r="P862" s="678">
        <v>1.7142857142857142</v>
      </c>
      <c r="Q862" s="666">
        <v>120</v>
      </c>
    </row>
    <row r="863" spans="1:17" ht="14.4" customHeight="1" x14ac:dyDescent="0.3">
      <c r="A863" s="661" t="s">
        <v>5785</v>
      </c>
      <c r="B863" s="662" t="s">
        <v>4944</v>
      </c>
      <c r="C863" s="662" t="s">
        <v>4986</v>
      </c>
      <c r="D863" s="662" t="s">
        <v>5098</v>
      </c>
      <c r="E863" s="662" t="s">
        <v>5096</v>
      </c>
      <c r="F863" s="665">
        <v>1154</v>
      </c>
      <c r="G863" s="665">
        <v>847990</v>
      </c>
      <c r="H863" s="665">
        <v>1</v>
      </c>
      <c r="I863" s="665">
        <v>734.82668977469666</v>
      </c>
      <c r="J863" s="665">
        <v>1075</v>
      </c>
      <c r="K863" s="665">
        <v>792275</v>
      </c>
      <c r="L863" s="665">
        <v>0.93429757426384741</v>
      </c>
      <c r="M863" s="665">
        <v>737</v>
      </c>
      <c r="N863" s="665">
        <v>1074</v>
      </c>
      <c r="O863" s="665">
        <v>800130</v>
      </c>
      <c r="P863" s="678">
        <v>0.94356065519640564</v>
      </c>
      <c r="Q863" s="666">
        <v>745</v>
      </c>
    </row>
    <row r="864" spans="1:17" ht="14.4" customHeight="1" x14ac:dyDescent="0.3">
      <c r="A864" s="661" t="s">
        <v>5785</v>
      </c>
      <c r="B864" s="662" t="s">
        <v>4944</v>
      </c>
      <c r="C864" s="662" t="s">
        <v>4986</v>
      </c>
      <c r="D864" s="662" t="s">
        <v>5099</v>
      </c>
      <c r="E864" s="662" t="s">
        <v>5100</v>
      </c>
      <c r="F864" s="665"/>
      <c r="G864" s="665"/>
      <c r="H864" s="665"/>
      <c r="I864" s="665"/>
      <c r="J864" s="665">
        <v>2</v>
      </c>
      <c r="K864" s="665">
        <v>114</v>
      </c>
      <c r="L864" s="665"/>
      <c r="M864" s="665">
        <v>57</v>
      </c>
      <c r="N864" s="665"/>
      <c r="O864" s="665"/>
      <c r="P864" s="678"/>
      <c r="Q864" s="666"/>
    </row>
    <row r="865" spans="1:17" ht="14.4" customHeight="1" x14ac:dyDescent="0.3">
      <c r="A865" s="661" t="s">
        <v>5785</v>
      </c>
      <c r="B865" s="662" t="s">
        <v>4944</v>
      </c>
      <c r="C865" s="662" t="s">
        <v>4986</v>
      </c>
      <c r="D865" s="662" t="s">
        <v>5101</v>
      </c>
      <c r="E865" s="662" t="s">
        <v>5102</v>
      </c>
      <c r="F865" s="665">
        <v>9</v>
      </c>
      <c r="G865" s="665">
        <v>4734</v>
      </c>
      <c r="H865" s="665">
        <v>1</v>
      </c>
      <c r="I865" s="665">
        <v>526</v>
      </c>
      <c r="J865" s="665">
        <v>20</v>
      </c>
      <c r="K865" s="665">
        <v>10540</v>
      </c>
      <c r="L865" s="665">
        <v>2.2264469792986903</v>
      </c>
      <c r="M865" s="665">
        <v>527</v>
      </c>
      <c r="N865" s="665">
        <v>15</v>
      </c>
      <c r="O865" s="665">
        <v>8145</v>
      </c>
      <c r="P865" s="678">
        <v>1.7205323193916351</v>
      </c>
      <c r="Q865" s="666">
        <v>543</v>
      </c>
    </row>
    <row r="866" spans="1:17" ht="14.4" customHeight="1" x14ac:dyDescent="0.3">
      <c r="A866" s="661" t="s">
        <v>5785</v>
      </c>
      <c r="B866" s="662" t="s">
        <v>4944</v>
      </c>
      <c r="C866" s="662" t="s">
        <v>4986</v>
      </c>
      <c r="D866" s="662" t="s">
        <v>5045</v>
      </c>
      <c r="E866" s="662" t="s">
        <v>5046</v>
      </c>
      <c r="F866" s="665">
        <v>4</v>
      </c>
      <c r="G866" s="665">
        <v>1190</v>
      </c>
      <c r="H866" s="665">
        <v>1</v>
      </c>
      <c r="I866" s="665">
        <v>297.5</v>
      </c>
      <c r="J866" s="665">
        <v>3</v>
      </c>
      <c r="K866" s="665">
        <v>897</v>
      </c>
      <c r="L866" s="665">
        <v>0.753781512605042</v>
      </c>
      <c r="M866" s="665">
        <v>299</v>
      </c>
      <c r="N866" s="665">
        <v>3</v>
      </c>
      <c r="O866" s="665">
        <v>921</v>
      </c>
      <c r="P866" s="678">
        <v>0.7739495798319328</v>
      </c>
      <c r="Q866" s="666">
        <v>307</v>
      </c>
    </row>
    <row r="867" spans="1:17" ht="14.4" customHeight="1" x14ac:dyDescent="0.3">
      <c r="A867" s="661" t="s">
        <v>5785</v>
      </c>
      <c r="B867" s="662" t="s">
        <v>4944</v>
      </c>
      <c r="C867" s="662" t="s">
        <v>4986</v>
      </c>
      <c r="D867" s="662" t="s">
        <v>5103</v>
      </c>
      <c r="E867" s="662" t="s">
        <v>5042</v>
      </c>
      <c r="F867" s="665">
        <v>346</v>
      </c>
      <c r="G867" s="665">
        <v>59816</v>
      </c>
      <c r="H867" s="665">
        <v>1</v>
      </c>
      <c r="I867" s="665">
        <v>172.878612716763</v>
      </c>
      <c r="J867" s="665">
        <v>279</v>
      </c>
      <c r="K867" s="665">
        <v>48546</v>
      </c>
      <c r="L867" s="665">
        <v>0.81158887254246359</v>
      </c>
      <c r="M867" s="665">
        <v>174</v>
      </c>
      <c r="N867" s="665">
        <v>264</v>
      </c>
      <c r="O867" s="665">
        <v>46992</v>
      </c>
      <c r="P867" s="678">
        <v>0.78560920155142433</v>
      </c>
      <c r="Q867" s="666">
        <v>178</v>
      </c>
    </row>
    <row r="868" spans="1:17" ht="14.4" customHeight="1" x14ac:dyDescent="0.3">
      <c r="A868" s="661" t="s">
        <v>5785</v>
      </c>
      <c r="B868" s="662" t="s">
        <v>4944</v>
      </c>
      <c r="C868" s="662" t="s">
        <v>4986</v>
      </c>
      <c r="D868" s="662" t="s">
        <v>5047</v>
      </c>
      <c r="E868" s="662" t="s">
        <v>5046</v>
      </c>
      <c r="F868" s="665">
        <v>1</v>
      </c>
      <c r="G868" s="665">
        <v>369</v>
      </c>
      <c r="H868" s="665">
        <v>1</v>
      </c>
      <c r="I868" s="665">
        <v>369</v>
      </c>
      <c r="J868" s="665"/>
      <c r="K868" s="665"/>
      <c r="L868" s="665"/>
      <c r="M868" s="665"/>
      <c r="N868" s="665">
        <v>3</v>
      </c>
      <c r="O868" s="665">
        <v>1140</v>
      </c>
      <c r="P868" s="678">
        <v>3.089430894308943</v>
      </c>
      <c r="Q868" s="666">
        <v>380</v>
      </c>
    </row>
    <row r="869" spans="1:17" ht="14.4" customHeight="1" x14ac:dyDescent="0.3">
      <c r="A869" s="661" t="s">
        <v>5785</v>
      </c>
      <c r="B869" s="662" t="s">
        <v>4944</v>
      </c>
      <c r="C869" s="662" t="s">
        <v>4986</v>
      </c>
      <c r="D869" s="662" t="s">
        <v>5048</v>
      </c>
      <c r="E869" s="662" t="s">
        <v>5049</v>
      </c>
      <c r="F869" s="665">
        <v>14</v>
      </c>
      <c r="G869" s="665">
        <v>3776</v>
      </c>
      <c r="H869" s="665">
        <v>1</v>
      </c>
      <c r="I869" s="665">
        <v>269.71428571428572</v>
      </c>
      <c r="J869" s="665"/>
      <c r="K869" s="665"/>
      <c r="L869" s="665"/>
      <c r="M869" s="665"/>
      <c r="N869" s="665"/>
      <c r="O869" s="665"/>
      <c r="P869" s="678"/>
      <c r="Q869" s="666"/>
    </row>
    <row r="870" spans="1:17" ht="14.4" customHeight="1" x14ac:dyDescent="0.3">
      <c r="A870" s="661" t="s">
        <v>5785</v>
      </c>
      <c r="B870" s="662" t="s">
        <v>4944</v>
      </c>
      <c r="C870" s="662" t="s">
        <v>4986</v>
      </c>
      <c r="D870" s="662" t="s">
        <v>5104</v>
      </c>
      <c r="E870" s="662" t="s">
        <v>5105</v>
      </c>
      <c r="F870" s="665"/>
      <c r="G870" s="665"/>
      <c r="H870" s="665"/>
      <c r="I870" s="665"/>
      <c r="J870" s="665">
        <v>1</v>
      </c>
      <c r="K870" s="665">
        <v>100</v>
      </c>
      <c r="L870" s="665"/>
      <c r="M870" s="665">
        <v>100</v>
      </c>
      <c r="N870" s="665"/>
      <c r="O870" s="665"/>
      <c r="P870" s="678"/>
      <c r="Q870" s="666"/>
    </row>
    <row r="871" spans="1:17" ht="14.4" customHeight="1" x14ac:dyDescent="0.3">
      <c r="A871" s="661" t="s">
        <v>5785</v>
      </c>
      <c r="B871" s="662" t="s">
        <v>4944</v>
      </c>
      <c r="C871" s="662" t="s">
        <v>4986</v>
      </c>
      <c r="D871" s="662" t="s">
        <v>5021</v>
      </c>
      <c r="E871" s="662" t="s">
        <v>5022</v>
      </c>
      <c r="F871" s="665">
        <v>1</v>
      </c>
      <c r="G871" s="665">
        <v>335</v>
      </c>
      <c r="H871" s="665">
        <v>1</v>
      </c>
      <c r="I871" s="665">
        <v>335</v>
      </c>
      <c r="J871" s="665"/>
      <c r="K871" s="665"/>
      <c r="L871" s="665"/>
      <c r="M871" s="665"/>
      <c r="N871" s="665">
        <v>2</v>
      </c>
      <c r="O871" s="665">
        <v>704</v>
      </c>
      <c r="P871" s="678">
        <v>2.1014925373134328</v>
      </c>
      <c r="Q871" s="666">
        <v>352</v>
      </c>
    </row>
    <row r="872" spans="1:17" ht="14.4" customHeight="1" x14ac:dyDescent="0.3">
      <c r="A872" s="661" t="s">
        <v>5785</v>
      </c>
      <c r="B872" s="662" t="s">
        <v>4944</v>
      </c>
      <c r="C872" s="662" t="s">
        <v>4986</v>
      </c>
      <c r="D872" s="662" t="s">
        <v>5106</v>
      </c>
      <c r="E872" s="662" t="s">
        <v>5096</v>
      </c>
      <c r="F872" s="665"/>
      <c r="G872" s="665"/>
      <c r="H872" s="665"/>
      <c r="I872" s="665"/>
      <c r="J872" s="665">
        <v>13</v>
      </c>
      <c r="K872" s="665">
        <v>11219</v>
      </c>
      <c r="L872" s="665"/>
      <c r="M872" s="665">
        <v>863</v>
      </c>
      <c r="N872" s="665">
        <v>1</v>
      </c>
      <c r="O872" s="665">
        <v>879</v>
      </c>
      <c r="P872" s="678"/>
      <c r="Q872" s="666">
        <v>879</v>
      </c>
    </row>
    <row r="873" spans="1:17" ht="14.4" customHeight="1" x14ac:dyDescent="0.3">
      <c r="A873" s="661" t="s">
        <v>5785</v>
      </c>
      <c r="B873" s="662" t="s">
        <v>4944</v>
      </c>
      <c r="C873" s="662" t="s">
        <v>4986</v>
      </c>
      <c r="D873" s="662" t="s">
        <v>5050</v>
      </c>
      <c r="E873" s="662" t="s">
        <v>5032</v>
      </c>
      <c r="F873" s="665">
        <v>3</v>
      </c>
      <c r="G873" s="665">
        <v>1171</v>
      </c>
      <c r="H873" s="665">
        <v>1</v>
      </c>
      <c r="I873" s="665">
        <v>390.33333333333331</v>
      </c>
      <c r="J873" s="665"/>
      <c r="K873" s="665"/>
      <c r="L873" s="665"/>
      <c r="M873" s="665"/>
      <c r="N873" s="665"/>
      <c r="O873" s="665"/>
      <c r="P873" s="678"/>
      <c r="Q873" s="666"/>
    </row>
    <row r="874" spans="1:17" ht="14.4" customHeight="1" x14ac:dyDescent="0.3">
      <c r="A874" s="661" t="s">
        <v>5786</v>
      </c>
      <c r="B874" s="662" t="s">
        <v>4944</v>
      </c>
      <c r="C874" s="662" t="s">
        <v>4975</v>
      </c>
      <c r="D874" s="662" t="s">
        <v>5089</v>
      </c>
      <c r="E874" s="662" t="s">
        <v>5090</v>
      </c>
      <c r="F874" s="665">
        <v>7</v>
      </c>
      <c r="G874" s="665">
        <v>6333.25</v>
      </c>
      <c r="H874" s="665">
        <v>1</v>
      </c>
      <c r="I874" s="665">
        <v>904.75</v>
      </c>
      <c r="J874" s="665">
        <v>34</v>
      </c>
      <c r="K874" s="665">
        <v>30761.5</v>
      </c>
      <c r="L874" s="665">
        <v>4.8571428571428568</v>
      </c>
      <c r="M874" s="665">
        <v>904.75</v>
      </c>
      <c r="N874" s="665">
        <v>22</v>
      </c>
      <c r="O874" s="665">
        <v>19904.5</v>
      </c>
      <c r="P874" s="678">
        <v>3.1428571428571428</v>
      </c>
      <c r="Q874" s="666">
        <v>904.75</v>
      </c>
    </row>
    <row r="875" spans="1:17" ht="14.4" customHeight="1" x14ac:dyDescent="0.3">
      <c r="A875" s="661" t="s">
        <v>5786</v>
      </c>
      <c r="B875" s="662" t="s">
        <v>4944</v>
      </c>
      <c r="C875" s="662" t="s">
        <v>4986</v>
      </c>
      <c r="D875" s="662" t="s">
        <v>4991</v>
      </c>
      <c r="E875" s="662" t="s">
        <v>4992</v>
      </c>
      <c r="F875" s="665"/>
      <c r="G875" s="665"/>
      <c r="H875" s="665"/>
      <c r="I875" s="665"/>
      <c r="J875" s="665">
        <v>1</v>
      </c>
      <c r="K875" s="665">
        <v>35</v>
      </c>
      <c r="L875" s="665"/>
      <c r="M875" s="665">
        <v>35</v>
      </c>
      <c r="N875" s="665"/>
      <c r="O875" s="665"/>
      <c r="P875" s="678"/>
      <c r="Q875" s="666"/>
    </row>
    <row r="876" spans="1:17" ht="14.4" customHeight="1" x14ac:dyDescent="0.3">
      <c r="A876" s="661" t="s">
        <v>5786</v>
      </c>
      <c r="B876" s="662" t="s">
        <v>4944</v>
      </c>
      <c r="C876" s="662" t="s">
        <v>4986</v>
      </c>
      <c r="D876" s="662" t="s">
        <v>4997</v>
      </c>
      <c r="E876" s="662" t="s">
        <v>4998</v>
      </c>
      <c r="F876" s="665">
        <v>152</v>
      </c>
      <c r="G876" s="665">
        <v>35398</v>
      </c>
      <c r="H876" s="665">
        <v>1</v>
      </c>
      <c r="I876" s="665">
        <v>232.88157894736841</v>
      </c>
      <c r="J876" s="665">
        <v>163</v>
      </c>
      <c r="K876" s="665">
        <v>38305</v>
      </c>
      <c r="L876" s="665">
        <v>1.0821232838013448</v>
      </c>
      <c r="M876" s="665">
        <v>235</v>
      </c>
      <c r="N876" s="665">
        <v>152</v>
      </c>
      <c r="O876" s="665">
        <v>38152</v>
      </c>
      <c r="P876" s="678">
        <v>1.077801005706537</v>
      </c>
      <c r="Q876" s="666">
        <v>251</v>
      </c>
    </row>
    <row r="877" spans="1:17" ht="14.4" customHeight="1" x14ac:dyDescent="0.3">
      <c r="A877" s="661" t="s">
        <v>5786</v>
      </c>
      <c r="B877" s="662" t="s">
        <v>4944</v>
      </c>
      <c r="C877" s="662" t="s">
        <v>4986</v>
      </c>
      <c r="D877" s="662" t="s">
        <v>5029</v>
      </c>
      <c r="E877" s="662" t="s">
        <v>5030</v>
      </c>
      <c r="F877" s="665">
        <v>272</v>
      </c>
      <c r="G877" s="665">
        <v>31788</v>
      </c>
      <c r="H877" s="665">
        <v>1</v>
      </c>
      <c r="I877" s="665">
        <v>116.86764705882354</v>
      </c>
      <c r="J877" s="665">
        <v>156</v>
      </c>
      <c r="K877" s="665">
        <v>18408</v>
      </c>
      <c r="L877" s="665">
        <v>0.57908644771611928</v>
      </c>
      <c r="M877" s="665">
        <v>118</v>
      </c>
      <c r="N877" s="665">
        <v>160</v>
      </c>
      <c r="O877" s="665">
        <v>20160</v>
      </c>
      <c r="P877" s="678">
        <v>0.63420158550396377</v>
      </c>
      <c r="Q877" s="666">
        <v>126</v>
      </c>
    </row>
    <row r="878" spans="1:17" ht="14.4" customHeight="1" x14ac:dyDescent="0.3">
      <c r="A878" s="661" t="s">
        <v>5786</v>
      </c>
      <c r="B878" s="662" t="s">
        <v>4944</v>
      </c>
      <c r="C878" s="662" t="s">
        <v>4986</v>
      </c>
      <c r="D878" s="662" t="s">
        <v>5033</v>
      </c>
      <c r="E878" s="662" t="s">
        <v>5034</v>
      </c>
      <c r="F878" s="665"/>
      <c r="G878" s="665"/>
      <c r="H878" s="665"/>
      <c r="I878" s="665"/>
      <c r="J878" s="665">
        <v>1</v>
      </c>
      <c r="K878" s="665">
        <v>487</v>
      </c>
      <c r="L878" s="665"/>
      <c r="M878" s="665">
        <v>487</v>
      </c>
      <c r="N878" s="665"/>
      <c r="O878" s="665"/>
      <c r="P878" s="678"/>
      <c r="Q878" s="666"/>
    </row>
    <row r="879" spans="1:17" ht="14.4" customHeight="1" x14ac:dyDescent="0.3">
      <c r="A879" s="661" t="s">
        <v>5786</v>
      </c>
      <c r="B879" s="662" t="s">
        <v>4944</v>
      </c>
      <c r="C879" s="662" t="s">
        <v>4986</v>
      </c>
      <c r="D879" s="662" t="s">
        <v>5035</v>
      </c>
      <c r="E879" s="662" t="s">
        <v>5036</v>
      </c>
      <c r="F879" s="665">
        <v>3</v>
      </c>
      <c r="G879" s="665">
        <v>2031</v>
      </c>
      <c r="H879" s="665">
        <v>1</v>
      </c>
      <c r="I879" s="665">
        <v>677</v>
      </c>
      <c r="J879" s="665">
        <v>2</v>
      </c>
      <c r="K879" s="665">
        <v>1360</v>
      </c>
      <c r="L879" s="665">
        <v>0.66962087641555879</v>
      </c>
      <c r="M879" s="665">
        <v>680</v>
      </c>
      <c r="N879" s="665">
        <v>11</v>
      </c>
      <c r="O879" s="665">
        <v>7568</v>
      </c>
      <c r="P879" s="678">
        <v>3.7262432299359922</v>
      </c>
      <c r="Q879" s="666">
        <v>688</v>
      </c>
    </row>
    <row r="880" spans="1:17" ht="14.4" customHeight="1" x14ac:dyDescent="0.3">
      <c r="A880" s="661" t="s">
        <v>5786</v>
      </c>
      <c r="B880" s="662" t="s">
        <v>4944</v>
      </c>
      <c r="C880" s="662" t="s">
        <v>4986</v>
      </c>
      <c r="D880" s="662" t="s">
        <v>5037</v>
      </c>
      <c r="E880" s="662" t="s">
        <v>5034</v>
      </c>
      <c r="F880" s="665"/>
      <c r="G880" s="665"/>
      <c r="H880" s="665"/>
      <c r="I880" s="665"/>
      <c r="J880" s="665">
        <v>5</v>
      </c>
      <c r="K880" s="665">
        <v>2795</v>
      </c>
      <c r="L880" s="665"/>
      <c r="M880" s="665">
        <v>559</v>
      </c>
      <c r="N880" s="665">
        <v>1</v>
      </c>
      <c r="O880" s="665">
        <v>568</v>
      </c>
      <c r="P880" s="678"/>
      <c r="Q880" s="666">
        <v>568</v>
      </c>
    </row>
    <row r="881" spans="1:17" ht="14.4" customHeight="1" x14ac:dyDescent="0.3">
      <c r="A881" s="661" t="s">
        <v>5786</v>
      </c>
      <c r="B881" s="662" t="s">
        <v>4944</v>
      </c>
      <c r="C881" s="662" t="s">
        <v>4986</v>
      </c>
      <c r="D881" s="662" t="s">
        <v>5038</v>
      </c>
      <c r="E881" s="662" t="s">
        <v>5036</v>
      </c>
      <c r="F881" s="665">
        <v>7</v>
      </c>
      <c r="G881" s="665">
        <v>5234</v>
      </c>
      <c r="H881" s="665">
        <v>1</v>
      </c>
      <c r="I881" s="665">
        <v>747.71428571428567</v>
      </c>
      <c r="J881" s="665">
        <v>6</v>
      </c>
      <c r="K881" s="665">
        <v>4512</v>
      </c>
      <c r="L881" s="665">
        <v>0.86205578907145586</v>
      </c>
      <c r="M881" s="665">
        <v>752</v>
      </c>
      <c r="N881" s="665">
        <v>13</v>
      </c>
      <c r="O881" s="665">
        <v>9893</v>
      </c>
      <c r="P881" s="678">
        <v>1.8901413832632785</v>
      </c>
      <c r="Q881" s="666">
        <v>761</v>
      </c>
    </row>
    <row r="882" spans="1:17" ht="14.4" customHeight="1" x14ac:dyDescent="0.3">
      <c r="A882" s="661" t="s">
        <v>5786</v>
      </c>
      <c r="B882" s="662" t="s">
        <v>4944</v>
      </c>
      <c r="C882" s="662" t="s">
        <v>4986</v>
      </c>
      <c r="D882" s="662" t="s">
        <v>5095</v>
      </c>
      <c r="E882" s="662" t="s">
        <v>5096</v>
      </c>
      <c r="F882" s="665">
        <v>289</v>
      </c>
      <c r="G882" s="665">
        <v>232619</v>
      </c>
      <c r="H882" s="665">
        <v>1</v>
      </c>
      <c r="I882" s="665">
        <v>804.91003460207617</v>
      </c>
      <c r="J882" s="665">
        <v>270</v>
      </c>
      <c r="K882" s="665">
        <v>218430</v>
      </c>
      <c r="L882" s="665">
        <v>0.93900326284611313</v>
      </c>
      <c r="M882" s="665">
        <v>809</v>
      </c>
      <c r="N882" s="665">
        <v>256</v>
      </c>
      <c r="O882" s="665">
        <v>209408</v>
      </c>
      <c r="P882" s="678">
        <v>0.90021881273670679</v>
      </c>
      <c r="Q882" s="666">
        <v>818</v>
      </c>
    </row>
    <row r="883" spans="1:17" ht="14.4" customHeight="1" x14ac:dyDescent="0.3">
      <c r="A883" s="661" t="s">
        <v>5786</v>
      </c>
      <c r="B883" s="662" t="s">
        <v>4944</v>
      </c>
      <c r="C883" s="662" t="s">
        <v>4986</v>
      </c>
      <c r="D883" s="662" t="s">
        <v>5041</v>
      </c>
      <c r="E883" s="662" t="s">
        <v>5042</v>
      </c>
      <c r="F883" s="665">
        <v>79</v>
      </c>
      <c r="G883" s="665">
        <v>16431</v>
      </c>
      <c r="H883" s="665">
        <v>1</v>
      </c>
      <c r="I883" s="665">
        <v>207.98734177215189</v>
      </c>
      <c r="J883" s="665">
        <v>100</v>
      </c>
      <c r="K883" s="665">
        <v>21000</v>
      </c>
      <c r="L883" s="665">
        <v>1.2780719371918934</v>
      </c>
      <c r="M883" s="665">
        <v>210</v>
      </c>
      <c r="N883" s="665">
        <v>83</v>
      </c>
      <c r="O883" s="665">
        <v>17845</v>
      </c>
      <c r="P883" s="678">
        <v>1.0860568437709208</v>
      </c>
      <c r="Q883" s="666">
        <v>215</v>
      </c>
    </row>
    <row r="884" spans="1:17" ht="14.4" customHeight="1" x14ac:dyDescent="0.3">
      <c r="A884" s="661" t="s">
        <v>5786</v>
      </c>
      <c r="B884" s="662" t="s">
        <v>4944</v>
      </c>
      <c r="C884" s="662" t="s">
        <v>4986</v>
      </c>
      <c r="D884" s="662" t="s">
        <v>5001</v>
      </c>
      <c r="E884" s="662" t="s">
        <v>5002</v>
      </c>
      <c r="F884" s="665"/>
      <c r="G884" s="665"/>
      <c r="H884" s="665"/>
      <c r="I884" s="665"/>
      <c r="J884" s="665"/>
      <c r="K884" s="665"/>
      <c r="L884" s="665"/>
      <c r="M884" s="665"/>
      <c r="N884" s="665">
        <v>1</v>
      </c>
      <c r="O884" s="665">
        <v>354</v>
      </c>
      <c r="P884" s="678"/>
      <c r="Q884" s="666">
        <v>354</v>
      </c>
    </row>
    <row r="885" spans="1:17" ht="14.4" customHeight="1" x14ac:dyDescent="0.3">
      <c r="A885" s="661" t="s">
        <v>5786</v>
      </c>
      <c r="B885" s="662" t="s">
        <v>4944</v>
      </c>
      <c r="C885" s="662" t="s">
        <v>4986</v>
      </c>
      <c r="D885" s="662" t="s">
        <v>5043</v>
      </c>
      <c r="E885" s="662" t="s">
        <v>5044</v>
      </c>
      <c r="F885" s="665">
        <v>383</v>
      </c>
      <c r="G885" s="665">
        <v>31740</v>
      </c>
      <c r="H885" s="665">
        <v>1</v>
      </c>
      <c r="I885" s="665">
        <v>82.872062663185375</v>
      </c>
      <c r="J885" s="665">
        <v>450</v>
      </c>
      <c r="K885" s="665">
        <v>38250</v>
      </c>
      <c r="L885" s="665">
        <v>1.2051039697542534</v>
      </c>
      <c r="M885" s="665">
        <v>85</v>
      </c>
      <c r="N885" s="665">
        <v>404</v>
      </c>
      <c r="O885" s="665">
        <v>34340</v>
      </c>
      <c r="P885" s="678">
        <v>1.0819155639571518</v>
      </c>
      <c r="Q885" s="666">
        <v>85</v>
      </c>
    </row>
    <row r="886" spans="1:17" ht="14.4" customHeight="1" x14ac:dyDescent="0.3">
      <c r="A886" s="661" t="s">
        <v>5786</v>
      </c>
      <c r="B886" s="662" t="s">
        <v>4944</v>
      </c>
      <c r="C886" s="662" t="s">
        <v>4986</v>
      </c>
      <c r="D886" s="662" t="s">
        <v>5097</v>
      </c>
      <c r="E886" s="662" t="s">
        <v>5096</v>
      </c>
      <c r="F886" s="665">
        <v>32</v>
      </c>
      <c r="G886" s="665">
        <v>29816</v>
      </c>
      <c r="H886" s="665">
        <v>1</v>
      </c>
      <c r="I886" s="665">
        <v>931.75</v>
      </c>
      <c r="J886" s="665">
        <v>129</v>
      </c>
      <c r="K886" s="665">
        <v>120615</v>
      </c>
      <c r="L886" s="665">
        <v>4.0453112422860213</v>
      </c>
      <c r="M886" s="665">
        <v>935</v>
      </c>
      <c r="N886" s="665">
        <v>79</v>
      </c>
      <c r="O886" s="665">
        <v>75208</v>
      </c>
      <c r="P886" s="678">
        <v>2.5224040783471962</v>
      </c>
      <c r="Q886" s="666">
        <v>952</v>
      </c>
    </row>
    <row r="887" spans="1:17" ht="14.4" customHeight="1" x14ac:dyDescent="0.3">
      <c r="A887" s="661" t="s">
        <v>5786</v>
      </c>
      <c r="B887" s="662" t="s">
        <v>4944</v>
      </c>
      <c r="C887" s="662" t="s">
        <v>4986</v>
      </c>
      <c r="D887" s="662" t="s">
        <v>5009</v>
      </c>
      <c r="E887" s="662" t="s">
        <v>5010</v>
      </c>
      <c r="F887" s="665"/>
      <c r="G887" s="665"/>
      <c r="H887" s="665"/>
      <c r="I887" s="665"/>
      <c r="J887" s="665">
        <v>2</v>
      </c>
      <c r="K887" s="665">
        <v>228</v>
      </c>
      <c r="L887" s="665"/>
      <c r="M887" s="665">
        <v>114</v>
      </c>
      <c r="N887" s="665"/>
      <c r="O887" s="665"/>
      <c r="P887" s="678"/>
      <c r="Q887" s="666"/>
    </row>
    <row r="888" spans="1:17" ht="14.4" customHeight="1" x14ac:dyDescent="0.3">
      <c r="A888" s="661" t="s">
        <v>5786</v>
      </c>
      <c r="B888" s="662" t="s">
        <v>4944</v>
      </c>
      <c r="C888" s="662" t="s">
        <v>4986</v>
      </c>
      <c r="D888" s="662" t="s">
        <v>5098</v>
      </c>
      <c r="E888" s="662" t="s">
        <v>5096</v>
      </c>
      <c r="F888" s="665">
        <v>56</v>
      </c>
      <c r="G888" s="665">
        <v>41120</v>
      </c>
      <c r="H888" s="665">
        <v>1</v>
      </c>
      <c r="I888" s="665">
        <v>734.28571428571433</v>
      </c>
      <c r="J888" s="665">
        <v>37</v>
      </c>
      <c r="K888" s="665">
        <v>27269</v>
      </c>
      <c r="L888" s="665">
        <v>0.66315661478599219</v>
      </c>
      <c r="M888" s="665">
        <v>737</v>
      </c>
      <c r="N888" s="665">
        <v>37</v>
      </c>
      <c r="O888" s="665">
        <v>27565</v>
      </c>
      <c r="P888" s="678">
        <v>0.6703550583657587</v>
      </c>
      <c r="Q888" s="666">
        <v>745</v>
      </c>
    </row>
    <row r="889" spans="1:17" ht="14.4" customHeight="1" x14ac:dyDescent="0.3">
      <c r="A889" s="661" t="s">
        <v>5786</v>
      </c>
      <c r="B889" s="662" t="s">
        <v>4944</v>
      </c>
      <c r="C889" s="662" t="s">
        <v>4986</v>
      </c>
      <c r="D889" s="662" t="s">
        <v>5103</v>
      </c>
      <c r="E889" s="662" t="s">
        <v>5042</v>
      </c>
      <c r="F889" s="665">
        <v>17</v>
      </c>
      <c r="G889" s="665">
        <v>2930</v>
      </c>
      <c r="H889" s="665">
        <v>1</v>
      </c>
      <c r="I889" s="665">
        <v>172.35294117647058</v>
      </c>
      <c r="J889" s="665">
        <v>9</v>
      </c>
      <c r="K889" s="665">
        <v>1566</v>
      </c>
      <c r="L889" s="665">
        <v>0.5344709897610922</v>
      </c>
      <c r="M889" s="665">
        <v>174</v>
      </c>
      <c r="N889" s="665">
        <v>12</v>
      </c>
      <c r="O889" s="665">
        <v>2136</v>
      </c>
      <c r="P889" s="678">
        <v>0.72901023890784988</v>
      </c>
      <c r="Q889" s="666">
        <v>178</v>
      </c>
    </row>
    <row r="890" spans="1:17" ht="14.4" customHeight="1" x14ac:dyDescent="0.3">
      <c r="A890" s="661" t="s">
        <v>5786</v>
      </c>
      <c r="B890" s="662" t="s">
        <v>4944</v>
      </c>
      <c r="C890" s="662" t="s">
        <v>4986</v>
      </c>
      <c r="D890" s="662" t="s">
        <v>5121</v>
      </c>
      <c r="E890" s="662" t="s">
        <v>5096</v>
      </c>
      <c r="F890" s="665"/>
      <c r="G890" s="665"/>
      <c r="H890" s="665"/>
      <c r="I890" s="665"/>
      <c r="J890" s="665"/>
      <c r="K890" s="665"/>
      <c r="L890" s="665"/>
      <c r="M890" s="665"/>
      <c r="N890" s="665">
        <v>7</v>
      </c>
      <c r="O890" s="665">
        <v>7245</v>
      </c>
      <c r="P890" s="678"/>
      <c r="Q890" s="666">
        <v>1035</v>
      </c>
    </row>
    <row r="891" spans="1:17" ht="14.4" customHeight="1" x14ac:dyDescent="0.3">
      <c r="A891" s="661" t="s">
        <v>5787</v>
      </c>
      <c r="B891" s="662" t="s">
        <v>4944</v>
      </c>
      <c r="C891" s="662" t="s">
        <v>4975</v>
      </c>
      <c r="D891" s="662" t="s">
        <v>5114</v>
      </c>
      <c r="E891" s="662" t="s">
        <v>5115</v>
      </c>
      <c r="F891" s="665"/>
      <c r="G891" s="665"/>
      <c r="H891" s="665"/>
      <c r="I891" s="665"/>
      <c r="J891" s="665"/>
      <c r="K891" s="665"/>
      <c r="L891" s="665"/>
      <c r="M891" s="665"/>
      <c r="N891" s="665">
        <v>2</v>
      </c>
      <c r="O891" s="665">
        <v>4620</v>
      </c>
      <c r="P891" s="678"/>
      <c r="Q891" s="666">
        <v>2310</v>
      </c>
    </row>
    <row r="892" spans="1:17" ht="14.4" customHeight="1" x14ac:dyDescent="0.3">
      <c r="A892" s="661" t="s">
        <v>5787</v>
      </c>
      <c r="B892" s="662" t="s">
        <v>4944</v>
      </c>
      <c r="C892" s="662" t="s">
        <v>4975</v>
      </c>
      <c r="D892" s="662" t="s">
        <v>5089</v>
      </c>
      <c r="E892" s="662" t="s">
        <v>5090</v>
      </c>
      <c r="F892" s="665">
        <v>6</v>
      </c>
      <c r="G892" s="665">
        <v>5428.5</v>
      </c>
      <c r="H892" s="665">
        <v>1</v>
      </c>
      <c r="I892" s="665">
        <v>904.75</v>
      </c>
      <c r="J892" s="665">
        <v>16</v>
      </c>
      <c r="K892" s="665">
        <v>14476</v>
      </c>
      <c r="L892" s="665">
        <v>2.6666666666666665</v>
      </c>
      <c r="M892" s="665">
        <v>904.75</v>
      </c>
      <c r="N892" s="665">
        <v>4</v>
      </c>
      <c r="O892" s="665">
        <v>3619</v>
      </c>
      <c r="P892" s="678">
        <v>0.66666666666666663</v>
      </c>
      <c r="Q892" s="666">
        <v>904.75</v>
      </c>
    </row>
    <row r="893" spans="1:17" ht="14.4" customHeight="1" x14ac:dyDescent="0.3">
      <c r="A893" s="661" t="s">
        <v>5787</v>
      </c>
      <c r="B893" s="662" t="s">
        <v>4944</v>
      </c>
      <c r="C893" s="662" t="s">
        <v>4986</v>
      </c>
      <c r="D893" s="662" t="s">
        <v>4991</v>
      </c>
      <c r="E893" s="662" t="s">
        <v>4992</v>
      </c>
      <c r="F893" s="665">
        <v>2</v>
      </c>
      <c r="G893" s="665">
        <v>68</v>
      </c>
      <c r="H893" s="665">
        <v>1</v>
      </c>
      <c r="I893" s="665">
        <v>34</v>
      </c>
      <c r="J893" s="665"/>
      <c r="K893" s="665"/>
      <c r="L893" s="665"/>
      <c r="M893" s="665"/>
      <c r="N893" s="665">
        <v>1</v>
      </c>
      <c r="O893" s="665">
        <v>37</v>
      </c>
      <c r="P893" s="678">
        <v>0.54411764705882348</v>
      </c>
      <c r="Q893" s="666">
        <v>37</v>
      </c>
    </row>
    <row r="894" spans="1:17" ht="14.4" customHeight="1" x14ac:dyDescent="0.3">
      <c r="A894" s="661" t="s">
        <v>5787</v>
      </c>
      <c r="B894" s="662" t="s">
        <v>4944</v>
      </c>
      <c r="C894" s="662" t="s">
        <v>4986</v>
      </c>
      <c r="D894" s="662" t="s">
        <v>4997</v>
      </c>
      <c r="E894" s="662" t="s">
        <v>4998</v>
      </c>
      <c r="F894" s="665">
        <v>218</v>
      </c>
      <c r="G894" s="665">
        <v>50742</v>
      </c>
      <c r="H894" s="665">
        <v>1</v>
      </c>
      <c r="I894" s="665">
        <v>232.76146788990826</v>
      </c>
      <c r="J894" s="665">
        <v>272</v>
      </c>
      <c r="K894" s="665">
        <v>63920</v>
      </c>
      <c r="L894" s="665">
        <v>1.2597059635016357</v>
      </c>
      <c r="M894" s="665">
        <v>235</v>
      </c>
      <c r="N894" s="665">
        <v>289</v>
      </c>
      <c r="O894" s="665">
        <v>72539</v>
      </c>
      <c r="P894" s="678">
        <v>1.429565251665287</v>
      </c>
      <c r="Q894" s="666">
        <v>251</v>
      </c>
    </row>
    <row r="895" spans="1:17" ht="14.4" customHeight="1" x14ac:dyDescent="0.3">
      <c r="A895" s="661" t="s">
        <v>5787</v>
      </c>
      <c r="B895" s="662" t="s">
        <v>4944</v>
      </c>
      <c r="C895" s="662" t="s">
        <v>4986</v>
      </c>
      <c r="D895" s="662" t="s">
        <v>5029</v>
      </c>
      <c r="E895" s="662" t="s">
        <v>5030</v>
      </c>
      <c r="F895" s="665">
        <v>38</v>
      </c>
      <c r="G895" s="665">
        <v>4432</v>
      </c>
      <c r="H895" s="665">
        <v>1</v>
      </c>
      <c r="I895" s="665">
        <v>116.63157894736842</v>
      </c>
      <c r="J895" s="665">
        <v>62</v>
      </c>
      <c r="K895" s="665">
        <v>7316</v>
      </c>
      <c r="L895" s="665">
        <v>1.6507220216606497</v>
      </c>
      <c r="M895" s="665">
        <v>118</v>
      </c>
      <c r="N895" s="665">
        <v>88</v>
      </c>
      <c r="O895" s="665">
        <v>11088</v>
      </c>
      <c r="P895" s="678">
        <v>2.5018050541516246</v>
      </c>
      <c r="Q895" s="666">
        <v>126</v>
      </c>
    </row>
    <row r="896" spans="1:17" ht="14.4" customHeight="1" x14ac:dyDescent="0.3">
      <c r="A896" s="661" t="s">
        <v>5787</v>
      </c>
      <c r="B896" s="662" t="s">
        <v>4944</v>
      </c>
      <c r="C896" s="662" t="s">
        <v>4986</v>
      </c>
      <c r="D896" s="662" t="s">
        <v>5033</v>
      </c>
      <c r="E896" s="662" t="s">
        <v>5034</v>
      </c>
      <c r="F896" s="665"/>
      <c r="G896" s="665"/>
      <c r="H896" s="665"/>
      <c r="I896" s="665"/>
      <c r="J896" s="665">
        <v>5</v>
      </c>
      <c r="K896" s="665">
        <v>2435</v>
      </c>
      <c r="L896" s="665"/>
      <c r="M896" s="665">
        <v>487</v>
      </c>
      <c r="N896" s="665"/>
      <c r="O896" s="665"/>
      <c r="P896" s="678"/>
      <c r="Q896" s="666"/>
    </row>
    <row r="897" spans="1:17" ht="14.4" customHeight="1" x14ac:dyDescent="0.3">
      <c r="A897" s="661" t="s">
        <v>5787</v>
      </c>
      <c r="B897" s="662" t="s">
        <v>4944</v>
      </c>
      <c r="C897" s="662" t="s">
        <v>4986</v>
      </c>
      <c r="D897" s="662" t="s">
        <v>5035</v>
      </c>
      <c r="E897" s="662" t="s">
        <v>5036</v>
      </c>
      <c r="F897" s="665">
        <v>26</v>
      </c>
      <c r="G897" s="665">
        <v>17608</v>
      </c>
      <c r="H897" s="665">
        <v>1</v>
      </c>
      <c r="I897" s="665">
        <v>677.23076923076928</v>
      </c>
      <c r="J897" s="665">
        <v>8</v>
      </c>
      <c r="K897" s="665">
        <v>5440</v>
      </c>
      <c r="L897" s="665">
        <v>0.30895047705588369</v>
      </c>
      <c r="M897" s="665">
        <v>680</v>
      </c>
      <c r="N897" s="665">
        <v>3</v>
      </c>
      <c r="O897" s="665">
        <v>2064</v>
      </c>
      <c r="P897" s="678">
        <v>0.11721944570649705</v>
      </c>
      <c r="Q897" s="666">
        <v>688</v>
      </c>
    </row>
    <row r="898" spans="1:17" ht="14.4" customHeight="1" x14ac:dyDescent="0.3">
      <c r="A898" s="661" t="s">
        <v>5787</v>
      </c>
      <c r="B898" s="662" t="s">
        <v>4944</v>
      </c>
      <c r="C898" s="662" t="s">
        <v>4986</v>
      </c>
      <c r="D898" s="662" t="s">
        <v>5037</v>
      </c>
      <c r="E898" s="662" t="s">
        <v>5034</v>
      </c>
      <c r="F898" s="665"/>
      <c r="G898" s="665"/>
      <c r="H898" s="665"/>
      <c r="I898" s="665"/>
      <c r="J898" s="665">
        <v>14</v>
      </c>
      <c r="K898" s="665">
        <v>7826</v>
      </c>
      <c r="L898" s="665"/>
      <c r="M898" s="665">
        <v>559</v>
      </c>
      <c r="N898" s="665">
        <v>1</v>
      </c>
      <c r="O898" s="665">
        <v>568</v>
      </c>
      <c r="P898" s="678"/>
      <c r="Q898" s="666">
        <v>568</v>
      </c>
    </row>
    <row r="899" spans="1:17" ht="14.4" customHeight="1" x14ac:dyDescent="0.3">
      <c r="A899" s="661" t="s">
        <v>5787</v>
      </c>
      <c r="B899" s="662" t="s">
        <v>4944</v>
      </c>
      <c r="C899" s="662" t="s">
        <v>4986</v>
      </c>
      <c r="D899" s="662" t="s">
        <v>5038</v>
      </c>
      <c r="E899" s="662" t="s">
        <v>5036</v>
      </c>
      <c r="F899" s="665">
        <v>7</v>
      </c>
      <c r="G899" s="665">
        <v>5222</v>
      </c>
      <c r="H899" s="665">
        <v>1</v>
      </c>
      <c r="I899" s="665">
        <v>746</v>
      </c>
      <c r="J899" s="665">
        <v>3</v>
      </c>
      <c r="K899" s="665">
        <v>2256</v>
      </c>
      <c r="L899" s="665">
        <v>0.43201838376101109</v>
      </c>
      <c r="M899" s="665">
        <v>752</v>
      </c>
      <c r="N899" s="665">
        <v>3</v>
      </c>
      <c r="O899" s="665">
        <v>2283</v>
      </c>
      <c r="P899" s="678">
        <v>0.43718881654538488</v>
      </c>
      <c r="Q899" s="666">
        <v>761</v>
      </c>
    </row>
    <row r="900" spans="1:17" ht="14.4" customHeight="1" x14ac:dyDescent="0.3">
      <c r="A900" s="661" t="s">
        <v>5787</v>
      </c>
      <c r="B900" s="662" t="s">
        <v>4944</v>
      </c>
      <c r="C900" s="662" t="s">
        <v>4986</v>
      </c>
      <c r="D900" s="662" t="s">
        <v>5095</v>
      </c>
      <c r="E900" s="662" t="s">
        <v>5096</v>
      </c>
      <c r="F900" s="665">
        <v>106</v>
      </c>
      <c r="G900" s="665">
        <v>85346</v>
      </c>
      <c r="H900" s="665">
        <v>1</v>
      </c>
      <c r="I900" s="665">
        <v>805.15094339622647</v>
      </c>
      <c r="J900" s="665">
        <v>142</v>
      </c>
      <c r="K900" s="665">
        <v>114878</v>
      </c>
      <c r="L900" s="665">
        <v>1.3460267616525672</v>
      </c>
      <c r="M900" s="665">
        <v>809</v>
      </c>
      <c r="N900" s="665">
        <v>336</v>
      </c>
      <c r="O900" s="665">
        <v>274848</v>
      </c>
      <c r="P900" s="678">
        <v>3.2203969723244206</v>
      </c>
      <c r="Q900" s="666">
        <v>818</v>
      </c>
    </row>
    <row r="901" spans="1:17" ht="14.4" customHeight="1" x14ac:dyDescent="0.3">
      <c r="A901" s="661" t="s">
        <v>5787</v>
      </c>
      <c r="B901" s="662" t="s">
        <v>4944</v>
      </c>
      <c r="C901" s="662" t="s">
        <v>4986</v>
      </c>
      <c r="D901" s="662" t="s">
        <v>5039</v>
      </c>
      <c r="E901" s="662" t="s">
        <v>5022</v>
      </c>
      <c r="F901" s="665"/>
      <c r="G901" s="665"/>
      <c r="H901" s="665"/>
      <c r="I901" s="665"/>
      <c r="J901" s="665">
        <v>1</v>
      </c>
      <c r="K901" s="665">
        <v>449</v>
      </c>
      <c r="L901" s="665"/>
      <c r="M901" s="665">
        <v>449</v>
      </c>
      <c r="N901" s="665"/>
      <c r="O901" s="665"/>
      <c r="P901" s="678"/>
      <c r="Q901" s="666"/>
    </row>
    <row r="902" spans="1:17" ht="14.4" customHeight="1" x14ac:dyDescent="0.3">
      <c r="A902" s="661" t="s">
        <v>5787</v>
      </c>
      <c r="B902" s="662" t="s">
        <v>4944</v>
      </c>
      <c r="C902" s="662" t="s">
        <v>4986</v>
      </c>
      <c r="D902" s="662" t="s">
        <v>5041</v>
      </c>
      <c r="E902" s="662" t="s">
        <v>5042</v>
      </c>
      <c r="F902" s="665">
        <v>34</v>
      </c>
      <c r="G902" s="665">
        <v>7066</v>
      </c>
      <c r="H902" s="665">
        <v>1</v>
      </c>
      <c r="I902" s="665">
        <v>207.8235294117647</v>
      </c>
      <c r="J902" s="665">
        <v>51</v>
      </c>
      <c r="K902" s="665">
        <v>10710</v>
      </c>
      <c r="L902" s="665">
        <v>1.5157090291536937</v>
      </c>
      <c r="M902" s="665">
        <v>210</v>
      </c>
      <c r="N902" s="665">
        <v>87</v>
      </c>
      <c r="O902" s="665">
        <v>18705</v>
      </c>
      <c r="P902" s="678">
        <v>2.6471836965751487</v>
      </c>
      <c r="Q902" s="666">
        <v>215</v>
      </c>
    </row>
    <row r="903" spans="1:17" ht="14.4" customHeight="1" x14ac:dyDescent="0.3">
      <c r="A903" s="661" t="s">
        <v>5787</v>
      </c>
      <c r="B903" s="662" t="s">
        <v>4944</v>
      </c>
      <c r="C903" s="662" t="s">
        <v>4986</v>
      </c>
      <c r="D903" s="662" t="s">
        <v>5001</v>
      </c>
      <c r="E903" s="662" t="s">
        <v>5002</v>
      </c>
      <c r="F903" s="665">
        <v>1</v>
      </c>
      <c r="G903" s="665">
        <v>327</v>
      </c>
      <c r="H903" s="665">
        <v>1</v>
      </c>
      <c r="I903" s="665">
        <v>327</v>
      </c>
      <c r="J903" s="665">
        <v>6</v>
      </c>
      <c r="K903" s="665">
        <v>1986</v>
      </c>
      <c r="L903" s="665">
        <v>6.0733944954128436</v>
      </c>
      <c r="M903" s="665">
        <v>331</v>
      </c>
      <c r="N903" s="665">
        <v>5</v>
      </c>
      <c r="O903" s="665">
        <v>1770</v>
      </c>
      <c r="P903" s="678">
        <v>5.4128440366972477</v>
      </c>
      <c r="Q903" s="666">
        <v>354</v>
      </c>
    </row>
    <row r="904" spans="1:17" ht="14.4" customHeight="1" x14ac:dyDescent="0.3">
      <c r="A904" s="661" t="s">
        <v>5787</v>
      </c>
      <c r="B904" s="662" t="s">
        <v>4944</v>
      </c>
      <c r="C904" s="662" t="s">
        <v>4986</v>
      </c>
      <c r="D904" s="662" t="s">
        <v>5043</v>
      </c>
      <c r="E904" s="662" t="s">
        <v>5044</v>
      </c>
      <c r="F904" s="665">
        <v>38</v>
      </c>
      <c r="G904" s="665">
        <v>3156</v>
      </c>
      <c r="H904" s="665">
        <v>1</v>
      </c>
      <c r="I904" s="665">
        <v>83.05263157894737</v>
      </c>
      <c r="J904" s="665">
        <v>54</v>
      </c>
      <c r="K904" s="665">
        <v>4590</v>
      </c>
      <c r="L904" s="665">
        <v>1.4543726235741445</v>
      </c>
      <c r="M904" s="665">
        <v>85</v>
      </c>
      <c r="N904" s="665">
        <v>72</v>
      </c>
      <c r="O904" s="665">
        <v>6120</v>
      </c>
      <c r="P904" s="678">
        <v>1.9391634980988592</v>
      </c>
      <c r="Q904" s="666">
        <v>85</v>
      </c>
    </row>
    <row r="905" spans="1:17" ht="14.4" customHeight="1" x14ac:dyDescent="0.3">
      <c r="A905" s="661" t="s">
        <v>5787</v>
      </c>
      <c r="B905" s="662" t="s">
        <v>4944</v>
      </c>
      <c r="C905" s="662" t="s">
        <v>4986</v>
      </c>
      <c r="D905" s="662" t="s">
        <v>5053</v>
      </c>
      <c r="E905" s="662" t="s">
        <v>5054</v>
      </c>
      <c r="F905" s="665">
        <v>1</v>
      </c>
      <c r="G905" s="665">
        <v>706</v>
      </c>
      <c r="H905" s="665">
        <v>1</v>
      </c>
      <c r="I905" s="665">
        <v>706</v>
      </c>
      <c r="J905" s="665">
        <v>1</v>
      </c>
      <c r="K905" s="665">
        <v>707</v>
      </c>
      <c r="L905" s="665">
        <v>1.0014164305949009</v>
      </c>
      <c r="M905" s="665">
        <v>707</v>
      </c>
      <c r="N905" s="665">
        <v>5</v>
      </c>
      <c r="O905" s="665">
        <v>3595</v>
      </c>
      <c r="P905" s="678">
        <v>5.0920679886685551</v>
      </c>
      <c r="Q905" s="666">
        <v>719</v>
      </c>
    </row>
    <row r="906" spans="1:17" ht="14.4" customHeight="1" x14ac:dyDescent="0.3">
      <c r="A906" s="661" t="s">
        <v>5787</v>
      </c>
      <c r="B906" s="662" t="s">
        <v>4944</v>
      </c>
      <c r="C906" s="662" t="s">
        <v>4986</v>
      </c>
      <c r="D906" s="662" t="s">
        <v>5097</v>
      </c>
      <c r="E906" s="662" t="s">
        <v>5096</v>
      </c>
      <c r="F906" s="665">
        <v>12</v>
      </c>
      <c r="G906" s="665">
        <v>11148</v>
      </c>
      <c r="H906" s="665">
        <v>1</v>
      </c>
      <c r="I906" s="665">
        <v>929</v>
      </c>
      <c r="J906" s="665">
        <v>20</v>
      </c>
      <c r="K906" s="665">
        <v>18700</v>
      </c>
      <c r="L906" s="665">
        <v>1.6774309293146752</v>
      </c>
      <c r="M906" s="665">
        <v>935</v>
      </c>
      <c r="N906" s="665">
        <v>9</v>
      </c>
      <c r="O906" s="665">
        <v>8568</v>
      </c>
      <c r="P906" s="678">
        <v>0.7685683530678149</v>
      </c>
      <c r="Q906" s="666">
        <v>952</v>
      </c>
    </row>
    <row r="907" spans="1:17" ht="14.4" customHeight="1" x14ac:dyDescent="0.3">
      <c r="A907" s="661" t="s">
        <v>5787</v>
      </c>
      <c r="B907" s="662" t="s">
        <v>4944</v>
      </c>
      <c r="C907" s="662" t="s">
        <v>4986</v>
      </c>
      <c r="D907" s="662" t="s">
        <v>5098</v>
      </c>
      <c r="E907" s="662" t="s">
        <v>5096</v>
      </c>
      <c r="F907" s="665">
        <v>55</v>
      </c>
      <c r="G907" s="665">
        <v>40416</v>
      </c>
      <c r="H907" s="665">
        <v>1</v>
      </c>
      <c r="I907" s="665">
        <v>734.83636363636367</v>
      </c>
      <c r="J907" s="665">
        <v>100</v>
      </c>
      <c r="K907" s="665">
        <v>73700</v>
      </c>
      <c r="L907" s="665">
        <v>1.823535233570863</v>
      </c>
      <c r="M907" s="665">
        <v>737</v>
      </c>
      <c r="N907" s="665">
        <v>28</v>
      </c>
      <c r="O907" s="665">
        <v>20860</v>
      </c>
      <c r="P907" s="678">
        <v>0.51613222486144106</v>
      </c>
      <c r="Q907" s="666">
        <v>745</v>
      </c>
    </row>
    <row r="908" spans="1:17" ht="14.4" customHeight="1" x14ac:dyDescent="0.3">
      <c r="A908" s="661" t="s">
        <v>5787</v>
      </c>
      <c r="B908" s="662" t="s">
        <v>4944</v>
      </c>
      <c r="C908" s="662" t="s">
        <v>4986</v>
      </c>
      <c r="D908" s="662" t="s">
        <v>5101</v>
      </c>
      <c r="E908" s="662" t="s">
        <v>5102</v>
      </c>
      <c r="F908" s="665"/>
      <c r="G908" s="665"/>
      <c r="H908" s="665"/>
      <c r="I908" s="665"/>
      <c r="J908" s="665">
        <v>4</v>
      </c>
      <c r="K908" s="665">
        <v>2108</v>
      </c>
      <c r="L908" s="665"/>
      <c r="M908" s="665">
        <v>527</v>
      </c>
      <c r="N908" s="665"/>
      <c r="O908" s="665"/>
      <c r="P908" s="678"/>
      <c r="Q908" s="666"/>
    </row>
    <row r="909" spans="1:17" ht="14.4" customHeight="1" x14ac:dyDescent="0.3">
      <c r="A909" s="661" t="s">
        <v>5787</v>
      </c>
      <c r="B909" s="662" t="s">
        <v>4944</v>
      </c>
      <c r="C909" s="662" t="s">
        <v>4986</v>
      </c>
      <c r="D909" s="662" t="s">
        <v>5045</v>
      </c>
      <c r="E909" s="662" t="s">
        <v>5046</v>
      </c>
      <c r="F909" s="665">
        <v>1</v>
      </c>
      <c r="G909" s="665">
        <v>298</v>
      </c>
      <c r="H909" s="665">
        <v>1</v>
      </c>
      <c r="I909" s="665">
        <v>298</v>
      </c>
      <c r="J909" s="665">
        <v>2</v>
      </c>
      <c r="K909" s="665">
        <v>598</v>
      </c>
      <c r="L909" s="665">
        <v>2.0067114093959733</v>
      </c>
      <c r="M909" s="665">
        <v>299</v>
      </c>
      <c r="N909" s="665">
        <v>2</v>
      </c>
      <c r="O909" s="665">
        <v>614</v>
      </c>
      <c r="P909" s="678">
        <v>2.0604026845637584</v>
      </c>
      <c r="Q909" s="666">
        <v>307</v>
      </c>
    </row>
    <row r="910" spans="1:17" ht="14.4" customHeight="1" x14ac:dyDescent="0.3">
      <c r="A910" s="661" t="s">
        <v>5787</v>
      </c>
      <c r="B910" s="662" t="s">
        <v>4944</v>
      </c>
      <c r="C910" s="662" t="s">
        <v>4986</v>
      </c>
      <c r="D910" s="662" t="s">
        <v>5103</v>
      </c>
      <c r="E910" s="662" t="s">
        <v>5042</v>
      </c>
      <c r="F910" s="665">
        <v>13</v>
      </c>
      <c r="G910" s="665">
        <v>2246</v>
      </c>
      <c r="H910" s="665">
        <v>1</v>
      </c>
      <c r="I910" s="665">
        <v>172.76923076923077</v>
      </c>
      <c r="J910" s="665">
        <v>27</v>
      </c>
      <c r="K910" s="665">
        <v>4698</v>
      </c>
      <c r="L910" s="665">
        <v>2.091718610863758</v>
      </c>
      <c r="M910" s="665">
        <v>174</v>
      </c>
      <c r="N910" s="665">
        <v>5</v>
      </c>
      <c r="O910" s="665">
        <v>890</v>
      </c>
      <c r="P910" s="678">
        <v>0.39626001780943898</v>
      </c>
      <c r="Q910" s="666">
        <v>178</v>
      </c>
    </row>
    <row r="911" spans="1:17" ht="14.4" customHeight="1" x14ac:dyDescent="0.3">
      <c r="A911" s="661" t="s">
        <v>5787</v>
      </c>
      <c r="B911" s="662" t="s">
        <v>4944</v>
      </c>
      <c r="C911" s="662" t="s">
        <v>4986</v>
      </c>
      <c r="D911" s="662" t="s">
        <v>5047</v>
      </c>
      <c r="E911" s="662" t="s">
        <v>5046</v>
      </c>
      <c r="F911" s="665">
        <v>17</v>
      </c>
      <c r="G911" s="665">
        <v>6213</v>
      </c>
      <c r="H911" s="665">
        <v>1</v>
      </c>
      <c r="I911" s="665">
        <v>365.47058823529414</v>
      </c>
      <c r="J911" s="665"/>
      <c r="K911" s="665"/>
      <c r="L911" s="665"/>
      <c r="M911" s="665"/>
      <c r="N911" s="665">
        <v>21</v>
      </c>
      <c r="O911" s="665">
        <v>7980</v>
      </c>
      <c r="P911" s="678">
        <v>1.2844036697247707</v>
      </c>
      <c r="Q911" s="666">
        <v>380</v>
      </c>
    </row>
    <row r="912" spans="1:17" ht="14.4" customHeight="1" x14ac:dyDescent="0.3">
      <c r="A912" s="661" t="s">
        <v>5787</v>
      </c>
      <c r="B912" s="662" t="s">
        <v>4944</v>
      </c>
      <c r="C912" s="662" t="s">
        <v>4986</v>
      </c>
      <c r="D912" s="662" t="s">
        <v>5021</v>
      </c>
      <c r="E912" s="662" t="s">
        <v>5022</v>
      </c>
      <c r="F912" s="665"/>
      <c r="G912" s="665"/>
      <c r="H912" s="665"/>
      <c r="I912" s="665"/>
      <c r="J912" s="665">
        <v>1</v>
      </c>
      <c r="K912" s="665">
        <v>340</v>
      </c>
      <c r="L912" s="665"/>
      <c r="M912" s="665">
        <v>340</v>
      </c>
      <c r="N912" s="665"/>
      <c r="O912" s="665"/>
      <c r="P912" s="678"/>
      <c r="Q912" s="666"/>
    </row>
    <row r="913" spans="1:17" ht="14.4" customHeight="1" x14ac:dyDescent="0.3">
      <c r="A913" s="661" t="s">
        <v>5787</v>
      </c>
      <c r="B913" s="662" t="s">
        <v>4944</v>
      </c>
      <c r="C913" s="662" t="s">
        <v>4986</v>
      </c>
      <c r="D913" s="662" t="s">
        <v>5106</v>
      </c>
      <c r="E913" s="662" t="s">
        <v>5096</v>
      </c>
      <c r="F913" s="665">
        <v>6</v>
      </c>
      <c r="G913" s="665">
        <v>5160</v>
      </c>
      <c r="H913" s="665">
        <v>1</v>
      </c>
      <c r="I913" s="665">
        <v>860</v>
      </c>
      <c r="J913" s="665">
        <v>32</v>
      </c>
      <c r="K913" s="665">
        <v>27616</v>
      </c>
      <c r="L913" s="665">
        <v>5.3519379844961241</v>
      </c>
      <c r="M913" s="665">
        <v>863</v>
      </c>
      <c r="N913" s="665">
        <v>5</v>
      </c>
      <c r="O913" s="665">
        <v>4395</v>
      </c>
      <c r="P913" s="678">
        <v>0.85174418604651159</v>
      </c>
      <c r="Q913" s="666">
        <v>879</v>
      </c>
    </row>
    <row r="914" spans="1:17" ht="14.4" customHeight="1" x14ac:dyDescent="0.3">
      <c r="A914" s="661" t="s">
        <v>5787</v>
      </c>
      <c r="B914" s="662" t="s">
        <v>4944</v>
      </c>
      <c r="C914" s="662" t="s">
        <v>4986</v>
      </c>
      <c r="D914" s="662" t="s">
        <v>5025</v>
      </c>
      <c r="E914" s="662" t="s">
        <v>5026</v>
      </c>
      <c r="F914" s="665"/>
      <c r="G914" s="665"/>
      <c r="H914" s="665"/>
      <c r="I914" s="665"/>
      <c r="J914" s="665"/>
      <c r="K914" s="665"/>
      <c r="L914" s="665"/>
      <c r="M914" s="665"/>
      <c r="N914" s="665">
        <v>3</v>
      </c>
      <c r="O914" s="665">
        <v>531</v>
      </c>
      <c r="P914" s="678"/>
      <c r="Q914" s="666">
        <v>177</v>
      </c>
    </row>
    <row r="915" spans="1:17" ht="14.4" customHeight="1" x14ac:dyDescent="0.3">
      <c r="A915" s="661" t="s">
        <v>5787</v>
      </c>
      <c r="B915" s="662" t="s">
        <v>4944</v>
      </c>
      <c r="C915" s="662" t="s">
        <v>4986</v>
      </c>
      <c r="D915" s="662" t="s">
        <v>5055</v>
      </c>
      <c r="E915" s="662" t="s">
        <v>5056</v>
      </c>
      <c r="F915" s="665">
        <v>2</v>
      </c>
      <c r="G915" s="665">
        <v>1216</v>
      </c>
      <c r="H915" s="665">
        <v>1</v>
      </c>
      <c r="I915" s="665">
        <v>608</v>
      </c>
      <c r="J915" s="665">
        <v>1</v>
      </c>
      <c r="K915" s="665">
        <v>611</v>
      </c>
      <c r="L915" s="665">
        <v>0.50246710526315785</v>
      </c>
      <c r="M915" s="665">
        <v>611</v>
      </c>
      <c r="N915" s="665">
        <v>1</v>
      </c>
      <c r="O915" s="665">
        <v>623</v>
      </c>
      <c r="P915" s="678">
        <v>0.51233552631578949</v>
      </c>
      <c r="Q915" s="666">
        <v>623</v>
      </c>
    </row>
    <row r="916" spans="1:17" ht="14.4" customHeight="1" x14ac:dyDescent="0.3">
      <c r="A916" s="661" t="s">
        <v>5787</v>
      </c>
      <c r="B916" s="662" t="s">
        <v>4944</v>
      </c>
      <c r="C916" s="662" t="s">
        <v>4986</v>
      </c>
      <c r="D916" s="662" t="s">
        <v>5107</v>
      </c>
      <c r="E916" s="662" t="s">
        <v>5056</v>
      </c>
      <c r="F916" s="665"/>
      <c r="G916" s="665"/>
      <c r="H916" s="665"/>
      <c r="I916" s="665"/>
      <c r="J916" s="665">
        <v>2</v>
      </c>
      <c r="K916" s="665">
        <v>1050</v>
      </c>
      <c r="L916" s="665"/>
      <c r="M916" s="665">
        <v>525</v>
      </c>
      <c r="N916" s="665"/>
      <c r="O916" s="665"/>
      <c r="P916" s="678"/>
      <c r="Q916" s="666"/>
    </row>
    <row r="917" spans="1:17" ht="14.4" customHeight="1" x14ac:dyDescent="0.3">
      <c r="A917" s="661" t="s">
        <v>5788</v>
      </c>
      <c r="B917" s="662" t="s">
        <v>4944</v>
      </c>
      <c r="C917" s="662" t="s">
        <v>4975</v>
      </c>
      <c r="D917" s="662" t="s">
        <v>5089</v>
      </c>
      <c r="E917" s="662" t="s">
        <v>5090</v>
      </c>
      <c r="F917" s="665">
        <v>11</v>
      </c>
      <c r="G917" s="665">
        <v>9952.25</v>
      </c>
      <c r="H917" s="665">
        <v>1</v>
      </c>
      <c r="I917" s="665">
        <v>904.75</v>
      </c>
      <c r="J917" s="665">
        <v>6</v>
      </c>
      <c r="K917" s="665">
        <v>5428.5</v>
      </c>
      <c r="L917" s="665">
        <v>0.54545454545454541</v>
      </c>
      <c r="M917" s="665">
        <v>904.75</v>
      </c>
      <c r="N917" s="665">
        <v>16</v>
      </c>
      <c r="O917" s="665">
        <v>14476</v>
      </c>
      <c r="P917" s="678">
        <v>1.4545454545454546</v>
      </c>
      <c r="Q917" s="666">
        <v>904.75</v>
      </c>
    </row>
    <row r="918" spans="1:17" ht="14.4" customHeight="1" x14ac:dyDescent="0.3">
      <c r="A918" s="661" t="s">
        <v>5788</v>
      </c>
      <c r="B918" s="662" t="s">
        <v>4944</v>
      </c>
      <c r="C918" s="662" t="s">
        <v>4975</v>
      </c>
      <c r="D918" s="662" t="s">
        <v>4978</v>
      </c>
      <c r="E918" s="662" t="s">
        <v>4979</v>
      </c>
      <c r="F918" s="665">
        <v>1</v>
      </c>
      <c r="G918" s="665">
        <v>242.64</v>
      </c>
      <c r="H918" s="665">
        <v>1</v>
      </c>
      <c r="I918" s="665">
        <v>242.64</v>
      </c>
      <c r="J918" s="665">
        <v>1</v>
      </c>
      <c r="K918" s="665">
        <v>242.64</v>
      </c>
      <c r="L918" s="665">
        <v>1</v>
      </c>
      <c r="M918" s="665">
        <v>242.64</v>
      </c>
      <c r="N918" s="665"/>
      <c r="O918" s="665"/>
      <c r="P918" s="678"/>
      <c r="Q918" s="666"/>
    </row>
    <row r="919" spans="1:17" ht="14.4" customHeight="1" x14ac:dyDescent="0.3">
      <c r="A919" s="661" t="s">
        <v>5788</v>
      </c>
      <c r="B919" s="662" t="s">
        <v>4944</v>
      </c>
      <c r="C919" s="662" t="s">
        <v>4975</v>
      </c>
      <c r="D919" s="662" t="s">
        <v>4980</v>
      </c>
      <c r="E919" s="662" t="s">
        <v>4981</v>
      </c>
      <c r="F919" s="665"/>
      <c r="G919" s="665"/>
      <c r="H919" s="665"/>
      <c r="I919" s="665"/>
      <c r="J919" s="665"/>
      <c r="K919" s="665"/>
      <c r="L919" s="665"/>
      <c r="M919" s="665"/>
      <c r="N919" s="665">
        <v>1</v>
      </c>
      <c r="O919" s="665">
        <v>242.64</v>
      </c>
      <c r="P919" s="678"/>
      <c r="Q919" s="666">
        <v>242.64</v>
      </c>
    </row>
    <row r="920" spans="1:17" ht="14.4" customHeight="1" x14ac:dyDescent="0.3">
      <c r="A920" s="661" t="s">
        <v>5788</v>
      </c>
      <c r="B920" s="662" t="s">
        <v>4944</v>
      </c>
      <c r="C920" s="662" t="s">
        <v>4986</v>
      </c>
      <c r="D920" s="662" t="s">
        <v>5091</v>
      </c>
      <c r="E920" s="662" t="s">
        <v>5092</v>
      </c>
      <c r="F920" s="665"/>
      <c r="G920" s="665"/>
      <c r="H920" s="665"/>
      <c r="I920" s="665"/>
      <c r="J920" s="665"/>
      <c r="K920" s="665"/>
      <c r="L920" s="665"/>
      <c r="M920" s="665"/>
      <c r="N920" s="665">
        <v>2</v>
      </c>
      <c r="O920" s="665">
        <v>390</v>
      </c>
      <c r="P920" s="678"/>
      <c r="Q920" s="666">
        <v>195</v>
      </c>
    </row>
    <row r="921" spans="1:17" ht="14.4" customHeight="1" x14ac:dyDescent="0.3">
      <c r="A921" s="661" t="s">
        <v>5788</v>
      </c>
      <c r="B921" s="662" t="s">
        <v>4944</v>
      </c>
      <c r="C921" s="662" t="s">
        <v>4986</v>
      </c>
      <c r="D921" s="662" t="s">
        <v>5093</v>
      </c>
      <c r="E921" s="662" t="s">
        <v>5094</v>
      </c>
      <c r="F921" s="665"/>
      <c r="G921" s="665"/>
      <c r="H921" s="665"/>
      <c r="I921" s="665"/>
      <c r="J921" s="665">
        <v>1</v>
      </c>
      <c r="K921" s="665">
        <v>1140</v>
      </c>
      <c r="L921" s="665"/>
      <c r="M921" s="665">
        <v>1140</v>
      </c>
      <c r="N921" s="665">
        <v>1</v>
      </c>
      <c r="O921" s="665">
        <v>1158</v>
      </c>
      <c r="P921" s="678"/>
      <c r="Q921" s="666">
        <v>1158</v>
      </c>
    </row>
    <row r="922" spans="1:17" ht="14.4" customHeight="1" x14ac:dyDescent="0.3">
      <c r="A922" s="661" t="s">
        <v>5788</v>
      </c>
      <c r="B922" s="662" t="s">
        <v>4944</v>
      </c>
      <c r="C922" s="662" t="s">
        <v>4986</v>
      </c>
      <c r="D922" s="662" t="s">
        <v>4997</v>
      </c>
      <c r="E922" s="662" t="s">
        <v>4998</v>
      </c>
      <c r="F922" s="665">
        <v>144</v>
      </c>
      <c r="G922" s="665">
        <v>33558</v>
      </c>
      <c r="H922" s="665">
        <v>1</v>
      </c>
      <c r="I922" s="665">
        <v>233.04166666666666</v>
      </c>
      <c r="J922" s="665">
        <v>135</v>
      </c>
      <c r="K922" s="665">
        <v>31725</v>
      </c>
      <c r="L922" s="665">
        <v>0.94537815126050417</v>
      </c>
      <c r="M922" s="665">
        <v>235</v>
      </c>
      <c r="N922" s="665">
        <v>155</v>
      </c>
      <c r="O922" s="665">
        <v>38905</v>
      </c>
      <c r="P922" s="678">
        <v>1.1593360748554742</v>
      </c>
      <c r="Q922" s="666">
        <v>251</v>
      </c>
    </row>
    <row r="923" spans="1:17" ht="14.4" customHeight="1" x14ac:dyDescent="0.3">
      <c r="A923" s="661" t="s">
        <v>5788</v>
      </c>
      <c r="B923" s="662" t="s">
        <v>4944</v>
      </c>
      <c r="C923" s="662" t="s">
        <v>4986</v>
      </c>
      <c r="D923" s="662" t="s">
        <v>5029</v>
      </c>
      <c r="E923" s="662" t="s">
        <v>5030</v>
      </c>
      <c r="F923" s="665">
        <v>21</v>
      </c>
      <c r="G923" s="665">
        <v>2462</v>
      </c>
      <c r="H923" s="665">
        <v>1</v>
      </c>
      <c r="I923" s="665">
        <v>117.23809523809524</v>
      </c>
      <c r="J923" s="665">
        <v>30</v>
      </c>
      <c r="K923" s="665">
        <v>3540</v>
      </c>
      <c r="L923" s="665">
        <v>1.4378554021121039</v>
      </c>
      <c r="M923" s="665">
        <v>118</v>
      </c>
      <c r="N923" s="665">
        <v>31</v>
      </c>
      <c r="O923" s="665">
        <v>3906</v>
      </c>
      <c r="P923" s="678">
        <v>1.586515028432169</v>
      </c>
      <c r="Q923" s="666">
        <v>126</v>
      </c>
    </row>
    <row r="924" spans="1:17" ht="14.4" customHeight="1" x14ac:dyDescent="0.3">
      <c r="A924" s="661" t="s">
        <v>5788</v>
      </c>
      <c r="B924" s="662" t="s">
        <v>4944</v>
      </c>
      <c r="C924" s="662" t="s">
        <v>4986</v>
      </c>
      <c r="D924" s="662" t="s">
        <v>5031</v>
      </c>
      <c r="E924" s="662" t="s">
        <v>5032</v>
      </c>
      <c r="F924" s="665"/>
      <c r="G924" s="665"/>
      <c r="H924" s="665"/>
      <c r="I924" s="665"/>
      <c r="J924" s="665">
        <v>3</v>
      </c>
      <c r="K924" s="665">
        <v>969</v>
      </c>
      <c r="L924" s="665"/>
      <c r="M924" s="665">
        <v>323</v>
      </c>
      <c r="N924" s="665"/>
      <c r="O924" s="665"/>
      <c r="P924" s="678"/>
      <c r="Q924" s="666"/>
    </row>
    <row r="925" spans="1:17" ht="14.4" customHeight="1" x14ac:dyDescent="0.3">
      <c r="A925" s="661" t="s">
        <v>5788</v>
      </c>
      <c r="B925" s="662" t="s">
        <v>4944</v>
      </c>
      <c r="C925" s="662" t="s">
        <v>4986</v>
      </c>
      <c r="D925" s="662" t="s">
        <v>5033</v>
      </c>
      <c r="E925" s="662" t="s">
        <v>5034</v>
      </c>
      <c r="F925" s="665"/>
      <c r="G925" s="665"/>
      <c r="H925" s="665"/>
      <c r="I925" s="665"/>
      <c r="J925" s="665"/>
      <c r="K925" s="665"/>
      <c r="L925" s="665"/>
      <c r="M925" s="665"/>
      <c r="N925" s="665">
        <v>3</v>
      </c>
      <c r="O925" s="665">
        <v>1485</v>
      </c>
      <c r="P925" s="678"/>
      <c r="Q925" s="666">
        <v>495</v>
      </c>
    </row>
    <row r="926" spans="1:17" ht="14.4" customHeight="1" x14ac:dyDescent="0.3">
      <c r="A926" s="661" t="s">
        <v>5788</v>
      </c>
      <c r="B926" s="662" t="s">
        <v>4944</v>
      </c>
      <c r="C926" s="662" t="s">
        <v>4986</v>
      </c>
      <c r="D926" s="662" t="s">
        <v>5035</v>
      </c>
      <c r="E926" s="662" t="s">
        <v>5036</v>
      </c>
      <c r="F926" s="665">
        <v>2</v>
      </c>
      <c r="G926" s="665">
        <v>1358</v>
      </c>
      <c r="H926" s="665">
        <v>1</v>
      </c>
      <c r="I926" s="665">
        <v>679</v>
      </c>
      <c r="J926" s="665">
        <v>2</v>
      </c>
      <c r="K926" s="665">
        <v>1360</v>
      </c>
      <c r="L926" s="665">
        <v>1.0014727540500736</v>
      </c>
      <c r="M926" s="665">
        <v>680</v>
      </c>
      <c r="N926" s="665">
        <v>2</v>
      </c>
      <c r="O926" s="665">
        <v>1376</v>
      </c>
      <c r="P926" s="678">
        <v>1.0132547864506627</v>
      </c>
      <c r="Q926" s="666">
        <v>688</v>
      </c>
    </row>
    <row r="927" spans="1:17" ht="14.4" customHeight="1" x14ac:dyDescent="0.3">
      <c r="A927" s="661" t="s">
        <v>5788</v>
      </c>
      <c r="B927" s="662" t="s">
        <v>4944</v>
      </c>
      <c r="C927" s="662" t="s">
        <v>4986</v>
      </c>
      <c r="D927" s="662" t="s">
        <v>5037</v>
      </c>
      <c r="E927" s="662" t="s">
        <v>5034</v>
      </c>
      <c r="F927" s="665">
        <v>24</v>
      </c>
      <c r="G927" s="665">
        <v>13332</v>
      </c>
      <c r="H927" s="665">
        <v>1</v>
      </c>
      <c r="I927" s="665">
        <v>555.5</v>
      </c>
      <c r="J927" s="665">
        <v>19</v>
      </c>
      <c r="K927" s="665">
        <v>10621</v>
      </c>
      <c r="L927" s="665">
        <v>0.79665466546654662</v>
      </c>
      <c r="M927" s="665">
        <v>559</v>
      </c>
      <c r="N927" s="665">
        <v>23</v>
      </c>
      <c r="O927" s="665">
        <v>13064</v>
      </c>
      <c r="P927" s="678">
        <v>0.97989798979897991</v>
      </c>
      <c r="Q927" s="666">
        <v>568</v>
      </c>
    </row>
    <row r="928" spans="1:17" ht="14.4" customHeight="1" x14ac:dyDescent="0.3">
      <c r="A928" s="661" t="s">
        <v>5788</v>
      </c>
      <c r="B928" s="662" t="s">
        <v>4944</v>
      </c>
      <c r="C928" s="662" t="s">
        <v>4986</v>
      </c>
      <c r="D928" s="662" t="s">
        <v>5038</v>
      </c>
      <c r="E928" s="662" t="s">
        <v>5036</v>
      </c>
      <c r="F928" s="665"/>
      <c r="G928" s="665"/>
      <c r="H928" s="665"/>
      <c r="I928" s="665"/>
      <c r="J928" s="665">
        <v>3</v>
      </c>
      <c r="K928" s="665">
        <v>2256</v>
      </c>
      <c r="L928" s="665"/>
      <c r="M928" s="665">
        <v>752</v>
      </c>
      <c r="N928" s="665">
        <v>4</v>
      </c>
      <c r="O928" s="665">
        <v>3044</v>
      </c>
      <c r="P928" s="678"/>
      <c r="Q928" s="666">
        <v>761</v>
      </c>
    </row>
    <row r="929" spans="1:17" ht="14.4" customHeight="1" x14ac:dyDescent="0.3">
      <c r="A929" s="661" t="s">
        <v>5788</v>
      </c>
      <c r="B929" s="662" t="s">
        <v>4944</v>
      </c>
      <c r="C929" s="662" t="s">
        <v>4986</v>
      </c>
      <c r="D929" s="662" t="s">
        <v>5095</v>
      </c>
      <c r="E929" s="662" t="s">
        <v>5096</v>
      </c>
      <c r="F929" s="665">
        <v>88</v>
      </c>
      <c r="G929" s="665">
        <v>70836</v>
      </c>
      <c r="H929" s="665">
        <v>1</v>
      </c>
      <c r="I929" s="665">
        <v>804.9545454545455</v>
      </c>
      <c r="J929" s="665">
        <v>70</v>
      </c>
      <c r="K929" s="665">
        <v>56630</v>
      </c>
      <c r="L929" s="665">
        <v>0.79945225591507141</v>
      </c>
      <c r="M929" s="665">
        <v>809</v>
      </c>
      <c r="N929" s="665">
        <v>91</v>
      </c>
      <c r="O929" s="665">
        <v>74438</v>
      </c>
      <c r="P929" s="678">
        <v>1.0508498503585748</v>
      </c>
      <c r="Q929" s="666">
        <v>818</v>
      </c>
    </row>
    <row r="930" spans="1:17" ht="14.4" customHeight="1" x14ac:dyDescent="0.3">
      <c r="A930" s="661" t="s">
        <v>5788</v>
      </c>
      <c r="B930" s="662" t="s">
        <v>4944</v>
      </c>
      <c r="C930" s="662" t="s">
        <v>4986</v>
      </c>
      <c r="D930" s="662" t="s">
        <v>5039</v>
      </c>
      <c r="E930" s="662" t="s">
        <v>5022</v>
      </c>
      <c r="F930" s="665">
        <v>3</v>
      </c>
      <c r="G930" s="665">
        <v>1331</v>
      </c>
      <c r="H930" s="665">
        <v>1</v>
      </c>
      <c r="I930" s="665">
        <v>443.66666666666669</v>
      </c>
      <c r="J930" s="665">
        <v>19</v>
      </c>
      <c r="K930" s="665">
        <v>8531</v>
      </c>
      <c r="L930" s="665">
        <v>6.4094665664913597</v>
      </c>
      <c r="M930" s="665">
        <v>449</v>
      </c>
      <c r="N930" s="665">
        <v>16</v>
      </c>
      <c r="O930" s="665">
        <v>7392</v>
      </c>
      <c r="P930" s="678">
        <v>5.553719008264463</v>
      </c>
      <c r="Q930" s="666">
        <v>462</v>
      </c>
    </row>
    <row r="931" spans="1:17" ht="14.4" customHeight="1" x14ac:dyDescent="0.3">
      <c r="A931" s="661" t="s">
        <v>5788</v>
      </c>
      <c r="B931" s="662" t="s">
        <v>4944</v>
      </c>
      <c r="C931" s="662" t="s">
        <v>4986</v>
      </c>
      <c r="D931" s="662" t="s">
        <v>5040</v>
      </c>
      <c r="E931" s="662" t="s">
        <v>5024</v>
      </c>
      <c r="F931" s="665">
        <v>2</v>
      </c>
      <c r="G931" s="665">
        <v>862</v>
      </c>
      <c r="H931" s="665">
        <v>1</v>
      </c>
      <c r="I931" s="665">
        <v>431</v>
      </c>
      <c r="J931" s="665">
        <v>1</v>
      </c>
      <c r="K931" s="665">
        <v>437</v>
      </c>
      <c r="L931" s="665">
        <v>0.50696055684454755</v>
      </c>
      <c r="M931" s="665">
        <v>437</v>
      </c>
      <c r="N931" s="665"/>
      <c r="O931" s="665"/>
      <c r="P931" s="678"/>
      <c r="Q931" s="666"/>
    </row>
    <row r="932" spans="1:17" ht="14.4" customHeight="1" x14ac:dyDescent="0.3">
      <c r="A932" s="661" t="s">
        <v>5788</v>
      </c>
      <c r="B932" s="662" t="s">
        <v>4944</v>
      </c>
      <c r="C932" s="662" t="s">
        <v>4986</v>
      </c>
      <c r="D932" s="662" t="s">
        <v>5110</v>
      </c>
      <c r="E932" s="662" t="s">
        <v>5020</v>
      </c>
      <c r="F932" s="665">
        <v>1</v>
      </c>
      <c r="G932" s="665">
        <v>712</v>
      </c>
      <c r="H932" s="665">
        <v>1</v>
      </c>
      <c r="I932" s="665">
        <v>712</v>
      </c>
      <c r="J932" s="665"/>
      <c r="K932" s="665"/>
      <c r="L932" s="665"/>
      <c r="M932" s="665"/>
      <c r="N932" s="665"/>
      <c r="O932" s="665"/>
      <c r="P932" s="678"/>
      <c r="Q932" s="666"/>
    </row>
    <row r="933" spans="1:17" ht="14.4" customHeight="1" x14ac:dyDescent="0.3">
      <c r="A933" s="661" t="s">
        <v>5788</v>
      </c>
      <c r="B933" s="662" t="s">
        <v>4944</v>
      </c>
      <c r="C933" s="662" t="s">
        <v>4986</v>
      </c>
      <c r="D933" s="662" t="s">
        <v>5041</v>
      </c>
      <c r="E933" s="662" t="s">
        <v>5042</v>
      </c>
      <c r="F933" s="665">
        <v>22</v>
      </c>
      <c r="G933" s="665">
        <v>4580</v>
      </c>
      <c r="H933" s="665">
        <v>1</v>
      </c>
      <c r="I933" s="665">
        <v>208.18181818181819</v>
      </c>
      <c r="J933" s="665">
        <v>19</v>
      </c>
      <c r="K933" s="665">
        <v>3990</v>
      </c>
      <c r="L933" s="665">
        <v>0.87117903930131002</v>
      </c>
      <c r="M933" s="665">
        <v>210</v>
      </c>
      <c r="N933" s="665">
        <v>25</v>
      </c>
      <c r="O933" s="665">
        <v>5375</v>
      </c>
      <c r="P933" s="678">
        <v>1.1735807860262009</v>
      </c>
      <c r="Q933" s="666">
        <v>215</v>
      </c>
    </row>
    <row r="934" spans="1:17" ht="14.4" customHeight="1" x14ac:dyDescent="0.3">
      <c r="A934" s="661" t="s">
        <v>5788</v>
      </c>
      <c r="B934" s="662" t="s">
        <v>4944</v>
      </c>
      <c r="C934" s="662" t="s">
        <v>4986</v>
      </c>
      <c r="D934" s="662" t="s">
        <v>5001</v>
      </c>
      <c r="E934" s="662" t="s">
        <v>5002</v>
      </c>
      <c r="F934" s="665">
        <v>4</v>
      </c>
      <c r="G934" s="665">
        <v>1311</v>
      </c>
      <c r="H934" s="665">
        <v>1</v>
      </c>
      <c r="I934" s="665">
        <v>327.75</v>
      </c>
      <c r="J934" s="665">
        <v>6</v>
      </c>
      <c r="K934" s="665">
        <v>1986</v>
      </c>
      <c r="L934" s="665">
        <v>1.5148741418764302</v>
      </c>
      <c r="M934" s="665">
        <v>331</v>
      </c>
      <c r="N934" s="665">
        <v>20</v>
      </c>
      <c r="O934" s="665">
        <v>7080</v>
      </c>
      <c r="P934" s="678">
        <v>5.4004576659038905</v>
      </c>
      <c r="Q934" s="666">
        <v>354</v>
      </c>
    </row>
    <row r="935" spans="1:17" ht="14.4" customHeight="1" x14ac:dyDescent="0.3">
      <c r="A935" s="661" t="s">
        <v>5788</v>
      </c>
      <c r="B935" s="662" t="s">
        <v>4944</v>
      </c>
      <c r="C935" s="662" t="s">
        <v>4986</v>
      </c>
      <c r="D935" s="662" t="s">
        <v>5043</v>
      </c>
      <c r="E935" s="662" t="s">
        <v>5044</v>
      </c>
      <c r="F935" s="665">
        <v>175</v>
      </c>
      <c r="G935" s="665">
        <v>14538</v>
      </c>
      <c r="H935" s="665">
        <v>1</v>
      </c>
      <c r="I935" s="665">
        <v>83.074285714285708</v>
      </c>
      <c r="J935" s="665">
        <v>144</v>
      </c>
      <c r="K935" s="665">
        <v>12240</v>
      </c>
      <c r="L935" s="665">
        <v>0.84193148988856792</v>
      </c>
      <c r="M935" s="665">
        <v>85</v>
      </c>
      <c r="N935" s="665">
        <v>213</v>
      </c>
      <c r="O935" s="665">
        <v>18105</v>
      </c>
      <c r="P935" s="678">
        <v>1.2453569954601733</v>
      </c>
      <c r="Q935" s="666">
        <v>85</v>
      </c>
    </row>
    <row r="936" spans="1:17" ht="14.4" customHeight="1" x14ac:dyDescent="0.3">
      <c r="A936" s="661" t="s">
        <v>5788</v>
      </c>
      <c r="B936" s="662" t="s">
        <v>4944</v>
      </c>
      <c r="C936" s="662" t="s">
        <v>4986</v>
      </c>
      <c r="D936" s="662" t="s">
        <v>5053</v>
      </c>
      <c r="E936" s="662" t="s">
        <v>5054</v>
      </c>
      <c r="F936" s="665"/>
      <c r="G936" s="665"/>
      <c r="H936" s="665"/>
      <c r="I936" s="665"/>
      <c r="J936" s="665"/>
      <c r="K936" s="665"/>
      <c r="L936" s="665"/>
      <c r="M936" s="665"/>
      <c r="N936" s="665">
        <v>3</v>
      </c>
      <c r="O936" s="665">
        <v>2157</v>
      </c>
      <c r="P936" s="678"/>
      <c r="Q936" s="666">
        <v>719</v>
      </c>
    </row>
    <row r="937" spans="1:17" ht="14.4" customHeight="1" x14ac:dyDescent="0.3">
      <c r="A937" s="661" t="s">
        <v>5788</v>
      </c>
      <c r="B937" s="662" t="s">
        <v>4944</v>
      </c>
      <c r="C937" s="662" t="s">
        <v>4986</v>
      </c>
      <c r="D937" s="662" t="s">
        <v>5097</v>
      </c>
      <c r="E937" s="662" t="s">
        <v>5096</v>
      </c>
      <c r="F937" s="665">
        <v>44</v>
      </c>
      <c r="G937" s="665">
        <v>40964</v>
      </c>
      <c r="H937" s="665">
        <v>1</v>
      </c>
      <c r="I937" s="665">
        <v>931</v>
      </c>
      <c r="J937" s="665">
        <v>35</v>
      </c>
      <c r="K937" s="665">
        <v>32725</v>
      </c>
      <c r="L937" s="665">
        <v>0.79887218045112784</v>
      </c>
      <c r="M937" s="665">
        <v>935</v>
      </c>
      <c r="N937" s="665">
        <v>86</v>
      </c>
      <c r="O937" s="665">
        <v>81872</v>
      </c>
      <c r="P937" s="678">
        <v>1.998632946001367</v>
      </c>
      <c r="Q937" s="666">
        <v>952</v>
      </c>
    </row>
    <row r="938" spans="1:17" ht="14.4" customHeight="1" x14ac:dyDescent="0.3">
      <c r="A938" s="661" t="s">
        <v>5788</v>
      </c>
      <c r="B938" s="662" t="s">
        <v>4944</v>
      </c>
      <c r="C938" s="662" t="s">
        <v>4986</v>
      </c>
      <c r="D938" s="662" t="s">
        <v>5009</v>
      </c>
      <c r="E938" s="662" t="s">
        <v>5010</v>
      </c>
      <c r="F938" s="665">
        <v>52</v>
      </c>
      <c r="G938" s="665">
        <v>5844</v>
      </c>
      <c r="H938" s="665">
        <v>1</v>
      </c>
      <c r="I938" s="665">
        <v>112.38461538461539</v>
      </c>
      <c r="J938" s="665">
        <v>71</v>
      </c>
      <c r="K938" s="665">
        <v>8094</v>
      </c>
      <c r="L938" s="665">
        <v>1.3850102669404518</v>
      </c>
      <c r="M938" s="665">
        <v>114</v>
      </c>
      <c r="N938" s="665">
        <v>93</v>
      </c>
      <c r="O938" s="665">
        <v>11160</v>
      </c>
      <c r="P938" s="678">
        <v>1.9096509240246407</v>
      </c>
      <c r="Q938" s="666">
        <v>120</v>
      </c>
    </row>
    <row r="939" spans="1:17" ht="14.4" customHeight="1" x14ac:dyDescent="0.3">
      <c r="A939" s="661" t="s">
        <v>5788</v>
      </c>
      <c r="B939" s="662" t="s">
        <v>4944</v>
      </c>
      <c r="C939" s="662" t="s">
        <v>4986</v>
      </c>
      <c r="D939" s="662" t="s">
        <v>5098</v>
      </c>
      <c r="E939" s="662" t="s">
        <v>5096</v>
      </c>
      <c r="F939" s="665">
        <v>23</v>
      </c>
      <c r="G939" s="665">
        <v>16912</v>
      </c>
      <c r="H939" s="665">
        <v>1</v>
      </c>
      <c r="I939" s="665">
        <v>735.304347826087</v>
      </c>
      <c r="J939" s="665">
        <v>27</v>
      </c>
      <c r="K939" s="665">
        <v>19899</v>
      </c>
      <c r="L939" s="665">
        <v>1.1766201513718071</v>
      </c>
      <c r="M939" s="665">
        <v>737</v>
      </c>
      <c r="N939" s="665">
        <v>18</v>
      </c>
      <c r="O939" s="665">
        <v>13410</v>
      </c>
      <c r="P939" s="678">
        <v>0.79292809839167455</v>
      </c>
      <c r="Q939" s="666">
        <v>745</v>
      </c>
    </row>
    <row r="940" spans="1:17" ht="14.4" customHeight="1" x14ac:dyDescent="0.3">
      <c r="A940" s="661" t="s">
        <v>5788</v>
      </c>
      <c r="B940" s="662" t="s">
        <v>4944</v>
      </c>
      <c r="C940" s="662" t="s">
        <v>4986</v>
      </c>
      <c r="D940" s="662" t="s">
        <v>5099</v>
      </c>
      <c r="E940" s="662" t="s">
        <v>5100</v>
      </c>
      <c r="F940" s="665"/>
      <c r="G940" s="665"/>
      <c r="H940" s="665"/>
      <c r="I940" s="665"/>
      <c r="J940" s="665">
        <v>1</v>
      </c>
      <c r="K940" s="665">
        <v>57</v>
      </c>
      <c r="L940" s="665"/>
      <c r="M940" s="665">
        <v>57</v>
      </c>
      <c r="N940" s="665"/>
      <c r="O940" s="665"/>
      <c r="P940" s="678"/>
      <c r="Q940" s="666"/>
    </row>
    <row r="941" spans="1:17" ht="14.4" customHeight="1" x14ac:dyDescent="0.3">
      <c r="A941" s="661" t="s">
        <v>5788</v>
      </c>
      <c r="B941" s="662" t="s">
        <v>4944</v>
      </c>
      <c r="C941" s="662" t="s">
        <v>4986</v>
      </c>
      <c r="D941" s="662" t="s">
        <v>5101</v>
      </c>
      <c r="E941" s="662" t="s">
        <v>5102</v>
      </c>
      <c r="F941" s="665">
        <v>48</v>
      </c>
      <c r="G941" s="665">
        <v>25198</v>
      </c>
      <c r="H941" s="665">
        <v>1</v>
      </c>
      <c r="I941" s="665">
        <v>524.95833333333337</v>
      </c>
      <c r="J941" s="665">
        <v>61</v>
      </c>
      <c r="K941" s="665">
        <v>32147</v>
      </c>
      <c r="L941" s="665">
        <v>1.2757758552266052</v>
      </c>
      <c r="M941" s="665">
        <v>527</v>
      </c>
      <c r="N941" s="665">
        <v>73</v>
      </c>
      <c r="O941" s="665">
        <v>39639</v>
      </c>
      <c r="P941" s="678">
        <v>1.5731010397650607</v>
      </c>
      <c r="Q941" s="666">
        <v>543</v>
      </c>
    </row>
    <row r="942" spans="1:17" ht="14.4" customHeight="1" x14ac:dyDescent="0.3">
      <c r="A942" s="661" t="s">
        <v>5788</v>
      </c>
      <c r="B942" s="662" t="s">
        <v>4944</v>
      </c>
      <c r="C942" s="662" t="s">
        <v>4986</v>
      </c>
      <c r="D942" s="662" t="s">
        <v>5045</v>
      </c>
      <c r="E942" s="662" t="s">
        <v>5046</v>
      </c>
      <c r="F942" s="665">
        <v>2</v>
      </c>
      <c r="G942" s="665">
        <v>592</v>
      </c>
      <c r="H942" s="665">
        <v>1</v>
      </c>
      <c r="I942" s="665">
        <v>296</v>
      </c>
      <c r="J942" s="665">
        <v>9</v>
      </c>
      <c r="K942" s="665">
        <v>2691</v>
      </c>
      <c r="L942" s="665">
        <v>4.5456081081081079</v>
      </c>
      <c r="M942" s="665">
        <v>299</v>
      </c>
      <c r="N942" s="665">
        <v>15</v>
      </c>
      <c r="O942" s="665">
        <v>4605</v>
      </c>
      <c r="P942" s="678">
        <v>7.7787162162162158</v>
      </c>
      <c r="Q942" s="666">
        <v>307</v>
      </c>
    </row>
    <row r="943" spans="1:17" ht="14.4" customHeight="1" x14ac:dyDescent="0.3">
      <c r="A943" s="661" t="s">
        <v>5788</v>
      </c>
      <c r="B943" s="662" t="s">
        <v>4944</v>
      </c>
      <c r="C943" s="662" t="s">
        <v>4986</v>
      </c>
      <c r="D943" s="662" t="s">
        <v>5103</v>
      </c>
      <c r="E943" s="662" t="s">
        <v>5042</v>
      </c>
      <c r="F943" s="665">
        <v>6</v>
      </c>
      <c r="G943" s="665">
        <v>1038</v>
      </c>
      <c r="H943" s="665">
        <v>1</v>
      </c>
      <c r="I943" s="665">
        <v>173</v>
      </c>
      <c r="J943" s="665">
        <v>6</v>
      </c>
      <c r="K943" s="665">
        <v>1044</v>
      </c>
      <c r="L943" s="665">
        <v>1.0057803468208093</v>
      </c>
      <c r="M943" s="665">
        <v>174</v>
      </c>
      <c r="N943" s="665">
        <v>4</v>
      </c>
      <c r="O943" s="665">
        <v>712</v>
      </c>
      <c r="P943" s="678">
        <v>0.68593448940269752</v>
      </c>
      <c r="Q943" s="666">
        <v>178</v>
      </c>
    </row>
    <row r="944" spans="1:17" ht="14.4" customHeight="1" x14ac:dyDescent="0.3">
      <c r="A944" s="661" t="s">
        <v>5788</v>
      </c>
      <c r="B944" s="662" t="s">
        <v>4944</v>
      </c>
      <c r="C944" s="662" t="s">
        <v>4986</v>
      </c>
      <c r="D944" s="662" t="s">
        <v>5047</v>
      </c>
      <c r="E944" s="662" t="s">
        <v>5046</v>
      </c>
      <c r="F944" s="665">
        <v>27</v>
      </c>
      <c r="G944" s="665">
        <v>9923</v>
      </c>
      <c r="H944" s="665">
        <v>1</v>
      </c>
      <c r="I944" s="665">
        <v>367.51851851851853</v>
      </c>
      <c r="J944" s="665">
        <v>18</v>
      </c>
      <c r="K944" s="665">
        <v>6678</v>
      </c>
      <c r="L944" s="665">
        <v>0.6729819611004737</v>
      </c>
      <c r="M944" s="665">
        <v>371</v>
      </c>
      <c r="N944" s="665">
        <v>25</v>
      </c>
      <c r="O944" s="665">
        <v>9500</v>
      </c>
      <c r="P944" s="678">
        <v>0.9573717625718029</v>
      </c>
      <c r="Q944" s="666">
        <v>380</v>
      </c>
    </row>
    <row r="945" spans="1:17" ht="14.4" customHeight="1" x14ac:dyDescent="0.3">
      <c r="A945" s="661" t="s">
        <v>5788</v>
      </c>
      <c r="B945" s="662" t="s">
        <v>4944</v>
      </c>
      <c r="C945" s="662" t="s">
        <v>4986</v>
      </c>
      <c r="D945" s="662" t="s">
        <v>5019</v>
      </c>
      <c r="E945" s="662" t="s">
        <v>5020</v>
      </c>
      <c r="F945" s="665"/>
      <c r="G945" s="665"/>
      <c r="H945" s="665"/>
      <c r="I945" s="665"/>
      <c r="J945" s="665">
        <v>1</v>
      </c>
      <c r="K945" s="665">
        <v>606</v>
      </c>
      <c r="L945" s="665"/>
      <c r="M945" s="665">
        <v>606</v>
      </c>
      <c r="N945" s="665">
        <v>6</v>
      </c>
      <c r="O945" s="665">
        <v>3708</v>
      </c>
      <c r="P945" s="678"/>
      <c r="Q945" s="666">
        <v>618</v>
      </c>
    </row>
    <row r="946" spans="1:17" ht="14.4" customHeight="1" x14ac:dyDescent="0.3">
      <c r="A946" s="661" t="s">
        <v>5788</v>
      </c>
      <c r="B946" s="662" t="s">
        <v>4944</v>
      </c>
      <c r="C946" s="662" t="s">
        <v>4986</v>
      </c>
      <c r="D946" s="662" t="s">
        <v>5104</v>
      </c>
      <c r="E946" s="662" t="s">
        <v>5105</v>
      </c>
      <c r="F946" s="665"/>
      <c r="G946" s="665"/>
      <c r="H946" s="665"/>
      <c r="I946" s="665"/>
      <c r="J946" s="665">
        <v>1</v>
      </c>
      <c r="K946" s="665">
        <v>100</v>
      </c>
      <c r="L946" s="665"/>
      <c r="M946" s="665">
        <v>100</v>
      </c>
      <c r="N946" s="665"/>
      <c r="O946" s="665"/>
      <c r="P946" s="678"/>
      <c r="Q946" s="666"/>
    </row>
    <row r="947" spans="1:17" ht="14.4" customHeight="1" x14ac:dyDescent="0.3">
      <c r="A947" s="661" t="s">
        <v>5788</v>
      </c>
      <c r="B947" s="662" t="s">
        <v>4944</v>
      </c>
      <c r="C947" s="662" t="s">
        <v>4986</v>
      </c>
      <c r="D947" s="662" t="s">
        <v>5121</v>
      </c>
      <c r="E947" s="662" t="s">
        <v>5096</v>
      </c>
      <c r="F947" s="665"/>
      <c r="G947" s="665"/>
      <c r="H947" s="665"/>
      <c r="I947" s="665"/>
      <c r="J947" s="665"/>
      <c r="K947" s="665"/>
      <c r="L947" s="665"/>
      <c r="M947" s="665"/>
      <c r="N947" s="665">
        <v>2</v>
      </c>
      <c r="O947" s="665">
        <v>2070</v>
      </c>
      <c r="P947" s="678"/>
      <c r="Q947" s="666">
        <v>1035</v>
      </c>
    </row>
    <row r="948" spans="1:17" ht="14.4" customHeight="1" x14ac:dyDescent="0.3">
      <c r="A948" s="661" t="s">
        <v>5788</v>
      </c>
      <c r="B948" s="662" t="s">
        <v>4944</v>
      </c>
      <c r="C948" s="662" t="s">
        <v>4986</v>
      </c>
      <c r="D948" s="662" t="s">
        <v>5021</v>
      </c>
      <c r="E948" s="662" t="s">
        <v>5022</v>
      </c>
      <c r="F948" s="665">
        <v>1</v>
      </c>
      <c r="G948" s="665">
        <v>335</v>
      </c>
      <c r="H948" s="665">
        <v>1</v>
      </c>
      <c r="I948" s="665">
        <v>335</v>
      </c>
      <c r="J948" s="665"/>
      <c r="K948" s="665"/>
      <c r="L948" s="665"/>
      <c r="M948" s="665"/>
      <c r="N948" s="665"/>
      <c r="O948" s="665"/>
      <c r="P948" s="678"/>
      <c r="Q948" s="666"/>
    </row>
    <row r="949" spans="1:17" ht="14.4" customHeight="1" x14ac:dyDescent="0.3">
      <c r="A949" s="661" t="s">
        <v>5788</v>
      </c>
      <c r="B949" s="662" t="s">
        <v>4944</v>
      </c>
      <c r="C949" s="662" t="s">
        <v>4986</v>
      </c>
      <c r="D949" s="662" t="s">
        <v>5111</v>
      </c>
      <c r="E949" s="662" t="s">
        <v>5112</v>
      </c>
      <c r="F949" s="665">
        <v>3</v>
      </c>
      <c r="G949" s="665">
        <v>1779</v>
      </c>
      <c r="H949" s="665">
        <v>1</v>
      </c>
      <c r="I949" s="665">
        <v>593</v>
      </c>
      <c r="J949" s="665"/>
      <c r="K949" s="665"/>
      <c r="L949" s="665"/>
      <c r="M949" s="665"/>
      <c r="N949" s="665"/>
      <c r="O949" s="665"/>
      <c r="P949" s="678"/>
      <c r="Q949" s="666"/>
    </row>
    <row r="950" spans="1:17" ht="14.4" customHeight="1" x14ac:dyDescent="0.3">
      <c r="A950" s="661" t="s">
        <v>5788</v>
      </c>
      <c r="B950" s="662" t="s">
        <v>4944</v>
      </c>
      <c r="C950" s="662" t="s">
        <v>4986</v>
      </c>
      <c r="D950" s="662" t="s">
        <v>5050</v>
      </c>
      <c r="E950" s="662" t="s">
        <v>5032</v>
      </c>
      <c r="F950" s="665"/>
      <c r="G950" s="665"/>
      <c r="H950" s="665"/>
      <c r="I950" s="665"/>
      <c r="J950" s="665">
        <v>2</v>
      </c>
      <c r="K950" s="665">
        <v>790</v>
      </c>
      <c r="L950" s="665"/>
      <c r="M950" s="665">
        <v>395</v>
      </c>
      <c r="N950" s="665">
        <v>3</v>
      </c>
      <c r="O950" s="665">
        <v>1212</v>
      </c>
      <c r="P950" s="678"/>
      <c r="Q950" s="666">
        <v>404</v>
      </c>
    </row>
    <row r="951" spans="1:17" ht="14.4" customHeight="1" x14ac:dyDescent="0.3">
      <c r="A951" s="661" t="s">
        <v>5788</v>
      </c>
      <c r="B951" s="662" t="s">
        <v>4944</v>
      </c>
      <c r="C951" s="662" t="s">
        <v>4986</v>
      </c>
      <c r="D951" s="662" t="s">
        <v>5055</v>
      </c>
      <c r="E951" s="662" t="s">
        <v>5056</v>
      </c>
      <c r="F951" s="665"/>
      <c r="G951" s="665"/>
      <c r="H951" s="665"/>
      <c r="I951" s="665"/>
      <c r="J951" s="665"/>
      <c r="K951" s="665"/>
      <c r="L951" s="665"/>
      <c r="M951" s="665"/>
      <c r="N951" s="665">
        <v>1</v>
      </c>
      <c r="O951" s="665">
        <v>623</v>
      </c>
      <c r="P951" s="678"/>
      <c r="Q951" s="666">
        <v>623</v>
      </c>
    </row>
    <row r="952" spans="1:17" ht="14.4" customHeight="1" x14ac:dyDescent="0.3">
      <c r="A952" s="661" t="s">
        <v>5788</v>
      </c>
      <c r="B952" s="662" t="s">
        <v>4944</v>
      </c>
      <c r="C952" s="662" t="s">
        <v>4986</v>
      </c>
      <c r="D952" s="662" t="s">
        <v>5027</v>
      </c>
      <c r="E952" s="662" t="s">
        <v>5028</v>
      </c>
      <c r="F952" s="665"/>
      <c r="G952" s="665"/>
      <c r="H952" s="665"/>
      <c r="I952" s="665"/>
      <c r="J952" s="665">
        <v>1</v>
      </c>
      <c r="K952" s="665">
        <v>1260</v>
      </c>
      <c r="L952" s="665"/>
      <c r="M952" s="665">
        <v>1260</v>
      </c>
      <c r="N952" s="665"/>
      <c r="O952" s="665"/>
      <c r="P952" s="678"/>
      <c r="Q952" s="666"/>
    </row>
    <row r="953" spans="1:17" ht="14.4" customHeight="1" x14ac:dyDescent="0.3">
      <c r="A953" s="661" t="s">
        <v>5789</v>
      </c>
      <c r="B953" s="662" t="s">
        <v>4944</v>
      </c>
      <c r="C953" s="662" t="s">
        <v>4986</v>
      </c>
      <c r="D953" s="662" t="s">
        <v>4997</v>
      </c>
      <c r="E953" s="662" t="s">
        <v>4998</v>
      </c>
      <c r="F953" s="665">
        <v>110</v>
      </c>
      <c r="G953" s="665">
        <v>25652</v>
      </c>
      <c r="H953" s="665">
        <v>1</v>
      </c>
      <c r="I953" s="665">
        <v>233.2</v>
      </c>
      <c r="J953" s="665">
        <v>60</v>
      </c>
      <c r="K953" s="665">
        <v>14100</v>
      </c>
      <c r="L953" s="665">
        <v>0.54966474348978633</v>
      </c>
      <c r="M953" s="665">
        <v>235</v>
      </c>
      <c r="N953" s="665">
        <v>38</v>
      </c>
      <c r="O953" s="665">
        <v>9538</v>
      </c>
      <c r="P953" s="678">
        <v>0.37182285981599877</v>
      </c>
      <c r="Q953" s="666">
        <v>251</v>
      </c>
    </row>
    <row r="954" spans="1:17" ht="14.4" customHeight="1" x14ac:dyDescent="0.3">
      <c r="A954" s="661" t="s">
        <v>5789</v>
      </c>
      <c r="B954" s="662" t="s">
        <v>4944</v>
      </c>
      <c r="C954" s="662" t="s">
        <v>4986</v>
      </c>
      <c r="D954" s="662" t="s">
        <v>5029</v>
      </c>
      <c r="E954" s="662" t="s">
        <v>5030</v>
      </c>
      <c r="F954" s="665">
        <v>87</v>
      </c>
      <c r="G954" s="665">
        <v>10198</v>
      </c>
      <c r="H954" s="665">
        <v>1</v>
      </c>
      <c r="I954" s="665">
        <v>117.2183908045977</v>
      </c>
      <c r="J954" s="665">
        <v>49</v>
      </c>
      <c r="K954" s="665">
        <v>5782</v>
      </c>
      <c r="L954" s="665">
        <v>0.56697391645420669</v>
      </c>
      <c r="M954" s="665">
        <v>118</v>
      </c>
      <c r="N954" s="665">
        <v>31</v>
      </c>
      <c r="O954" s="665">
        <v>3906</v>
      </c>
      <c r="P954" s="678">
        <v>0.38301627770151009</v>
      </c>
      <c r="Q954" s="666">
        <v>126</v>
      </c>
    </row>
    <row r="955" spans="1:17" ht="14.4" customHeight="1" x14ac:dyDescent="0.3">
      <c r="A955" s="661" t="s">
        <v>5789</v>
      </c>
      <c r="B955" s="662" t="s">
        <v>4944</v>
      </c>
      <c r="C955" s="662" t="s">
        <v>4986</v>
      </c>
      <c r="D955" s="662" t="s">
        <v>5031</v>
      </c>
      <c r="E955" s="662" t="s">
        <v>5032</v>
      </c>
      <c r="F955" s="665"/>
      <c r="G955" s="665"/>
      <c r="H955" s="665"/>
      <c r="I955" s="665"/>
      <c r="J955" s="665">
        <v>1</v>
      </c>
      <c r="K955" s="665">
        <v>323</v>
      </c>
      <c r="L955" s="665"/>
      <c r="M955" s="665">
        <v>323</v>
      </c>
      <c r="N955" s="665"/>
      <c r="O955" s="665"/>
      <c r="P955" s="678"/>
      <c r="Q955" s="666"/>
    </row>
    <row r="956" spans="1:17" ht="14.4" customHeight="1" x14ac:dyDescent="0.3">
      <c r="A956" s="661" t="s">
        <v>5789</v>
      </c>
      <c r="B956" s="662" t="s">
        <v>4944</v>
      </c>
      <c r="C956" s="662" t="s">
        <v>4986</v>
      </c>
      <c r="D956" s="662" t="s">
        <v>5033</v>
      </c>
      <c r="E956" s="662" t="s">
        <v>5034</v>
      </c>
      <c r="F956" s="665">
        <v>3</v>
      </c>
      <c r="G956" s="665">
        <v>1458</v>
      </c>
      <c r="H956" s="665">
        <v>1</v>
      </c>
      <c r="I956" s="665">
        <v>486</v>
      </c>
      <c r="J956" s="665"/>
      <c r="K956" s="665"/>
      <c r="L956" s="665"/>
      <c r="M956" s="665"/>
      <c r="N956" s="665"/>
      <c r="O956" s="665"/>
      <c r="P956" s="678"/>
      <c r="Q956" s="666"/>
    </row>
    <row r="957" spans="1:17" ht="14.4" customHeight="1" x14ac:dyDescent="0.3">
      <c r="A957" s="661" t="s">
        <v>5789</v>
      </c>
      <c r="B957" s="662" t="s">
        <v>4944</v>
      </c>
      <c r="C957" s="662" t="s">
        <v>4986</v>
      </c>
      <c r="D957" s="662" t="s">
        <v>5037</v>
      </c>
      <c r="E957" s="662" t="s">
        <v>5034</v>
      </c>
      <c r="F957" s="665">
        <v>1</v>
      </c>
      <c r="G957" s="665">
        <v>557</v>
      </c>
      <c r="H957" s="665">
        <v>1</v>
      </c>
      <c r="I957" s="665">
        <v>557</v>
      </c>
      <c r="J957" s="665"/>
      <c r="K957" s="665"/>
      <c r="L957" s="665"/>
      <c r="M957" s="665"/>
      <c r="N957" s="665"/>
      <c r="O957" s="665"/>
      <c r="P957" s="678"/>
      <c r="Q957" s="666"/>
    </row>
    <row r="958" spans="1:17" ht="14.4" customHeight="1" x14ac:dyDescent="0.3">
      <c r="A958" s="661" t="s">
        <v>5789</v>
      </c>
      <c r="B958" s="662" t="s">
        <v>4944</v>
      </c>
      <c r="C958" s="662" t="s">
        <v>4986</v>
      </c>
      <c r="D958" s="662" t="s">
        <v>5038</v>
      </c>
      <c r="E958" s="662" t="s">
        <v>5036</v>
      </c>
      <c r="F958" s="665"/>
      <c r="G958" s="665"/>
      <c r="H958" s="665"/>
      <c r="I958" s="665"/>
      <c r="J958" s="665">
        <v>4</v>
      </c>
      <c r="K958" s="665">
        <v>3008</v>
      </c>
      <c r="L958" s="665"/>
      <c r="M958" s="665">
        <v>752</v>
      </c>
      <c r="N958" s="665"/>
      <c r="O958" s="665"/>
      <c r="P958" s="678"/>
      <c r="Q958" s="666"/>
    </row>
    <row r="959" spans="1:17" ht="14.4" customHeight="1" x14ac:dyDescent="0.3">
      <c r="A959" s="661" t="s">
        <v>5789</v>
      </c>
      <c r="B959" s="662" t="s">
        <v>4944</v>
      </c>
      <c r="C959" s="662" t="s">
        <v>4986</v>
      </c>
      <c r="D959" s="662" t="s">
        <v>5095</v>
      </c>
      <c r="E959" s="662" t="s">
        <v>5096</v>
      </c>
      <c r="F959" s="665"/>
      <c r="G959" s="665"/>
      <c r="H959" s="665"/>
      <c r="I959" s="665"/>
      <c r="J959" s="665">
        <v>21</v>
      </c>
      <c r="K959" s="665">
        <v>16989</v>
      </c>
      <c r="L959" s="665"/>
      <c r="M959" s="665">
        <v>809</v>
      </c>
      <c r="N959" s="665">
        <v>3</v>
      </c>
      <c r="O959" s="665">
        <v>2454</v>
      </c>
      <c r="P959" s="678"/>
      <c r="Q959" s="666">
        <v>818</v>
      </c>
    </row>
    <row r="960" spans="1:17" ht="14.4" customHeight="1" x14ac:dyDescent="0.3">
      <c r="A960" s="661" t="s">
        <v>5789</v>
      </c>
      <c r="B960" s="662" t="s">
        <v>4944</v>
      </c>
      <c r="C960" s="662" t="s">
        <v>4986</v>
      </c>
      <c r="D960" s="662" t="s">
        <v>5041</v>
      </c>
      <c r="E960" s="662" t="s">
        <v>5042</v>
      </c>
      <c r="F960" s="665"/>
      <c r="G960" s="665"/>
      <c r="H960" s="665"/>
      <c r="I960" s="665"/>
      <c r="J960" s="665">
        <v>5</v>
      </c>
      <c r="K960" s="665">
        <v>1050</v>
      </c>
      <c r="L960" s="665"/>
      <c r="M960" s="665">
        <v>210</v>
      </c>
      <c r="N960" s="665">
        <v>1</v>
      </c>
      <c r="O960" s="665">
        <v>215</v>
      </c>
      <c r="P960" s="678"/>
      <c r="Q960" s="666">
        <v>215</v>
      </c>
    </row>
    <row r="961" spans="1:17" ht="14.4" customHeight="1" x14ac:dyDescent="0.3">
      <c r="A961" s="661" t="s">
        <v>5789</v>
      </c>
      <c r="B961" s="662" t="s">
        <v>4944</v>
      </c>
      <c r="C961" s="662" t="s">
        <v>4986</v>
      </c>
      <c r="D961" s="662" t="s">
        <v>5043</v>
      </c>
      <c r="E961" s="662" t="s">
        <v>5044</v>
      </c>
      <c r="F961" s="665"/>
      <c r="G961" s="665"/>
      <c r="H961" s="665"/>
      <c r="I961" s="665"/>
      <c r="J961" s="665">
        <v>25</v>
      </c>
      <c r="K961" s="665">
        <v>2125</v>
      </c>
      <c r="L961" s="665"/>
      <c r="M961" s="665">
        <v>85</v>
      </c>
      <c r="N961" s="665">
        <v>4</v>
      </c>
      <c r="O961" s="665">
        <v>340</v>
      </c>
      <c r="P961" s="678"/>
      <c r="Q961" s="666">
        <v>85</v>
      </c>
    </row>
    <row r="962" spans="1:17" ht="14.4" customHeight="1" x14ac:dyDescent="0.3">
      <c r="A962" s="661" t="s">
        <v>5789</v>
      </c>
      <c r="B962" s="662" t="s">
        <v>4944</v>
      </c>
      <c r="C962" s="662" t="s">
        <v>4986</v>
      </c>
      <c r="D962" s="662" t="s">
        <v>5053</v>
      </c>
      <c r="E962" s="662" t="s">
        <v>5054</v>
      </c>
      <c r="F962" s="665"/>
      <c r="G962" s="665"/>
      <c r="H962" s="665"/>
      <c r="I962" s="665"/>
      <c r="J962" s="665">
        <v>1</v>
      </c>
      <c r="K962" s="665">
        <v>707</v>
      </c>
      <c r="L962" s="665"/>
      <c r="M962" s="665">
        <v>707</v>
      </c>
      <c r="N962" s="665"/>
      <c r="O962" s="665"/>
      <c r="P962" s="678"/>
      <c r="Q962" s="666"/>
    </row>
    <row r="963" spans="1:17" ht="14.4" customHeight="1" x14ac:dyDescent="0.3">
      <c r="A963" s="661" t="s">
        <v>5789</v>
      </c>
      <c r="B963" s="662" t="s">
        <v>4944</v>
      </c>
      <c r="C963" s="662" t="s">
        <v>4986</v>
      </c>
      <c r="D963" s="662" t="s">
        <v>5098</v>
      </c>
      <c r="E963" s="662" t="s">
        <v>5096</v>
      </c>
      <c r="F963" s="665"/>
      <c r="G963" s="665"/>
      <c r="H963" s="665"/>
      <c r="I963" s="665"/>
      <c r="J963" s="665"/>
      <c r="K963" s="665"/>
      <c r="L963" s="665"/>
      <c r="M963" s="665"/>
      <c r="N963" s="665">
        <v>1</v>
      </c>
      <c r="O963" s="665">
        <v>745</v>
      </c>
      <c r="P963" s="678"/>
      <c r="Q963" s="666">
        <v>745</v>
      </c>
    </row>
    <row r="964" spans="1:17" ht="14.4" customHeight="1" x14ac:dyDescent="0.3">
      <c r="A964" s="661" t="s">
        <v>5789</v>
      </c>
      <c r="B964" s="662" t="s">
        <v>4944</v>
      </c>
      <c r="C964" s="662" t="s">
        <v>4986</v>
      </c>
      <c r="D964" s="662" t="s">
        <v>5101</v>
      </c>
      <c r="E964" s="662" t="s">
        <v>5102</v>
      </c>
      <c r="F964" s="665">
        <v>1</v>
      </c>
      <c r="G964" s="665">
        <v>524</v>
      </c>
      <c r="H964" s="665">
        <v>1</v>
      </c>
      <c r="I964" s="665">
        <v>524</v>
      </c>
      <c r="J964" s="665"/>
      <c r="K964" s="665"/>
      <c r="L964" s="665"/>
      <c r="M964" s="665"/>
      <c r="N964" s="665">
        <v>1</v>
      </c>
      <c r="O964" s="665">
        <v>543</v>
      </c>
      <c r="P964" s="678">
        <v>1.0362595419847329</v>
      </c>
      <c r="Q964" s="666">
        <v>543</v>
      </c>
    </row>
    <row r="965" spans="1:17" ht="14.4" customHeight="1" x14ac:dyDescent="0.3">
      <c r="A965" s="661" t="s">
        <v>5789</v>
      </c>
      <c r="B965" s="662" t="s">
        <v>4944</v>
      </c>
      <c r="C965" s="662" t="s">
        <v>4986</v>
      </c>
      <c r="D965" s="662" t="s">
        <v>5045</v>
      </c>
      <c r="E965" s="662" t="s">
        <v>5046</v>
      </c>
      <c r="F965" s="665">
        <v>81</v>
      </c>
      <c r="G965" s="665">
        <v>24076</v>
      </c>
      <c r="H965" s="665">
        <v>1</v>
      </c>
      <c r="I965" s="665">
        <v>297.23456790123458</v>
      </c>
      <c r="J965" s="665">
        <v>35</v>
      </c>
      <c r="K965" s="665">
        <v>10465</v>
      </c>
      <c r="L965" s="665">
        <v>0.43466522678185743</v>
      </c>
      <c r="M965" s="665">
        <v>299</v>
      </c>
      <c r="N965" s="665">
        <v>29</v>
      </c>
      <c r="O965" s="665">
        <v>8903</v>
      </c>
      <c r="P965" s="678">
        <v>0.36978734008971592</v>
      </c>
      <c r="Q965" s="666">
        <v>307</v>
      </c>
    </row>
    <row r="966" spans="1:17" ht="14.4" customHeight="1" x14ac:dyDescent="0.3">
      <c r="A966" s="661" t="s">
        <v>5789</v>
      </c>
      <c r="B966" s="662" t="s">
        <v>4944</v>
      </c>
      <c r="C966" s="662" t="s">
        <v>4986</v>
      </c>
      <c r="D966" s="662" t="s">
        <v>5047</v>
      </c>
      <c r="E966" s="662" t="s">
        <v>5046</v>
      </c>
      <c r="F966" s="665">
        <v>2</v>
      </c>
      <c r="G966" s="665">
        <v>730</v>
      </c>
      <c r="H966" s="665">
        <v>1</v>
      </c>
      <c r="I966" s="665">
        <v>365</v>
      </c>
      <c r="J966" s="665"/>
      <c r="K966" s="665"/>
      <c r="L966" s="665"/>
      <c r="M966" s="665"/>
      <c r="N966" s="665"/>
      <c r="O966" s="665"/>
      <c r="P966" s="678"/>
      <c r="Q966" s="666"/>
    </row>
    <row r="967" spans="1:17" ht="14.4" customHeight="1" x14ac:dyDescent="0.3">
      <c r="A967" s="661" t="s">
        <v>5790</v>
      </c>
      <c r="B967" s="662" t="s">
        <v>4944</v>
      </c>
      <c r="C967" s="662" t="s">
        <v>4986</v>
      </c>
      <c r="D967" s="662" t="s">
        <v>4997</v>
      </c>
      <c r="E967" s="662" t="s">
        <v>4998</v>
      </c>
      <c r="F967" s="665"/>
      <c r="G967" s="665"/>
      <c r="H967" s="665"/>
      <c r="I967" s="665"/>
      <c r="J967" s="665">
        <v>1</v>
      </c>
      <c r="K967" s="665">
        <v>235</v>
      </c>
      <c r="L967" s="665"/>
      <c r="M967" s="665">
        <v>235</v>
      </c>
      <c r="N967" s="665">
        <v>7</v>
      </c>
      <c r="O967" s="665">
        <v>1757</v>
      </c>
      <c r="P967" s="678"/>
      <c r="Q967" s="666">
        <v>251</v>
      </c>
    </row>
    <row r="968" spans="1:17" ht="14.4" customHeight="1" x14ac:dyDescent="0.3">
      <c r="A968" s="661" t="s">
        <v>5790</v>
      </c>
      <c r="B968" s="662" t="s">
        <v>4944</v>
      </c>
      <c r="C968" s="662" t="s">
        <v>4986</v>
      </c>
      <c r="D968" s="662" t="s">
        <v>5029</v>
      </c>
      <c r="E968" s="662" t="s">
        <v>5030</v>
      </c>
      <c r="F968" s="665"/>
      <c r="G968" s="665"/>
      <c r="H968" s="665"/>
      <c r="I968" s="665"/>
      <c r="J968" s="665"/>
      <c r="K968" s="665"/>
      <c r="L968" s="665"/>
      <c r="M968" s="665"/>
      <c r="N968" s="665">
        <v>1</v>
      </c>
      <c r="O968" s="665">
        <v>126</v>
      </c>
      <c r="P968" s="678"/>
      <c r="Q968" s="666">
        <v>126</v>
      </c>
    </row>
    <row r="969" spans="1:17" ht="14.4" customHeight="1" x14ac:dyDescent="0.3">
      <c r="A969" s="661" t="s">
        <v>5790</v>
      </c>
      <c r="B969" s="662" t="s">
        <v>4944</v>
      </c>
      <c r="C969" s="662" t="s">
        <v>4986</v>
      </c>
      <c r="D969" s="662" t="s">
        <v>5095</v>
      </c>
      <c r="E969" s="662" t="s">
        <v>5096</v>
      </c>
      <c r="F969" s="665"/>
      <c r="G969" s="665"/>
      <c r="H969" s="665"/>
      <c r="I969" s="665"/>
      <c r="J969" s="665"/>
      <c r="K969" s="665"/>
      <c r="L969" s="665"/>
      <c r="M969" s="665"/>
      <c r="N969" s="665">
        <v>24</v>
      </c>
      <c r="O969" s="665">
        <v>19632</v>
      </c>
      <c r="P969" s="678"/>
      <c r="Q969" s="666">
        <v>818</v>
      </c>
    </row>
    <row r="970" spans="1:17" ht="14.4" customHeight="1" x14ac:dyDescent="0.3">
      <c r="A970" s="661" t="s">
        <v>5790</v>
      </c>
      <c r="B970" s="662" t="s">
        <v>4944</v>
      </c>
      <c r="C970" s="662" t="s">
        <v>4986</v>
      </c>
      <c r="D970" s="662" t="s">
        <v>5041</v>
      </c>
      <c r="E970" s="662" t="s">
        <v>5042</v>
      </c>
      <c r="F970" s="665"/>
      <c r="G970" s="665"/>
      <c r="H970" s="665"/>
      <c r="I970" s="665"/>
      <c r="J970" s="665"/>
      <c r="K970" s="665"/>
      <c r="L970" s="665"/>
      <c r="M970" s="665"/>
      <c r="N970" s="665">
        <v>5</v>
      </c>
      <c r="O970" s="665">
        <v>1075</v>
      </c>
      <c r="P970" s="678"/>
      <c r="Q970" s="666">
        <v>215</v>
      </c>
    </row>
    <row r="971" spans="1:17" ht="14.4" customHeight="1" x14ac:dyDescent="0.3">
      <c r="A971" s="661" t="s">
        <v>5790</v>
      </c>
      <c r="B971" s="662" t="s">
        <v>4944</v>
      </c>
      <c r="C971" s="662" t="s">
        <v>4986</v>
      </c>
      <c r="D971" s="662" t="s">
        <v>5001</v>
      </c>
      <c r="E971" s="662" t="s">
        <v>5002</v>
      </c>
      <c r="F971" s="665">
        <v>1</v>
      </c>
      <c r="G971" s="665">
        <v>327</v>
      </c>
      <c r="H971" s="665">
        <v>1</v>
      </c>
      <c r="I971" s="665">
        <v>327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5790</v>
      </c>
      <c r="B972" s="662" t="s">
        <v>4944</v>
      </c>
      <c r="C972" s="662" t="s">
        <v>4986</v>
      </c>
      <c r="D972" s="662" t="s">
        <v>5043</v>
      </c>
      <c r="E972" s="662" t="s">
        <v>5044</v>
      </c>
      <c r="F972" s="665"/>
      <c r="G972" s="665"/>
      <c r="H972" s="665"/>
      <c r="I972" s="665"/>
      <c r="J972" s="665"/>
      <c r="K972" s="665"/>
      <c r="L972" s="665"/>
      <c r="M972" s="665"/>
      <c r="N972" s="665">
        <v>24</v>
      </c>
      <c r="O972" s="665">
        <v>2040</v>
      </c>
      <c r="P972" s="678"/>
      <c r="Q972" s="666">
        <v>85</v>
      </c>
    </row>
    <row r="973" spans="1:17" ht="14.4" customHeight="1" x14ac:dyDescent="0.3">
      <c r="A973" s="661" t="s">
        <v>5791</v>
      </c>
      <c r="B973" s="662" t="s">
        <v>4944</v>
      </c>
      <c r="C973" s="662" t="s">
        <v>4986</v>
      </c>
      <c r="D973" s="662" t="s">
        <v>4991</v>
      </c>
      <c r="E973" s="662" t="s">
        <v>4992</v>
      </c>
      <c r="F973" s="665"/>
      <c r="G973" s="665"/>
      <c r="H973" s="665"/>
      <c r="I973" s="665"/>
      <c r="J973" s="665"/>
      <c r="K973" s="665"/>
      <c r="L973" s="665"/>
      <c r="M973" s="665"/>
      <c r="N973" s="665">
        <v>3</v>
      </c>
      <c r="O973" s="665">
        <v>111</v>
      </c>
      <c r="P973" s="678"/>
      <c r="Q973" s="666">
        <v>37</v>
      </c>
    </row>
    <row r="974" spans="1:17" ht="14.4" customHeight="1" x14ac:dyDescent="0.3">
      <c r="A974" s="661" t="s">
        <v>5791</v>
      </c>
      <c r="B974" s="662" t="s">
        <v>4944</v>
      </c>
      <c r="C974" s="662" t="s">
        <v>4986</v>
      </c>
      <c r="D974" s="662" t="s">
        <v>4997</v>
      </c>
      <c r="E974" s="662" t="s">
        <v>4998</v>
      </c>
      <c r="F974" s="665">
        <v>57</v>
      </c>
      <c r="G974" s="665">
        <v>13266</v>
      </c>
      <c r="H974" s="665">
        <v>1</v>
      </c>
      <c r="I974" s="665">
        <v>232.73684210526315</v>
      </c>
      <c r="J974" s="665">
        <v>27</v>
      </c>
      <c r="K974" s="665">
        <v>6345</v>
      </c>
      <c r="L974" s="665">
        <v>0.47829036635006783</v>
      </c>
      <c r="M974" s="665">
        <v>235</v>
      </c>
      <c r="N974" s="665">
        <v>69</v>
      </c>
      <c r="O974" s="665">
        <v>17319</v>
      </c>
      <c r="P974" s="678">
        <v>1.3055178652193578</v>
      </c>
      <c r="Q974" s="666">
        <v>251</v>
      </c>
    </row>
    <row r="975" spans="1:17" ht="14.4" customHeight="1" x14ac:dyDescent="0.3">
      <c r="A975" s="661" t="s">
        <v>5791</v>
      </c>
      <c r="B975" s="662" t="s">
        <v>4944</v>
      </c>
      <c r="C975" s="662" t="s">
        <v>4986</v>
      </c>
      <c r="D975" s="662" t="s">
        <v>5029</v>
      </c>
      <c r="E975" s="662" t="s">
        <v>5030</v>
      </c>
      <c r="F975" s="665">
        <v>67</v>
      </c>
      <c r="G975" s="665">
        <v>7828</v>
      </c>
      <c r="H975" s="665">
        <v>1</v>
      </c>
      <c r="I975" s="665">
        <v>116.83582089552239</v>
      </c>
      <c r="J975" s="665">
        <v>25</v>
      </c>
      <c r="K975" s="665">
        <v>2950</v>
      </c>
      <c r="L975" s="665">
        <v>0.37685232498722532</v>
      </c>
      <c r="M975" s="665">
        <v>118</v>
      </c>
      <c r="N975" s="665">
        <v>92</v>
      </c>
      <c r="O975" s="665">
        <v>11592</v>
      </c>
      <c r="P975" s="678">
        <v>1.4808380173735309</v>
      </c>
      <c r="Q975" s="666">
        <v>126</v>
      </c>
    </row>
    <row r="976" spans="1:17" ht="14.4" customHeight="1" x14ac:dyDescent="0.3">
      <c r="A976" s="661" t="s">
        <v>5791</v>
      </c>
      <c r="B976" s="662" t="s">
        <v>4944</v>
      </c>
      <c r="C976" s="662" t="s">
        <v>4986</v>
      </c>
      <c r="D976" s="662" t="s">
        <v>5033</v>
      </c>
      <c r="E976" s="662" t="s">
        <v>5034</v>
      </c>
      <c r="F976" s="665">
        <v>9</v>
      </c>
      <c r="G976" s="665">
        <v>4356</v>
      </c>
      <c r="H976" s="665">
        <v>1</v>
      </c>
      <c r="I976" s="665">
        <v>484</v>
      </c>
      <c r="J976" s="665">
        <v>7</v>
      </c>
      <c r="K976" s="665">
        <v>3409</v>
      </c>
      <c r="L976" s="665">
        <v>0.78259871441689621</v>
      </c>
      <c r="M976" s="665">
        <v>487</v>
      </c>
      <c r="N976" s="665">
        <v>6</v>
      </c>
      <c r="O976" s="665">
        <v>2970</v>
      </c>
      <c r="P976" s="678">
        <v>0.68181818181818177</v>
      </c>
      <c r="Q976" s="666">
        <v>495</v>
      </c>
    </row>
    <row r="977" spans="1:17" ht="14.4" customHeight="1" x14ac:dyDescent="0.3">
      <c r="A977" s="661" t="s">
        <v>5791</v>
      </c>
      <c r="B977" s="662" t="s">
        <v>4944</v>
      </c>
      <c r="C977" s="662" t="s">
        <v>4986</v>
      </c>
      <c r="D977" s="662" t="s">
        <v>5037</v>
      </c>
      <c r="E977" s="662" t="s">
        <v>5034</v>
      </c>
      <c r="F977" s="665">
        <v>8</v>
      </c>
      <c r="G977" s="665">
        <v>4448</v>
      </c>
      <c r="H977" s="665">
        <v>1</v>
      </c>
      <c r="I977" s="665">
        <v>556</v>
      </c>
      <c r="J977" s="665">
        <v>4</v>
      </c>
      <c r="K977" s="665">
        <v>2236</v>
      </c>
      <c r="L977" s="665">
        <v>0.50269784172661869</v>
      </c>
      <c r="M977" s="665">
        <v>559</v>
      </c>
      <c r="N977" s="665">
        <v>8</v>
      </c>
      <c r="O977" s="665">
        <v>4544</v>
      </c>
      <c r="P977" s="678">
        <v>1.0215827338129497</v>
      </c>
      <c r="Q977" s="666">
        <v>568</v>
      </c>
    </row>
    <row r="978" spans="1:17" ht="14.4" customHeight="1" x14ac:dyDescent="0.3">
      <c r="A978" s="661" t="s">
        <v>5791</v>
      </c>
      <c r="B978" s="662" t="s">
        <v>4944</v>
      </c>
      <c r="C978" s="662" t="s">
        <v>4986</v>
      </c>
      <c r="D978" s="662" t="s">
        <v>5038</v>
      </c>
      <c r="E978" s="662" t="s">
        <v>5036</v>
      </c>
      <c r="F978" s="665">
        <v>2</v>
      </c>
      <c r="G978" s="665">
        <v>1492</v>
      </c>
      <c r="H978" s="665">
        <v>1</v>
      </c>
      <c r="I978" s="665">
        <v>746</v>
      </c>
      <c r="J978" s="665"/>
      <c r="K978" s="665"/>
      <c r="L978" s="665"/>
      <c r="M978" s="665"/>
      <c r="N978" s="665">
        <v>2</v>
      </c>
      <c r="O978" s="665">
        <v>1522</v>
      </c>
      <c r="P978" s="678">
        <v>1.020107238605898</v>
      </c>
      <c r="Q978" s="666">
        <v>761</v>
      </c>
    </row>
    <row r="979" spans="1:17" ht="14.4" customHeight="1" x14ac:dyDescent="0.3">
      <c r="A979" s="661" t="s">
        <v>5791</v>
      </c>
      <c r="B979" s="662" t="s">
        <v>4944</v>
      </c>
      <c r="C979" s="662" t="s">
        <v>4986</v>
      </c>
      <c r="D979" s="662" t="s">
        <v>5095</v>
      </c>
      <c r="E979" s="662" t="s">
        <v>5096</v>
      </c>
      <c r="F979" s="665">
        <v>4</v>
      </c>
      <c r="G979" s="665">
        <v>3224</v>
      </c>
      <c r="H979" s="665">
        <v>1</v>
      </c>
      <c r="I979" s="665">
        <v>806</v>
      </c>
      <c r="J979" s="665">
        <v>10</v>
      </c>
      <c r="K979" s="665">
        <v>8090</v>
      </c>
      <c r="L979" s="665">
        <v>2.509305210918114</v>
      </c>
      <c r="M979" s="665">
        <v>809</v>
      </c>
      <c r="N979" s="665">
        <v>4</v>
      </c>
      <c r="O979" s="665">
        <v>3272</v>
      </c>
      <c r="P979" s="678">
        <v>1.0148883374689825</v>
      </c>
      <c r="Q979" s="666">
        <v>818</v>
      </c>
    </row>
    <row r="980" spans="1:17" ht="14.4" customHeight="1" x14ac:dyDescent="0.3">
      <c r="A980" s="661" t="s">
        <v>5791</v>
      </c>
      <c r="B980" s="662" t="s">
        <v>4944</v>
      </c>
      <c r="C980" s="662" t="s">
        <v>4986</v>
      </c>
      <c r="D980" s="662" t="s">
        <v>5039</v>
      </c>
      <c r="E980" s="662" t="s">
        <v>5022</v>
      </c>
      <c r="F980" s="665">
        <v>3</v>
      </c>
      <c r="G980" s="665">
        <v>1324</v>
      </c>
      <c r="H980" s="665">
        <v>1</v>
      </c>
      <c r="I980" s="665">
        <v>441.33333333333331</v>
      </c>
      <c r="J980" s="665">
        <v>6</v>
      </c>
      <c r="K980" s="665">
        <v>2694</v>
      </c>
      <c r="L980" s="665">
        <v>2.0347432024169185</v>
      </c>
      <c r="M980" s="665">
        <v>449</v>
      </c>
      <c r="N980" s="665">
        <v>4</v>
      </c>
      <c r="O980" s="665">
        <v>1848</v>
      </c>
      <c r="P980" s="678">
        <v>1.3957703927492446</v>
      </c>
      <c r="Q980" s="666">
        <v>462</v>
      </c>
    </row>
    <row r="981" spans="1:17" ht="14.4" customHeight="1" x14ac:dyDescent="0.3">
      <c r="A981" s="661" t="s">
        <v>5791</v>
      </c>
      <c r="B981" s="662" t="s">
        <v>4944</v>
      </c>
      <c r="C981" s="662" t="s">
        <v>4986</v>
      </c>
      <c r="D981" s="662" t="s">
        <v>5041</v>
      </c>
      <c r="E981" s="662" t="s">
        <v>5042</v>
      </c>
      <c r="F981" s="665">
        <v>3</v>
      </c>
      <c r="G981" s="665">
        <v>623</v>
      </c>
      <c r="H981" s="665">
        <v>1</v>
      </c>
      <c r="I981" s="665">
        <v>207.66666666666666</v>
      </c>
      <c r="J981" s="665">
        <v>4</v>
      </c>
      <c r="K981" s="665">
        <v>840</v>
      </c>
      <c r="L981" s="665">
        <v>1.348314606741573</v>
      </c>
      <c r="M981" s="665">
        <v>210</v>
      </c>
      <c r="N981" s="665">
        <v>2</v>
      </c>
      <c r="O981" s="665">
        <v>430</v>
      </c>
      <c r="P981" s="678">
        <v>0.6902086677367576</v>
      </c>
      <c r="Q981" s="666">
        <v>215</v>
      </c>
    </row>
    <row r="982" spans="1:17" ht="14.4" customHeight="1" x14ac:dyDescent="0.3">
      <c r="A982" s="661" t="s">
        <v>5791</v>
      </c>
      <c r="B982" s="662" t="s">
        <v>4944</v>
      </c>
      <c r="C982" s="662" t="s">
        <v>4986</v>
      </c>
      <c r="D982" s="662" t="s">
        <v>4999</v>
      </c>
      <c r="E982" s="662" t="s">
        <v>5000</v>
      </c>
      <c r="F982" s="665"/>
      <c r="G982" s="665"/>
      <c r="H982" s="665"/>
      <c r="I982" s="665"/>
      <c r="J982" s="665"/>
      <c r="K982" s="665"/>
      <c r="L982" s="665"/>
      <c r="M982" s="665"/>
      <c r="N982" s="665">
        <v>1</v>
      </c>
      <c r="O982" s="665">
        <v>701</v>
      </c>
      <c r="P982" s="678"/>
      <c r="Q982" s="666">
        <v>701</v>
      </c>
    </row>
    <row r="983" spans="1:17" ht="14.4" customHeight="1" x14ac:dyDescent="0.3">
      <c r="A983" s="661" t="s">
        <v>5791</v>
      </c>
      <c r="B983" s="662" t="s">
        <v>4944</v>
      </c>
      <c r="C983" s="662" t="s">
        <v>4986</v>
      </c>
      <c r="D983" s="662" t="s">
        <v>5001</v>
      </c>
      <c r="E983" s="662" t="s">
        <v>5002</v>
      </c>
      <c r="F983" s="665">
        <v>1</v>
      </c>
      <c r="G983" s="665">
        <v>327</v>
      </c>
      <c r="H983" s="665">
        <v>1</v>
      </c>
      <c r="I983" s="665">
        <v>327</v>
      </c>
      <c r="J983" s="665">
        <v>6</v>
      </c>
      <c r="K983" s="665">
        <v>1986</v>
      </c>
      <c r="L983" s="665">
        <v>6.0733944954128436</v>
      </c>
      <c r="M983" s="665">
        <v>331</v>
      </c>
      <c r="N983" s="665">
        <v>1</v>
      </c>
      <c r="O983" s="665">
        <v>354</v>
      </c>
      <c r="P983" s="678">
        <v>1.0825688073394495</v>
      </c>
      <c r="Q983" s="666">
        <v>354</v>
      </c>
    </row>
    <row r="984" spans="1:17" ht="14.4" customHeight="1" x14ac:dyDescent="0.3">
      <c r="A984" s="661" t="s">
        <v>5791</v>
      </c>
      <c r="B984" s="662" t="s">
        <v>4944</v>
      </c>
      <c r="C984" s="662" t="s">
        <v>4986</v>
      </c>
      <c r="D984" s="662" t="s">
        <v>5043</v>
      </c>
      <c r="E984" s="662" t="s">
        <v>5044</v>
      </c>
      <c r="F984" s="665">
        <v>13</v>
      </c>
      <c r="G984" s="665">
        <v>1076</v>
      </c>
      <c r="H984" s="665">
        <v>1</v>
      </c>
      <c r="I984" s="665">
        <v>82.769230769230774</v>
      </c>
      <c r="J984" s="665">
        <v>7</v>
      </c>
      <c r="K984" s="665">
        <v>595</v>
      </c>
      <c r="L984" s="665">
        <v>0.55297397769516732</v>
      </c>
      <c r="M984" s="665">
        <v>85</v>
      </c>
      <c r="N984" s="665">
        <v>8</v>
      </c>
      <c r="O984" s="665">
        <v>680</v>
      </c>
      <c r="P984" s="678">
        <v>0.63197026022304836</v>
      </c>
      <c r="Q984" s="666">
        <v>85</v>
      </c>
    </row>
    <row r="985" spans="1:17" ht="14.4" customHeight="1" x14ac:dyDescent="0.3">
      <c r="A985" s="661" t="s">
        <v>5791</v>
      </c>
      <c r="B985" s="662" t="s">
        <v>4944</v>
      </c>
      <c r="C985" s="662" t="s">
        <v>4986</v>
      </c>
      <c r="D985" s="662" t="s">
        <v>5053</v>
      </c>
      <c r="E985" s="662" t="s">
        <v>5054</v>
      </c>
      <c r="F985" s="665">
        <v>2</v>
      </c>
      <c r="G985" s="665">
        <v>1409</v>
      </c>
      <c r="H985" s="665">
        <v>1</v>
      </c>
      <c r="I985" s="665">
        <v>704.5</v>
      </c>
      <c r="J985" s="665">
        <v>3</v>
      </c>
      <c r="K985" s="665">
        <v>2121</v>
      </c>
      <c r="L985" s="665">
        <v>1.5053229240596167</v>
      </c>
      <c r="M985" s="665">
        <v>707</v>
      </c>
      <c r="N985" s="665">
        <v>4</v>
      </c>
      <c r="O985" s="665">
        <v>2876</v>
      </c>
      <c r="P985" s="678">
        <v>2.0411639460610362</v>
      </c>
      <c r="Q985" s="666">
        <v>719</v>
      </c>
    </row>
    <row r="986" spans="1:17" ht="14.4" customHeight="1" x14ac:dyDescent="0.3">
      <c r="A986" s="661" t="s">
        <v>5791</v>
      </c>
      <c r="B986" s="662" t="s">
        <v>4944</v>
      </c>
      <c r="C986" s="662" t="s">
        <v>4986</v>
      </c>
      <c r="D986" s="662" t="s">
        <v>5098</v>
      </c>
      <c r="E986" s="662" t="s">
        <v>5096</v>
      </c>
      <c r="F986" s="665">
        <v>2</v>
      </c>
      <c r="G986" s="665">
        <v>1468</v>
      </c>
      <c r="H986" s="665">
        <v>1</v>
      </c>
      <c r="I986" s="665">
        <v>734</v>
      </c>
      <c r="J986" s="665"/>
      <c r="K986" s="665"/>
      <c r="L986" s="665"/>
      <c r="M986" s="665"/>
      <c r="N986" s="665">
        <v>6</v>
      </c>
      <c r="O986" s="665">
        <v>4470</v>
      </c>
      <c r="P986" s="678">
        <v>3.0449591280653951</v>
      </c>
      <c r="Q986" s="666">
        <v>745</v>
      </c>
    </row>
    <row r="987" spans="1:17" ht="14.4" customHeight="1" x14ac:dyDescent="0.3">
      <c r="A987" s="661" t="s">
        <v>5791</v>
      </c>
      <c r="B987" s="662" t="s">
        <v>4944</v>
      </c>
      <c r="C987" s="662" t="s">
        <v>4986</v>
      </c>
      <c r="D987" s="662" t="s">
        <v>5045</v>
      </c>
      <c r="E987" s="662" t="s">
        <v>5046</v>
      </c>
      <c r="F987" s="665">
        <v>24</v>
      </c>
      <c r="G987" s="665">
        <v>7122</v>
      </c>
      <c r="H987" s="665">
        <v>1</v>
      </c>
      <c r="I987" s="665">
        <v>296.75</v>
      </c>
      <c r="J987" s="665">
        <v>10</v>
      </c>
      <c r="K987" s="665">
        <v>2990</v>
      </c>
      <c r="L987" s="665">
        <v>0.41982589160348216</v>
      </c>
      <c r="M987" s="665">
        <v>299</v>
      </c>
      <c r="N987" s="665">
        <v>9</v>
      </c>
      <c r="O987" s="665">
        <v>2763</v>
      </c>
      <c r="P987" s="678">
        <v>0.38795282224094357</v>
      </c>
      <c r="Q987" s="666">
        <v>307</v>
      </c>
    </row>
    <row r="988" spans="1:17" ht="14.4" customHeight="1" x14ac:dyDescent="0.3">
      <c r="A988" s="661" t="s">
        <v>5791</v>
      </c>
      <c r="B988" s="662" t="s">
        <v>4944</v>
      </c>
      <c r="C988" s="662" t="s">
        <v>4986</v>
      </c>
      <c r="D988" s="662" t="s">
        <v>5103</v>
      </c>
      <c r="E988" s="662" t="s">
        <v>5042</v>
      </c>
      <c r="F988" s="665">
        <v>1</v>
      </c>
      <c r="G988" s="665">
        <v>172</v>
      </c>
      <c r="H988" s="665">
        <v>1</v>
      </c>
      <c r="I988" s="665">
        <v>172</v>
      </c>
      <c r="J988" s="665"/>
      <c r="K988" s="665"/>
      <c r="L988" s="665"/>
      <c r="M988" s="665"/>
      <c r="N988" s="665">
        <v>4</v>
      </c>
      <c r="O988" s="665">
        <v>712</v>
      </c>
      <c r="P988" s="678">
        <v>4.1395348837209305</v>
      </c>
      <c r="Q988" s="666">
        <v>178</v>
      </c>
    </row>
    <row r="989" spans="1:17" ht="14.4" customHeight="1" x14ac:dyDescent="0.3">
      <c r="A989" s="661" t="s">
        <v>5791</v>
      </c>
      <c r="B989" s="662" t="s">
        <v>4944</v>
      </c>
      <c r="C989" s="662" t="s">
        <v>4986</v>
      </c>
      <c r="D989" s="662" t="s">
        <v>5047</v>
      </c>
      <c r="E989" s="662" t="s">
        <v>5046</v>
      </c>
      <c r="F989" s="665">
        <v>8</v>
      </c>
      <c r="G989" s="665">
        <v>2924</v>
      </c>
      <c r="H989" s="665">
        <v>1</v>
      </c>
      <c r="I989" s="665">
        <v>365.5</v>
      </c>
      <c r="J989" s="665">
        <v>6</v>
      </c>
      <c r="K989" s="665">
        <v>2226</v>
      </c>
      <c r="L989" s="665">
        <v>0.76128590971272225</v>
      </c>
      <c r="M989" s="665">
        <v>371</v>
      </c>
      <c r="N989" s="665">
        <v>37</v>
      </c>
      <c r="O989" s="665">
        <v>14060</v>
      </c>
      <c r="P989" s="678">
        <v>4.8084815321477432</v>
      </c>
      <c r="Q989" s="666">
        <v>380</v>
      </c>
    </row>
    <row r="990" spans="1:17" ht="14.4" customHeight="1" x14ac:dyDescent="0.3">
      <c r="A990" s="661" t="s">
        <v>5791</v>
      </c>
      <c r="B990" s="662" t="s">
        <v>4944</v>
      </c>
      <c r="C990" s="662" t="s">
        <v>4986</v>
      </c>
      <c r="D990" s="662" t="s">
        <v>5019</v>
      </c>
      <c r="E990" s="662" t="s">
        <v>5020</v>
      </c>
      <c r="F990" s="665"/>
      <c r="G990" s="665"/>
      <c r="H990" s="665"/>
      <c r="I990" s="665"/>
      <c r="J990" s="665">
        <v>1</v>
      </c>
      <c r="K990" s="665">
        <v>606</v>
      </c>
      <c r="L990" s="665"/>
      <c r="M990" s="665">
        <v>606</v>
      </c>
      <c r="N990" s="665">
        <v>1</v>
      </c>
      <c r="O990" s="665">
        <v>618</v>
      </c>
      <c r="P990" s="678"/>
      <c r="Q990" s="666">
        <v>618</v>
      </c>
    </row>
    <row r="991" spans="1:17" ht="14.4" customHeight="1" x14ac:dyDescent="0.3">
      <c r="A991" s="661" t="s">
        <v>5791</v>
      </c>
      <c r="B991" s="662" t="s">
        <v>4944</v>
      </c>
      <c r="C991" s="662" t="s">
        <v>4986</v>
      </c>
      <c r="D991" s="662" t="s">
        <v>5021</v>
      </c>
      <c r="E991" s="662" t="s">
        <v>5022</v>
      </c>
      <c r="F991" s="665">
        <v>1</v>
      </c>
      <c r="G991" s="665">
        <v>335</v>
      </c>
      <c r="H991" s="665">
        <v>1</v>
      </c>
      <c r="I991" s="665">
        <v>335</v>
      </c>
      <c r="J991" s="665"/>
      <c r="K991" s="665"/>
      <c r="L991" s="665"/>
      <c r="M991" s="665"/>
      <c r="N991" s="665"/>
      <c r="O991" s="665"/>
      <c r="P991" s="678"/>
      <c r="Q991" s="666"/>
    </row>
    <row r="992" spans="1:17" ht="14.4" customHeight="1" x14ac:dyDescent="0.3">
      <c r="A992" s="661" t="s">
        <v>5791</v>
      </c>
      <c r="B992" s="662" t="s">
        <v>4944</v>
      </c>
      <c r="C992" s="662" t="s">
        <v>4986</v>
      </c>
      <c r="D992" s="662" t="s">
        <v>5025</v>
      </c>
      <c r="E992" s="662" t="s">
        <v>5026</v>
      </c>
      <c r="F992" s="665">
        <v>1</v>
      </c>
      <c r="G992" s="665">
        <v>163</v>
      </c>
      <c r="H992" s="665">
        <v>1</v>
      </c>
      <c r="I992" s="665">
        <v>163</v>
      </c>
      <c r="J992" s="665"/>
      <c r="K992" s="665"/>
      <c r="L992" s="665"/>
      <c r="M992" s="665"/>
      <c r="N992" s="665"/>
      <c r="O992" s="665"/>
      <c r="P992" s="678"/>
      <c r="Q992" s="666"/>
    </row>
    <row r="993" spans="1:17" ht="14.4" customHeight="1" x14ac:dyDescent="0.3">
      <c r="A993" s="661" t="s">
        <v>5792</v>
      </c>
      <c r="B993" s="662" t="s">
        <v>4944</v>
      </c>
      <c r="C993" s="662" t="s">
        <v>4975</v>
      </c>
      <c r="D993" s="662" t="s">
        <v>5089</v>
      </c>
      <c r="E993" s="662" t="s">
        <v>5090</v>
      </c>
      <c r="F993" s="665">
        <v>4</v>
      </c>
      <c r="G993" s="665">
        <v>3619</v>
      </c>
      <c r="H993" s="665">
        <v>1</v>
      </c>
      <c r="I993" s="665">
        <v>904.75</v>
      </c>
      <c r="J993" s="665">
        <v>11</v>
      </c>
      <c r="K993" s="665">
        <v>9952.25</v>
      </c>
      <c r="L993" s="665">
        <v>2.75</v>
      </c>
      <c r="M993" s="665">
        <v>904.75</v>
      </c>
      <c r="N993" s="665">
        <v>8</v>
      </c>
      <c r="O993" s="665">
        <v>7238</v>
      </c>
      <c r="P993" s="678">
        <v>2</v>
      </c>
      <c r="Q993" s="666">
        <v>904.75</v>
      </c>
    </row>
    <row r="994" spans="1:17" ht="14.4" customHeight="1" x14ac:dyDescent="0.3">
      <c r="A994" s="661" t="s">
        <v>5792</v>
      </c>
      <c r="B994" s="662" t="s">
        <v>4944</v>
      </c>
      <c r="C994" s="662" t="s">
        <v>4986</v>
      </c>
      <c r="D994" s="662" t="s">
        <v>4991</v>
      </c>
      <c r="E994" s="662" t="s">
        <v>4992</v>
      </c>
      <c r="F994" s="665">
        <v>1</v>
      </c>
      <c r="G994" s="665">
        <v>35</v>
      </c>
      <c r="H994" s="665">
        <v>1</v>
      </c>
      <c r="I994" s="665">
        <v>35</v>
      </c>
      <c r="J994" s="665">
        <v>1</v>
      </c>
      <c r="K994" s="665">
        <v>35</v>
      </c>
      <c r="L994" s="665">
        <v>1</v>
      </c>
      <c r="M994" s="665">
        <v>35</v>
      </c>
      <c r="N994" s="665">
        <v>1</v>
      </c>
      <c r="O994" s="665">
        <v>37</v>
      </c>
      <c r="P994" s="678">
        <v>1.0571428571428572</v>
      </c>
      <c r="Q994" s="666">
        <v>37</v>
      </c>
    </row>
    <row r="995" spans="1:17" ht="14.4" customHeight="1" x14ac:dyDescent="0.3">
      <c r="A995" s="661" t="s">
        <v>5792</v>
      </c>
      <c r="B995" s="662" t="s">
        <v>4944</v>
      </c>
      <c r="C995" s="662" t="s">
        <v>4986</v>
      </c>
      <c r="D995" s="662" t="s">
        <v>4997</v>
      </c>
      <c r="E995" s="662" t="s">
        <v>4998</v>
      </c>
      <c r="F995" s="665">
        <v>289</v>
      </c>
      <c r="G995" s="665">
        <v>67390</v>
      </c>
      <c r="H995" s="665">
        <v>1</v>
      </c>
      <c r="I995" s="665">
        <v>233.1833910034602</v>
      </c>
      <c r="J995" s="665">
        <v>265</v>
      </c>
      <c r="K995" s="665">
        <v>62275</v>
      </c>
      <c r="L995" s="665">
        <v>0.92409853093930849</v>
      </c>
      <c r="M995" s="665">
        <v>235</v>
      </c>
      <c r="N995" s="665">
        <v>284</v>
      </c>
      <c r="O995" s="665">
        <v>71284</v>
      </c>
      <c r="P995" s="678">
        <v>1.0577830538655586</v>
      </c>
      <c r="Q995" s="666">
        <v>251</v>
      </c>
    </row>
    <row r="996" spans="1:17" ht="14.4" customHeight="1" x14ac:dyDescent="0.3">
      <c r="A996" s="661" t="s">
        <v>5792</v>
      </c>
      <c r="B996" s="662" t="s">
        <v>4944</v>
      </c>
      <c r="C996" s="662" t="s">
        <v>4986</v>
      </c>
      <c r="D996" s="662" t="s">
        <v>5029</v>
      </c>
      <c r="E996" s="662" t="s">
        <v>5030</v>
      </c>
      <c r="F996" s="665">
        <v>162</v>
      </c>
      <c r="G996" s="665">
        <v>18986</v>
      </c>
      <c r="H996" s="665">
        <v>1</v>
      </c>
      <c r="I996" s="665">
        <v>117.19753086419753</v>
      </c>
      <c r="J996" s="665">
        <v>151</v>
      </c>
      <c r="K996" s="665">
        <v>17818</v>
      </c>
      <c r="L996" s="665">
        <v>0.93848098598967655</v>
      </c>
      <c r="M996" s="665">
        <v>118</v>
      </c>
      <c r="N996" s="665">
        <v>191</v>
      </c>
      <c r="O996" s="665">
        <v>24066</v>
      </c>
      <c r="P996" s="678">
        <v>1.2675655746339407</v>
      </c>
      <c r="Q996" s="666">
        <v>126</v>
      </c>
    </row>
    <row r="997" spans="1:17" ht="14.4" customHeight="1" x14ac:dyDescent="0.3">
      <c r="A997" s="661" t="s">
        <v>5792</v>
      </c>
      <c r="B997" s="662" t="s">
        <v>4944</v>
      </c>
      <c r="C997" s="662" t="s">
        <v>4986</v>
      </c>
      <c r="D997" s="662" t="s">
        <v>5031</v>
      </c>
      <c r="E997" s="662" t="s">
        <v>5032</v>
      </c>
      <c r="F997" s="665"/>
      <c r="G997" s="665"/>
      <c r="H997" s="665"/>
      <c r="I997" s="665"/>
      <c r="J997" s="665">
        <v>1</v>
      </c>
      <c r="K997" s="665">
        <v>323</v>
      </c>
      <c r="L997" s="665"/>
      <c r="M997" s="665">
        <v>323</v>
      </c>
      <c r="N997" s="665">
        <v>1</v>
      </c>
      <c r="O997" s="665">
        <v>331</v>
      </c>
      <c r="P997" s="678"/>
      <c r="Q997" s="666">
        <v>331</v>
      </c>
    </row>
    <row r="998" spans="1:17" ht="14.4" customHeight="1" x14ac:dyDescent="0.3">
      <c r="A998" s="661" t="s">
        <v>5792</v>
      </c>
      <c r="B998" s="662" t="s">
        <v>4944</v>
      </c>
      <c r="C998" s="662" t="s">
        <v>4986</v>
      </c>
      <c r="D998" s="662" t="s">
        <v>5033</v>
      </c>
      <c r="E998" s="662" t="s">
        <v>5034</v>
      </c>
      <c r="F998" s="665">
        <v>11</v>
      </c>
      <c r="G998" s="665">
        <v>5332</v>
      </c>
      <c r="H998" s="665">
        <v>1</v>
      </c>
      <c r="I998" s="665">
        <v>484.72727272727275</v>
      </c>
      <c r="J998" s="665">
        <v>3</v>
      </c>
      <c r="K998" s="665">
        <v>1461</v>
      </c>
      <c r="L998" s="665">
        <v>0.27400600150037507</v>
      </c>
      <c r="M998" s="665">
        <v>487</v>
      </c>
      <c r="N998" s="665">
        <v>8</v>
      </c>
      <c r="O998" s="665">
        <v>3960</v>
      </c>
      <c r="P998" s="678">
        <v>0.74268567141785446</v>
      </c>
      <c r="Q998" s="666">
        <v>495</v>
      </c>
    </row>
    <row r="999" spans="1:17" ht="14.4" customHeight="1" x14ac:dyDescent="0.3">
      <c r="A999" s="661" t="s">
        <v>5792</v>
      </c>
      <c r="B999" s="662" t="s">
        <v>4944</v>
      </c>
      <c r="C999" s="662" t="s">
        <v>4986</v>
      </c>
      <c r="D999" s="662" t="s">
        <v>5035</v>
      </c>
      <c r="E999" s="662" t="s">
        <v>5036</v>
      </c>
      <c r="F999" s="665">
        <v>7</v>
      </c>
      <c r="G999" s="665">
        <v>4739</v>
      </c>
      <c r="H999" s="665">
        <v>1</v>
      </c>
      <c r="I999" s="665">
        <v>677</v>
      </c>
      <c r="J999" s="665">
        <v>3</v>
      </c>
      <c r="K999" s="665">
        <v>2040</v>
      </c>
      <c r="L999" s="665">
        <v>0.43047056341000212</v>
      </c>
      <c r="M999" s="665">
        <v>680</v>
      </c>
      <c r="N999" s="665">
        <v>2</v>
      </c>
      <c r="O999" s="665">
        <v>1376</v>
      </c>
      <c r="P999" s="678">
        <v>0.29035661531968771</v>
      </c>
      <c r="Q999" s="666">
        <v>688</v>
      </c>
    </row>
    <row r="1000" spans="1:17" ht="14.4" customHeight="1" x14ac:dyDescent="0.3">
      <c r="A1000" s="661" t="s">
        <v>5792</v>
      </c>
      <c r="B1000" s="662" t="s">
        <v>4944</v>
      </c>
      <c r="C1000" s="662" t="s">
        <v>4986</v>
      </c>
      <c r="D1000" s="662" t="s">
        <v>5037</v>
      </c>
      <c r="E1000" s="662" t="s">
        <v>5034</v>
      </c>
      <c r="F1000" s="665">
        <v>5</v>
      </c>
      <c r="G1000" s="665">
        <v>2777</v>
      </c>
      <c r="H1000" s="665">
        <v>1</v>
      </c>
      <c r="I1000" s="665">
        <v>555.4</v>
      </c>
      <c r="J1000" s="665">
        <v>2</v>
      </c>
      <c r="K1000" s="665">
        <v>1118</v>
      </c>
      <c r="L1000" s="665">
        <v>0.40259272596326973</v>
      </c>
      <c r="M1000" s="665">
        <v>559</v>
      </c>
      <c r="N1000" s="665">
        <v>6</v>
      </c>
      <c r="O1000" s="665">
        <v>3408</v>
      </c>
      <c r="P1000" s="678">
        <v>1.227223622614332</v>
      </c>
      <c r="Q1000" s="666">
        <v>568</v>
      </c>
    </row>
    <row r="1001" spans="1:17" ht="14.4" customHeight="1" x14ac:dyDescent="0.3">
      <c r="A1001" s="661" t="s">
        <v>5792</v>
      </c>
      <c r="B1001" s="662" t="s">
        <v>4944</v>
      </c>
      <c r="C1001" s="662" t="s">
        <v>4986</v>
      </c>
      <c r="D1001" s="662" t="s">
        <v>5038</v>
      </c>
      <c r="E1001" s="662" t="s">
        <v>5036</v>
      </c>
      <c r="F1001" s="665"/>
      <c r="G1001" s="665"/>
      <c r="H1001" s="665"/>
      <c r="I1001" s="665"/>
      <c r="J1001" s="665">
        <v>7</v>
      </c>
      <c r="K1001" s="665">
        <v>5264</v>
      </c>
      <c r="L1001" s="665"/>
      <c r="M1001" s="665">
        <v>752</v>
      </c>
      <c r="N1001" s="665">
        <v>3</v>
      </c>
      <c r="O1001" s="665">
        <v>2283</v>
      </c>
      <c r="P1001" s="678"/>
      <c r="Q1001" s="666">
        <v>761</v>
      </c>
    </row>
    <row r="1002" spans="1:17" ht="14.4" customHeight="1" x14ac:dyDescent="0.3">
      <c r="A1002" s="661" t="s">
        <v>5792</v>
      </c>
      <c r="B1002" s="662" t="s">
        <v>4944</v>
      </c>
      <c r="C1002" s="662" t="s">
        <v>4986</v>
      </c>
      <c r="D1002" s="662" t="s">
        <v>5095</v>
      </c>
      <c r="E1002" s="662" t="s">
        <v>5096</v>
      </c>
      <c r="F1002" s="665">
        <v>392</v>
      </c>
      <c r="G1002" s="665">
        <v>315640</v>
      </c>
      <c r="H1002" s="665">
        <v>1</v>
      </c>
      <c r="I1002" s="665">
        <v>805.20408163265301</v>
      </c>
      <c r="J1002" s="665">
        <v>440</v>
      </c>
      <c r="K1002" s="665">
        <v>355960</v>
      </c>
      <c r="L1002" s="665">
        <v>1.1277404638195412</v>
      </c>
      <c r="M1002" s="665">
        <v>809</v>
      </c>
      <c r="N1002" s="665">
        <v>605</v>
      </c>
      <c r="O1002" s="665">
        <v>494890</v>
      </c>
      <c r="P1002" s="678">
        <v>1.5678938030667851</v>
      </c>
      <c r="Q1002" s="666">
        <v>818</v>
      </c>
    </row>
    <row r="1003" spans="1:17" ht="14.4" customHeight="1" x14ac:dyDescent="0.3">
      <c r="A1003" s="661" t="s">
        <v>5792</v>
      </c>
      <c r="B1003" s="662" t="s">
        <v>4944</v>
      </c>
      <c r="C1003" s="662" t="s">
        <v>4986</v>
      </c>
      <c r="D1003" s="662" t="s">
        <v>5041</v>
      </c>
      <c r="E1003" s="662" t="s">
        <v>5042</v>
      </c>
      <c r="F1003" s="665">
        <v>105</v>
      </c>
      <c r="G1003" s="665">
        <v>21867</v>
      </c>
      <c r="H1003" s="665">
        <v>1</v>
      </c>
      <c r="I1003" s="665">
        <v>208.25714285714287</v>
      </c>
      <c r="J1003" s="665">
        <v>111</v>
      </c>
      <c r="K1003" s="665">
        <v>23310</v>
      </c>
      <c r="L1003" s="665">
        <v>1.0659898477157361</v>
      </c>
      <c r="M1003" s="665">
        <v>210</v>
      </c>
      <c r="N1003" s="665">
        <v>146</v>
      </c>
      <c r="O1003" s="665">
        <v>31390</v>
      </c>
      <c r="P1003" s="678">
        <v>1.4354964101156995</v>
      </c>
      <c r="Q1003" s="666">
        <v>215</v>
      </c>
    </row>
    <row r="1004" spans="1:17" ht="14.4" customHeight="1" x14ac:dyDescent="0.3">
      <c r="A1004" s="661" t="s">
        <v>5792</v>
      </c>
      <c r="B1004" s="662" t="s">
        <v>4944</v>
      </c>
      <c r="C1004" s="662" t="s">
        <v>4986</v>
      </c>
      <c r="D1004" s="662" t="s">
        <v>5001</v>
      </c>
      <c r="E1004" s="662" t="s">
        <v>5002</v>
      </c>
      <c r="F1004" s="665">
        <v>1</v>
      </c>
      <c r="G1004" s="665">
        <v>330</v>
      </c>
      <c r="H1004" s="665">
        <v>1</v>
      </c>
      <c r="I1004" s="665">
        <v>330</v>
      </c>
      <c r="J1004" s="665"/>
      <c r="K1004" s="665"/>
      <c r="L1004" s="665"/>
      <c r="M1004" s="665"/>
      <c r="N1004" s="665">
        <v>1</v>
      </c>
      <c r="O1004" s="665">
        <v>354</v>
      </c>
      <c r="P1004" s="678">
        <v>1.0727272727272728</v>
      </c>
      <c r="Q1004" s="666">
        <v>354</v>
      </c>
    </row>
    <row r="1005" spans="1:17" ht="14.4" customHeight="1" x14ac:dyDescent="0.3">
      <c r="A1005" s="661" t="s">
        <v>5792</v>
      </c>
      <c r="B1005" s="662" t="s">
        <v>4944</v>
      </c>
      <c r="C1005" s="662" t="s">
        <v>4986</v>
      </c>
      <c r="D1005" s="662" t="s">
        <v>5043</v>
      </c>
      <c r="E1005" s="662" t="s">
        <v>5044</v>
      </c>
      <c r="F1005" s="665">
        <v>649</v>
      </c>
      <c r="G1005" s="665">
        <v>53986</v>
      </c>
      <c r="H1005" s="665">
        <v>1</v>
      </c>
      <c r="I1005" s="665">
        <v>83.183359013867488</v>
      </c>
      <c r="J1005" s="665">
        <v>680</v>
      </c>
      <c r="K1005" s="665">
        <v>57800</v>
      </c>
      <c r="L1005" s="665">
        <v>1.0706479457637166</v>
      </c>
      <c r="M1005" s="665">
        <v>85</v>
      </c>
      <c r="N1005" s="665">
        <v>871</v>
      </c>
      <c r="O1005" s="665">
        <v>74035</v>
      </c>
      <c r="P1005" s="678">
        <v>1.3713740599414663</v>
      </c>
      <c r="Q1005" s="666">
        <v>85</v>
      </c>
    </row>
    <row r="1006" spans="1:17" ht="14.4" customHeight="1" x14ac:dyDescent="0.3">
      <c r="A1006" s="661" t="s">
        <v>5792</v>
      </c>
      <c r="B1006" s="662" t="s">
        <v>4944</v>
      </c>
      <c r="C1006" s="662" t="s">
        <v>4986</v>
      </c>
      <c r="D1006" s="662" t="s">
        <v>5053</v>
      </c>
      <c r="E1006" s="662" t="s">
        <v>5054</v>
      </c>
      <c r="F1006" s="665"/>
      <c r="G1006" s="665"/>
      <c r="H1006" s="665"/>
      <c r="I1006" s="665"/>
      <c r="J1006" s="665">
        <v>1</v>
      </c>
      <c r="K1006" s="665">
        <v>707</v>
      </c>
      <c r="L1006" s="665"/>
      <c r="M1006" s="665">
        <v>707</v>
      </c>
      <c r="N1006" s="665">
        <v>2</v>
      </c>
      <c r="O1006" s="665">
        <v>1438</v>
      </c>
      <c r="P1006" s="678"/>
      <c r="Q1006" s="666">
        <v>719</v>
      </c>
    </row>
    <row r="1007" spans="1:17" ht="14.4" customHeight="1" x14ac:dyDescent="0.3">
      <c r="A1007" s="661" t="s">
        <v>5792</v>
      </c>
      <c r="B1007" s="662" t="s">
        <v>4944</v>
      </c>
      <c r="C1007" s="662" t="s">
        <v>4986</v>
      </c>
      <c r="D1007" s="662" t="s">
        <v>5097</v>
      </c>
      <c r="E1007" s="662" t="s">
        <v>5096</v>
      </c>
      <c r="F1007" s="665">
        <v>43</v>
      </c>
      <c r="G1007" s="665">
        <v>40119</v>
      </c>
      <c r="H1007" s="665">
        <v>1</v>
      </c>
      <c r="I1007" s="665">
        <v>933</v>
      </c>
      <c r="J1007" s="665">
        <v>66</v>
      </c>
      <c r="K1007" s="665">
        <v>61710</v>
      </c>
      <c r="L1007" s="665">
        <v>1.5381739325506618</v>
      </c>
      <c r="M1007" s="665">
        <v>935</v>
      </c>
      <c r="N1007" s="665">
        <v>74</v>
      </c>
      <c r="O1007" s="665">
        <v>70448</v>
      </c>
      <c r="P1007" s="678">
        <v>1.7559759714848326</v>
      </c>
      <c r="Q1007" s="666">
        <v>952</v>
      </c>
    </row>
    <row r="1008" spans="1:17" ht="14.4" customHeight="1" x14ac:dyDescent="0.3">
      <c r="A1008" s="661" t="s">
        <v>5792</v>
      </c>
      <c r="B1008" s="662" t="s">
        <v>4944</v>
      </c>
      <c r="C1008" s="662" t="s">
        <v>4986</v>
      </c>
      <c r="D1008" s="662" t="s">
        <v>5098</v>
      </c>
      <c r="E1008" s="662" t="s">
        <v>5096</v>
      </c>
      <c r="F1008" s="665">
        <v>210</v>
      </c>
      <c r="G1008" s="665">
        <v>154396</v>
      </c>
      <c r="H1008" s="665">
        <v>1</v>
      </c>
      <c r="I1008" s="665">
        <v>735.21904761904761</v>
      </c>
      <c r="J1008" s="665">
        <v>166</v>
      </c>
      <c r="K1008" s="665">
        <v>122342</v>
      </c>
      <c r="L1008" s="665">
        <v>0.792390994585352</v>
      </c>
      <c r="M1008" s="665">
        <v>737</v>
      </c>
      <c r="N1008" s="665">
        <v>170</v>
      </c>
      <c r="O1008" s="665">
        <v>126650</v>
      </c>
      <c r="P1008" s="678">
        <v>0.82029327184642087</v>
      </c>
      <c r="Q1008" s="666">
        <v>745</v>
      </c>
    </row>
    <row r="1009" spans="1:17" ht="14.4" customHeight="1" x14ac:dyDescent="0.3">
      <c r="A1009" s="661" t="s">
        <v>5792</v>
      </c>
      <c r="B1009" s="662" t="s">
        <v>4944</v>
      </c>
      <c r="C1009" s="662" t="s">
        <v>4986</v>
      </c>
      <c r="D1009" s="662" t="s">
        <v>5045</v>
      </c>
      <c r="E1009" s="662" t="s">
        <v>5046</v>
      </c>
      <c r="F1009" s="665">
        <v>17</v>
      </c>
      <c r="G1009" s="665">
        <v>5052</v>
      </c>
      <c r="H1009" s="665">
        <v>1</v>
      </c>
      <c r="I1009" s="665">
        <v>297.1764705882353</v>
      </c>
      <c r="J1009" s="665">
        <v>18</v>
      </c>
      <c r="K1009" s="665">
        <v>5382</v>
      </c>
      <c r="L1009" s="665">
        <v>1.0653206650831355</v>
      </c>
      <c r="M1009" s="665">
        <v>299</v>
      </c>
      <c r="N1009" s="665">
        <v>15</v>
      </c>
      <c r="O1009" s="665">
        <v>4605</v>
      </c>
      <c r="P1009" s="678">
        <v>0.91152019002375295</v>
      </c>
      <c r="Q1009" s="666">
        <v>307</v>
      </c>
    </row>
    <row r="1010" spans="1:17" ht="14.4" customHeight="1" x14ac:dyDescent="0.3">
      <c r="A1010" s="661" t="s">
        <v>5792</v>
      </c>
      <c r="B1010" s="662" t="s">
        <v>4944</v>
      </c>
      <c r="C1010" s="662" t="s">
        <v>4986</v>
      </c>
      <c r="D1010" s="662" t="s">
        <v>5103</v>
      </c>
      <c r="E1010" s="662" t="s">
        <v>5042</v>
      </c>
      <c r="F1010" s="665">
        <v>56</v>
      </c>
      <c r="G1010" s="665">
        <v>9706</v>
      </c>
      <c r="H1010" s="665">
        <v>1</v>
      </c>
      <c r="I1010" s="665">
        <v>173.32142857142858</v>
      </c>
      <c r="J1010" s="665">
        <v>55</v>
      </c>
      <c r="K1010" s="665">
        <v>9570</v>
      </c>
      <c r="L1010" s="665">
        <v>0.98598804862971356</v>
      </c>
      <c r="M1010" s="665">
        <v>174</v>
      </c>
      <c r="N1010" s="665">
        <v>42</v>
      </c>
      <c r="O1010" s="665">
        <v>7476</v>
      </c>
      <c r="P1010" s="678">
        <v>0.77024520914897998</v>
      </c>
      <c r="Q1010" s="666">
        <v>178</v>
      </c>
    </row>
    <row r="1011" spans="1:17" ht="14.4" customHeight="1" x14ac:dyDescent="0.3">
      <c r="A1011" s="661" t="s">
        <v>5792</v>
      </c>
      <c r="B1011" s="662" t="s">
        <v>4944</v>
      </c>
      <c r="C1011" s="662" t="s">
        <v>4986</v>
      </c>
      <c r="D1011" s="662" t="s">
        <v>5047</v>
      </c>
      <c r="E1011" s="662" t="s">
        <v>5046</v>
      </c>
      <c r="F1011" s="665">
        <v>13</v>
      </c>
      <c r="G1011" s="665">
        <v>4785</v>
      </c>
      <c r="H1011" s="665">
        <v>1</v>
      </c>
      <c r="I1011" s="665">
        <v>368.07692307692309</v>
      </c>
      <c r="J1011" s="665">
        <v>17</v>
      </c>
      <c r="K1011" s="665">
        <v>6307</v>
      </c>
      <c r="L1011" s="665">
        <v>1.3180773249738766</v>
      </c>
      <c r="M1011" s="665">
        <v>371</v>
      </c>
      <c r="N1011" s="665">
        <v>22</v>
      </c>
      <c r="O1011" s="665">
        <v>8360</v>
      </c>
      <c r="P1011" s="678">
        <v>1.7471264367816093</v>
      </c>
      <c r="Q1011" s="666">
        <v>380</v>
      </c>
    </row>
    <row r="1012" spans="1:17" ht="14.4" customHeight="1" x14ac:dyDescent="0.3">
      <c r="A1012" s="661" t="s">
        <v>5792</v>
      </c>
      <c r="B1012" s="662" t="s">
        <v>4944</v>
      </c>
      <c r="C1012" s="662" t="s">
        <v>4986</v>
      </c>
      <c r="D1012" s="662" t="s">
        <v>5104</v>
      </c>
      <c r="E1012" s="662" t="s">
        <v>5105</v>
      </c>
      <c r="F1012" s="665"/>
      <c r="G1012" s="665"/>
      <c r="H1012" s="665"/>
      <c r="I1012" s="665"/>
      <c r="J1012" s="665"/>
      <c r="K1012" s="665"/>
      <c r="L1012" s="665"/>
      <c r="M1012" s="665"/>
      <c r="N1012" s="665">
        <v>1</v>
      </c>
      <c r="O1012" s="665">
        <v>100</v>
      </c>
      <c r="P1012" s="678"/>
      <c r="Q1012" s="666">
        <v>100</v>
      </c>
    </row>
    <row r="1013" spans="1:17" ht="14.4" customHeight="1" x14ac:dyDescent="0.3">
      <c r="A1013" s="661" t="s">
        <v>5792</v>
      </c>
      <c r="B1013" s="662" t="s">
        <v>4944</v>
      </c>
      <c r="C1013" s="662" t="s">
        <v>4986</v>
      </c>
      <c r="D1013" s="662" t="s">
        <v>5106</v>
      </c>
      <c r="E1013" s="662" t="s">
        <v>5096</v>
      </c>
      <c r="F1013" s="665"/>
      <c r="G1013" s="665"/>
      <c r="H1013" s="665"/>
      <c r="I1013" s="665"/>
      <c r="J1013" s="665">
        <v>4</v>
      </c>
      <c r="K1013" s="665">
        <v>3452</v>
      </c>
      <c r="L1013" s="665"/>
      <c r="M1013" s="665">
        <v>863</v>
      </c>
      <c r="N1013" s="665">
        <v>25</v>
      </c>
      <c r="O1013" s="665">
        <v>21975</v>
      </c>
      <c r="P1013" s="678"/>
      <c r="Q1013" s="666">
        <v>879</v>
      </c>
    </row>
    <row r="1014" spans="1:17" ht="14.4" customHeight="1" x14ac:dyDescent="0.3">
      <c r="A1014" s="661" t="s">
        <v>5793</v>
      </c>
      <c r="B1014" s="662" t="s">
        <v>4944</v>
      </c>
      <c r="C1014" s="662" t="s">
        <v>4945</v>
      </c>
      <c r="D1014" s="662" t="s">
        <v>4952</v>
      </c>
      <c r="E1014" s="662" t="s">
        <v>4953</v>
      </c>
      <c r="F1014" s="665">
        <v>1</v>
      </c>
      <c r="G1014" s="665">
        <v>265.10000000000002</v>
      </c>
      <c r="H1014" s="665">
        <v>1</v>
      </c>
      <c r="I1014" s="665">
        <v>265.10000000000002</v>
      </c>
      <c r="J1014" s="665"/>
      <c r="K1014" s="665"/>
      <c r="L1014" s="665"/>
      <c r="M1014" s="665"/>
      <c r="N1014" s="665"/>
      <c r="O1014" s="665"/>
      <c r="P1014" s="678"/>
      <c r="Q1014" s="666"/>
    </row>
    <row r="1015" spans="1:17" ht="14.4" customHeight="1" x14ac:dyDescent="0.3">
      <c r="A1015" s="661" t="s">
        <v>5793</v>
      </c>
      <c r="B1015" s="662" t="s">
        <v>4944</v>
      </c>
      <c r="C1015" s="662" t="s">
        <v>4975</v>
      </c>
      <c r="D1015" s="662" t="s">
        <v>4976</v>
      </c>
      <c r="E1015" s="662" t="s">
        <v>4977</v>
      </c>
      <c r="F1015" s="665"/>
      <c r="G1015" s="665"/>
      <c r="H1015" s="665"/>
      <c r="I1015" s="665"/>
      <c r="J1015" s="665">
        <v>2</v>
      </c>
      <c r="K1015" s="665">
        <v>485.28</v>
      </c>
      <c r="L1015" s="665"/>
      <c r="M1015" s="665">
        <v>242.64</v>
      </c>
      <c r="N1015" s="665">
        <v>2</v>
      </c>
      <c r="O1015" s="665">
        <v>485.28</v>
      </c>
      <c r="P1015" s="678"/>
      <c r="Q1015" s="666">
        <v>242.64</v>
      </c>
    </row>
    <row r="1016" spans="1:17" ht="14.4" customHeight="1" x14ac:dyDescent="0.3">
      <c r="A1016" s="661" t="s">
        <v>5793</v>
      </c>
      <c r="B1016" s="662" t="s">
        <v>4944</v>
      </c>
      <c r="C1016" s="662" t="s">
        <v>4975</v>
      </c>
      <c r="D1016" s="662" t="s">
        <v>4978</v>
      </c>
      <c r="E1016" s="662" t="s">
        <v>4979</v>
      </c>
      <c r="F1016" s="665">
        <v>82</v>
      </c>
      <c r="G1016" s="665">
        <v>19896.479999999996</v>
      </c>
      <c r="H1016" s="665">
        <v>1</v>
      </c>
      <c r="I1016" s="665">
        <v>242.63999999999996</v>
      </c>
      <c r="J1016" s="665">
        <v>102</v>
      </c>
      <c r="K1016" s="665">
        <v>24749.280000000002</v>
      </c>
      <c r="L1016" s="665">
        <v>1.2439024390243907</v>
      </c>
      <c r="M1016" s="665">
        <v>242.64000000000001</v>
      </c>
      <c r="N1016" s="665">
        <v>52.019999999999996</v>
      </c>
      <c r="O1016" s="665">
        <v>12622.130000000001</v>
      </c>
      <c r="P1016" s="678">
        <v>0.634390103174029</v>
      </c>
      <c r="Q1016" s="666">
        <v>242.6399461745483</v>
      </c>
    </row>
    <row r="1017" spans="1:17" ht="14.4" customHeight="1" x14ac:dyDescent="0.3">
      <c r="A1017" s="661" t="s">
        <v>5793</v>
      </c>
      <c r="B1017" s="662" t="s">
        <v>4944</v>
      </c>
      <c r="C1017" s="662" t="s">
        <v>4975</v>
      </c>
      <c r="D1017" s="662" t="s">
        <v>4980</v>
      </c>
      <c r="E1017" s="662" t="s">
        <v>4981</v>
      </c>
      <c r="F1017" s="665">
        <v>8</v>
      </c>
      <c r="G1017" s="665">
        <v>1941.1199999999997</v>
      </c>
      <c r="H1017" s="665">
        <v>1</v>
      </c>
      <c r="I1017" s="665">
        <v>242.63999999999996</v>
      </c>
      <c r="J1017" s="665">
        <v>22</v>
      </c>
      <c r="K1017" s="665">
        <v>5338.08</v>
      </c>
      <c r="L1017" s="665">
        <v>2.7500000000000004</v>
      </c>
      <c r="M1017" s="665">
        <v>242.64</v>
      </c>
      <c r="N1017" s="665">
        <v>6</v>
      </c>
      <c r="O1017" s="665">
        <v>1455.84</v>
      </c>
      <c r="P1017" s="678">
        <v>0.75000000000000011</v>
      </c>
      <c r="Q1017" s="666">
        <v>242.64</v>
      </c>
    </row>
    <row r="1018" spans="1:17" ht="14.4" customHeight="1" x14ac:dyDescent="0.3">
      <c r="A1018" s="661" t="s">
        <v>5793</v>
      </c>
      <c r="B1018" s="662" t="s">
        <v>4944</v>
      </c>
      <c r="C1018" s="662" t="s">
        <v>4986</v>
      </c>
      <c r="D1018" s="662" t="s">
        <v>4995</v>
      </c>
      <c r="E1018" s="662" t="s">
        <v>4996</v>
      </c>
      <c r="F1018" s="665"/>
      <c r="G1018" s="665"/>
      <c r="H1018" s="665"/>
      <c r="I1018" s="665"/>
      <c r="J1018" s="665">
        <v>4</v>
      </c>
      <c r="K1018" s="665">
        <v>492</v>
      </c>
      <c r="L1018" s="665"/>
      <c r="M1018" s="665">
        <v>123</v>
      </c>
      <c r="N1018" s="665"/>
      <c r="O1018" s="665"/>
      <c r="P1018" s="678"/>
      <c r="Q1018" s="666"/>
    </row>
    <row r="1019" spans="1:17" ht="14.4" customHeight="1" x14ac:dyDescent="0.3">
      <c r="A1019" s="661" t="s">
        <v>5793</v>
      </c>
      <c r="B1019" s="662" t="s">
        <v>4944</v>
      </c>
      <c r="C1019" s="662" t="s">
        <v>4986</v>
      </c>
      <c r="D1019" s="662" t="s">
        <v>4997</v>
      </c>
      <c r="E1019" s="662" t="s">
        <v>4998</v>
      </c>
      <c r="F1019" s="665">
        <v>7</v>
      </c>
      <c r="G1019" s="665">
        <v>1628</v>
      </c>
      <c r="H1019" s="665">
        <v>1</v>
      </c>
      <c r="I1019" s="665">
        <v>232.57142857142858</v>
      </c>
      <c r="J1019" s="665">
        <v>6</v>
      </c>
      <c r="K1019" s="665">
        <v>1410</v>
      </c>
      <c r="L1019" s="665">
        <v>0.86609336609336607</v>
      </c>
      <c r="M1019" s="665">
        <v>235</v>
      </c>
      <c r="N1019" s="665">
        <v>3</v>
      </c>
      <c r="O1019" s="665">
        <v>753</v>
      </c>
      <c r="P1019" s="678">
        <v>0.46253071253071254</v>
      </c>
      <c r="Q1019" s="666">
        <v>251</v>
      </c>
    </row>
    <row r="1020" spans="1:17" ht="14.4" customHeight="1" x14ac:dyDescent="0.3">
      <c r="A1020" s="661" t="s">
        <v>5793</v>
      </c>
      <c r="B1020" s="662" t="s">
        <v>4944</v>
      </c>
      <c r="C1020" s="662" t="s">
        <v>4986</v>
      </c>
      <c r="D1020" s="662" t="s">
        <v>5029</v>
      </c>
      <c r="E1020" s="662" t="s">
        <v>5030</v>
      </c>
      <c r="F1020" s="665">
        <v>6</v>
      </c>
      <c r="G1020" s="665">
        <v>700</v>
      </c>
      <c r="H1020" s="665">
        <v>1</v>
      </c>
      <c r="I1020" s="665">
        <v>116.66666666666667</v>
      </c>
      <c r="J1020" s="665"/>
      <c r="K1020" s="665"/>
      <c r="L1020" s="665"/>
      <c r="M1020" s="665"/>
      <c r="N1020" s="665"/>
      <c r="O1020" s="665"/>
      <c r="P1020" s="678"/>
      <c r="Q1020" s="666"/>
    </row>
    <row r="1021" spans="1:17" ht="14.4" customHeight="1" x14ac:dyDescent="0.3">
      <c r="A1021" s="661" t="s">
        <v>5793</v>
      </c>
      <c r="B1021" s="662" t="s">
        <v>4944</v>
      </c>
      <c r="C1021" s="662" t="s">
        <v>4986</v>
      </c>
      <c r="D1021" s="662" t="s">
        <v>5033</v>
      </c>
      <c r="E1021" s="662" t="s">
        <v>5034</v>
      </c>
      <c r="F1021" s="665">
        <v>2</v>
      </c>
      <c r="G1021" s="665">
        <v>968</v>
      </c>
      <c r="H1021" s="665">
        <v>1</v>
      </c>
      <c r="I1021" s="665">
        <v>484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5793</v>
      </c>
      <c r="B1022" s="662" t="s">
        <v>4944</v>
      </c>
      <c r="C1022" s="662" t="s">
        <v>4986</v>
      </c>
      <c r="D1022" s="662" t="s">
        <v>5038</v>
      </c>
      <c r="E1022" s="662" t="s">
        <v>5036</v>
      </c>
      <c r="F1022" s="665"/>
      <c r="G1022" s="665"/>
      <c r="H1022" s="665"/>
      <c r="I1022" s="665"/>
      <c r="J1022" s="665">
        <v>2</v>
      </c>
      <c r="K1022" s="665">
        <v>1504</v>
      </c>
      <c r="L1022" s="665"/>
      <c r="M1022" s="665">
        <v>752</v>
      </c>
      <c r="N1022" s="665"/>
      <c r="O1022" s="665"/>
      <c r="P1022" s="678"/>
      <c r="Q1022" s="666"/>
    </row>
    <row r="1023" spans="1:17" ht="14.4" customHeight="1" x14ac:dyDescent="0.3">
      <c r="A1023" s="661" t="s">
        <v>5793</v>
      </c>
      <c r="B1023" s="662" t="s">
        <v>4944</v>
      </c>
      <c r="C1023" s="662" t="s">
        <v>4986</v>
      </c>
      <c r="D1023" s="662" t="s">
        <v>5095</v>
      </c>
      <c r="E1023" s="662" t="s">
        <v>5096</v>
      </c>
      <c r="F1023" s="665">
        <v>2</v>
      </c>
      <c r="G1023" s="665">
        <v>1606</v>
      </c>
      <c r="H1023" s="665">
        <v>1</v>
      </c>
      <c r="I1023" s="665">
        <v>803</v>
      </c>
      <c r="J1023" s="665"/>
      <c r="K1023" s="665"/>
      <c r="L1023" s="665"/>
      <c r="M1023" s="665"/>
      <c r="N1023" s="665"/>
      <c r="O1023" s="665"/>
      <c r="P1023" s="678"/>
      <c r="Q1023" s="666"/>
    </row>
    <row r="1024" spans="1:17" ht="14.4" customHeight="1" x14ac:dyDescent="0.3">
      <c r="A1024" s="661" t="s">
        <v>5793</v>
      </c>
      <c r="B1024" s="662" t="s">
        <v>4944</v>
      </c>
      <c r="C1024" s="662" t="s">
        <v>4986</v>
      </c>
      <c r="D1024" s="662" t="s">
        <v>5110</v>
      </c>
      <c r="E1024" s="662" t="s">
        <v>5020</v>
      </c>
      <c r="F1024" s="665">
        <v>1</v>
      </c>
      <c r="G1024" s="665">
        <v>712</v>
      </c>
      <c r="H1024" s="665">
        <v>1</v>
      </c>
      <c r="I1024" s="665">
        <v>712</v>
      </c>
      <c r="J1024" s="665"/>
      <c r="K1024" s="665"/>
      <c r="L1024" s="665"/>
      <c r="M1024" s="665"/>
      <c r="N1024" s="665"/>
      <c r="O1024" s="665"/>
      <c r="P1024" s="678"/>
      <c r="Q1024" s="666"/>
    </row>
    <row r="1025" spans="1:17" ht="14.4" customHeight="1" x14ac:dyDescent="0.3">
      <c r="A1025" s="661" t="s">
        <v>5793</v>
      </c>
      <c r="B1025" s="662" t="s">
        <v>4944</v>
      </c>
      <c r="C1025" s="662" t="s">
        <v>4986</v>
      </c>
      <c r="D1025" s="662" t="s">
        <v>5051</v>
      </c>
      <c r="E1025" s="662" t="s">
        <v>5052</v>
      </c>
      <c r="F1025" s="665">
        <v>1</v>
      </c>
      <c r="G1025" s="665">
        <v>822</v>
      </c>
      <c r="H1025" s="665">
        <v>1</v>
      </c>
      <c r="I1025" s="665">
        <v>822</v>
      </c>
      <c r="J1025" s="665"/>
      <c r="K1025" s="665"/>
      <c r="L1025" s="665"/>
      <c r="M1025" s="665"/>
      <c r="N1025" s="665"/>
      <c r="O1025" s="665"/>
      <c r="P1025" s="678"/>
      <c r="Q1025" s="666"/>
    </row>
    <row r="1026" spans="1:17" ht="14.4" customHeight="1" x14ac:dyDescent="0.3">
      <c r="A1026" s="661" t="s">
        <v>5793</v>
      </c>
      <c r="B1026" s="662" t="s">
        <v>4944</v>
      </c>
      <c r="C1026" s="662" t="s">
        <v>4986</v>
      </c>
      <c r="D1026" s="662" t="s">
        <v>5041</v>
      </c>
      <c r="E1026" s="662" t="s">
        <v>5042</v>
      </c>
      <c r="F1026" s="665"/>
      <c r="G1026" s="665"/>
      <c r="H1026" s="665"/>
      <c r="I1026" s="665"/>
      <c r="J1026" s="665">
        <v>1</v>
      </c>
      <c r="K1026" s="665">
        <v>210</v>
      </c>
      <c r="L1026" s="665"/>
      <c r="M1026" s="665">
        <v>210</v>
      </c>
      <c r="N1026" s="665"/>
      <c r="O1026" s="665"/>
      <c r="P1026" s="678"/>
      <c r="Q1026" s="666"/>
    </row>
    <row r="1027" spans="1:17" ht="14.4" customHeight="1" x14ac:dyDescent="0.3">
      <c r="A1027" s="661" t="s">
        <v>5793</v>
      </c>
      <c r="B1027" s="662" t="s">
        <v>4944</v>
      </c>
      <c r="C1027" s="662" t="s">
        <v>4986</v>
      </c>
      <c r="D1027" s="662" t="s">
        <v>5001</v>
      </c>
      <c r="E1027" s="662" t="s">
        <v>5002</v>
      </c>
      <c r="F1027" s="665">
        <v>93</v>
      </c>
      <c r="G1027" s="665">
        <v>30567</v>
      </c>
      <c r="H1027" s="665">
        <v>1</v>
      </c>
      <c r="I1027" s="665">
        <v>328.67741935483872</v>
      </c>
      <c r="J1027" s="665">
        <v>83</v>
      </c>
      <c r="K1027" s="665">
        <v>27473</v>
      </c>
      <c r="L1027" s="665">
        <v>0.89877972977393916</v>
      </c>
      <c r="M1027" s="665">
        <v>331</v>
      </c>
      <c r="N1027" s="665">
        <v>29</v>
      </c>
      <c r="O1027" s="665">
        <v>10266</v>
      </c>
      <c r="P1027" s="678">
        <v>0.33585238983217197</v>
      </c>
      <c r="Q1027" s="666">
        <v>354</v>
      </c>
    </row>
    <row r="1028" spans="1:17" ht="14.4" customHeight="1" x14ac:dyDescent="0.3">
      <c r="A1028" s="661" t="s">
        <v>5793</v>
      </c>
      <c r="B1028" s="662" t="s">
        <v>4944</v>
      </c>
      <c r="C1028" s="662" t="s">
        <v>4986</v>
      </c>
      <c r="D1028" s="662" t="s">
        <v>5043</v>
      </c>
      <c r="E1028" s="662" t="s">
        <v>5044</v>
      </c>
      <c r="F1028" s="665">
        <v>4</v>
      </c>
      <c r="G1028" s="665">
        <v>328</v>
      </c>
      <c r="H1028" s="665">
        <v>1</v>
      </c>
      <c r="I1028" s="665">
        <v>82</v>
      </c>
      <c r="J1028" s="665">
        <v>3</v>
      </c>
      <c r="K1028" s="665">
        <v>255</v>
      </c>
      <c r="L1028" s="665">
        <v>0.77743902439024393</v>
      </c>
      <c r="M1028" s="665">
        <v>85</v>
      </c>
      <c r="N1028" s="665"/>
      <c r="O1028" s="665"/>
      <c r="P1028" s="678"/>
      <c r="Q1028" s="666"/>
    </row>
    <row r="1029" spans="1:17" ht="14.4" customHeight="1" x14ac:dyDescent="0.3">
      <c r="A1029" s="661" t="s">
        <v>5793</v>
      </c>
      <c r="B1029" s="662" t="s">
        <v>4944</v>
      </c>
      <c r="C1029" s="662" t="s">
        <v>4986</v>
      </c>
      <c r="D1029" s="662" t="s">
        <v>5009</v>
      </c>
      <c r="E1029" s="662" t="s">
        <v>5010</v>
      </c>
      <c r="F1029" s="665">
        <v>8</v>
      </c>
      <c r="G1029" s="665">
        <v>904</v>
      </c>
      <c r="H1029" s="665">
        <v>1</v>
      </c>
      <c r="I1029" s="665">
        <v>113</v>
      </c>
      <c r="J1029" s="665"/>
      <c r="K1029" s="665"/>
      <c r="L1029" s="665"/>
      <c r="M1029" s="665"/>
      <c r="N1029" s="665"/>
      <c r="O1029" s="665"/>
      <c r="P1029" s="678"/>
      <c r="Q1029" s="666"/>
    </row>
    <row r="1030" spans="1:17" ht="14.4" customHeight="1" x14ac:dyDescent="0.3">
      <c r="A1030" s="661" t="s">
        <v>5793</v>
      </c>
      <c r="B1030" s="662" t="s">
        <v>4944</v>
      </c>
      <c r="C1030" s="662" t="s">
        <v>4986</v>
      </c>
      <c r="D1030" s="662" t="s">
        <v>5011</v>
      </c>
      <c r="E1030" s="662" t="s">
        <v>5012</v>
      </c>
      <c r="F1030" s="665">
        <v>2</v>
      </c>
      <c r="G1030" s="665">
        <v>162</v>
      </c>
      <c r="H1030" s="665">
        <v>1</v>
      </c>
      <c r="I1030" s="665">
        <v>81</v>
      </c>
      <c r="J1030" s="665"/>
      <c r="K1030" s="665"/>
      <c r="L1030" s="665"/>
      <c r="M1030" s="665"/>
      <c r="N1030" s="665"/>
      <c r="O1030" s="665"/>
      <c r="P1030" s="678"/>
      <c r="Q1030" s="666"/>
    </row>
    <row r="1031" spans="1:17" ht="14.4" customHeight="1" x14ac:dyDescent="0.3">
      <c r="A1031" s="661" t="s">
        <v>5793</v>
      </c>
      <c r="B1031" s="662" t="s">
        <v>4944</v>
      </c>
      <c r="C1031" s="662" t="s">
        <v>4986</v>
      </c>
      <c r="D1031" s="662" t="s">
        <v>5045</v>
      </c>
      <c r="E1031" s="662" t="s">
        <v>5046</v>
      </c>
      <c r="F1031" s="665"/>
      <c r="G1031" s="665"/>
      <c r="H1031" s="665"/>
      <c r="I1031" s="665"/>
      <c r="J1031" s="665">
        <v>1</v>
      </c>
      <c r="K1031" s="665">
        <v>299</v>
      </c>
      <c r="L1031" s="665"/>
      <c r="M1031" s="665">
        <v>299</v>
      </c>
      <c r="N1031" s="665"/>
      <c r="O1031" s="665"/>
      <c r="P1031" s="678"/>
      <c r="Q1031" s="666"/>
    </row>
    <row r="1032" spans="1:17" ht="14.4" customHeight="1" x14ac:dyDescent="0.3">
      <c r="A1032" s="661" t="s">
        <v>5793</v>
      </c>
      <c r="B1032" s="662" t="s">
        <v>4944</v>
      </c>
      <c r="C1032" s="662" t="s">
        <v>4986</v>
      </c>
      <c r="D1032" s="662" t="s">
        <v>5019</v>
      </c>
      <c r="E1032" s="662" t="s">
        <v>5020</v>
      </c>
      <c r="F1032" s="665">
        <v>14</v>
      </c>
      <c r="G1032" s="665">
        <v>8450</v>
      </c>
      <c r="H1032" s="665">
        <v>1</v>
      </c>
      <c r="I1032" s="665">
        <v>603.57142857142856</v>
      </c>
      <c r="J1032" s="665">
        <v>9</v>
      </c>
      <c r="K1032" s="665">
        <v>5454</v>
      </c>
      <c r="L1032" s="665">
        <v>0.64544378698224847</v>
      </c>
      <c r="M1032" s="665">
        <v>606</v>
      </c>
      <c r="N1032" s="665"/>
      <c r="O1032" s="665"/>
      <c r="P1032" s="678"/>
      <c r="Q1032" s="666"/>
    </row>
    <row r="1033" spans="1:17" ht="14.4" customHeight="1" x14ac:dyDescent="0.3">
      <c r="A1033" s="661" t="s">
        <v>5793</v>
      </c>
      <c r="B1033" s="662" t="s">
        <v>4944</v>
      </c>
      <c r="C1033" s="662" t="s">
        <v>4986</v>
      </c>
      <c r="D1033" s="662" t="s">
        <v>5023</v>
      </c>
      <c r="E1033" s="662" t="s">
        <v>5024</v>
      </c>
      <c r="F1033" s="665">
        <v>79</v>
      </c>
      <c r="G1033" s="665">
        <v>28686</v>
      </c>
      <c r="H1033" s="665">
        <v>1</v>
      </c>
      <c r="I1033" s="665">
        <v>363.11392405063293</v>
      </c>
      <c r="J1033" s="665">
        <v>73</v>
      </c>
      <c r="K1033" s="665">
        <v>26645</v>
      </c>
      <c r="L1033" s="665">
        <v>0.92885031025587395</v>
      </c>
      <c r="M1033" s="665">
        <v>365</v>
      </c>
      <c r="N1033" s="665">
        <v>29</v>
      </c>
      <c r="O1033" s="665">
        <v>10817</v>
      </c>
      <c r="P1033" s="678">
        <v>0.3770828975807014</v>
      </c>
      <c r="Q1033" s="666">
        <v>373</v>
      </c>
    </row>
    <row r="1034" spans="1:17" ht="14.4" customHeight="1" x14ac:dyDescent="0.3">
      <c r="A1034" s="661" t="s">
        <v>5793</v>
      </c>
      <c r="B1034" s="662" t="s">
        <v>4944</v>
      </c>
      <c r="C1034" s="662" t="s">
        <v>4986</v>
      </c>
      <c r="D1034" s="662" t="s">
        <v>5122</v>
      </c>
      <c r="E1034" s="662" t="s">
        <v>5112</v>
      </c>
      <c r="F1034" s="665">
        <v>7</v>
      </c>
      <c r="G1034" s="665">
        <v>3640</v>
      </c>
      <c r="H1034" s="665">
        <v>1</v>
      </c>
      <c r="I1034" s="665">
        <v>520</v>
      </c>
      <c r="J1034" s="665"/>
      <c r="K1034" s="665"/>
      <c r="L1034" s="665"/>
      <c r="M1034" s="665"/>
      <c r="N1034" s="665"/>
      <c r="O1034" s="665"/>
      <c r="P1034" s="678"/>
      <c r="Q1034" s="666"/>
    </row>
    <row r="1035" spans="1:17" ht="14.4" customHeight="1" x14ac:dyDescent="0.3">
      <c r="A1035" s="661" t="s">
        <v>5793</v>
      </c>
      <c r="B1035" s="662" t="s">
        <v>4944</v>
      </c>
      <c r="C1035" s="662" t="s">
        <v>4986</v>
      </c>
      <c r="D1035" s="662" t="s">
        <v>5025</v>
      </c>
      <c r="E1035" s="662" t="s">
        <v>5026</v>
      </c>
      <c r="F1035" s="665">
        <v>1</v>
      </c>
      <c r="G1035" s="665">
        <v>164</v>
      </c>
      <c r="H1035" s="665">
        <v>1</v>
      </c>
      <c r="I1035" s="665">
        <v>164</v>
      </c>
      <c r="J1035" s="665"/>
      <c r="K1035" s="665"/>
      <c r="L1035" s="665"/>
      <c r="M1035" s="665"/>
      <c r="N1035" s="665"/>
      <c r="O1035" s="665"/>
      <c r="P1035" s="678"/>
      <c r="Q1035" s="666"/>
    </row>
    <row r="1036" spans="1:17" ht="14.4" customHeight="1" x14ac:dyDescent="0.3">
      <c r="A1036" s="661" t="s">
        <v>5793</v>
      </c>
      <c r="B1036" s="662" t="s">
        <v>4944</v>
      </c>
      <c r="C1036" s="662" t="s">
        <v>4986</v>
      </c>
      <c r="D1036" s="662" t="s">
        <v>5125</v>
      </c>
      <c r="E1036" s="662" t="s">
        <v>5126</v>
      </c>
      <c r="F1036" s="665">
        <v>2</v>
      </c>
      <c r="G1036" s="665">
        <v>684</v>
      </c>
      <c r="H1036" s="665">
        <v>1</v>
      </c>
      <c r="I1036" s="665">
        <v>342</v>
      </c>
      <c r="J1036" s="665"/>
      <c r="K1036" s="665"/>
      <c r="L1036" s="665"/>
      <c r="M1036" s="665"/>
      <c r="N1036" s="665"/>
      <c r="O1036" s="665"/>
      <c r="P1036" s="678"/>
      <c r="Q1036" s="666"/>
    </row>
    <row r="1037" spans="1:17" ht="14.4" customHeight="1" x14ac:dyDescent="0.3">
      <c r="A1037" s="661" t="s">
        <v>5794</v>
      </c>
      <c r="B1037" s="662" t="s">
        <v>4944</v>
      </c>
      <c r="C1037" s="662" t="s">
        <v>4975</v>
      </c>
      <c r="D1037" s="662" t="s">
        <v>4985</v>
      </c>
      <c r="E1037" s="662" t="s">
        <v>4983</v>
      </c>
      <c r="F1037" s="665">
        <v>1</v>
      </c>
      <c r="G1037" s="665">
        <v>500</v>
      </c>
      <c r="H1037" s="665">
        <v>1</v>
      </c>
      <c r="I1037" s="665">
        <v>500</v>
      </c>
      <c r="J1037" s="665"/>
      <c r="K1037" s="665"/>
      <c r="L1037" s="665"/>
      <c r="M1037" s="665"/>
      <c r="N1037" s="665"/>
      <c r="O1037" s="665"/>
      <c r="P1037" s="678"/>
      <c r="Q1037" s="666"/>
    </row>
    <row r="1038" spans="1:17" ht="14.4" customHeight="1" x14ac:dyDescent="0.3">
      <c r="A1038" s="661" t="s">
        <v>5794</v>
      </c>
      <c r="B1038" s="662" t="s">
        <v>4944</v>
      </c>
      <c r="C1038" s="662" t="s">
        <v>4986</v>
      </c>
      <c r="D1038" s="662" t="s">
        <v>4997</v>
      </c>
      <c r="E1038" s="662" t="s">
        <v>4998</v>
      </c>
      <c r="F1038" s="665">
        <v>10</v>
      </c>
      <c r="G1038" s="665">
        <v>2334</v>
      </c>
      <c r="H1038" s="665">
        <v>1</v>
      </c>
      <c r="I1038" s="665">
        <v>233.4</v>
      </c>
      <c r="J1038" s="665">
        <v>13</v>
      </c>
      <c r="K1038" s="665">
        <v>3055</v>
      </c>
      <c r="L1038" s="665">
        <v>1.3089117395029992</v>
      </c>
      <c r="M1038" s="665">
        <v>235</v>
      </c>
      <c r="N1038" s="665">
        <v>5</v>
      </c>
      <c r="O1038" s="665">
        <v>1255</v>
      </c>
      <c r="P1038" s="678">
        <v>0.53770351328191945</v>
      </c>
      <c r="Q1038" s="666">
        <v>251</v>
      </c>
    </row>
    <row r="1039" spans="1:17" ht="14.4" customHeight="1" x14ac:dyDescent="0.3">
      <c r="A1039" s="661" t="s">
        <v>5794</v>
      </c>
      <c r="B1039" s="662" t="s">
        <v>4944</v>
      </c>
      <c r="C1039" s="662" t="s">
        <v>4986</v>
      </c>
      <c r="D1039" s="662" t="s">
        <v>5029</v>
      </c>
      <c r="E1039" s="662" t="s">
        <v>5030</v>
      </c>
      <c r="F1039" s="665">
        <v>1</v>
      </c>
      <c r="G1039" s="665">
        <v>118</v>
      </c>
      <c r="H1039" s="665">
        <v>1</v>
      </c>
      <c r="I1039" s="665">
        <v>118</v>
      </c>
      <c r="J1039" s="665">
        <v>2</v>
      </c>
      <c r="K1039" s="665">
        <v>236</v>
      </c>
      <c r="L1039" s="665">
        <v>2</v>
      </c>
      <c r="M1039" s="665">
        <v>118</v>
      </c>
      <c r="N1039" s="665"/>
      <c r="O1039" s="665"/>
      <c r="P1039" s="678"/>
      <c r="Q1039" s="666"/>
    </row>
    <row r="1040" spans="1:17" ht="14.4" customHeight="1" x14ac:dyDescent="0.3">
      <c r="A1040" s="661" t="s">
        <v>5794</v>
      </c>
      <c r="B1040" s="662" t="s">
        <v>4944</v>
      </c>
      <c r="C1040" s="662" t="s">
        <v>4986</v>
      </c>
      <c r="D1040" s="662" t="s">
        <v>5001</v>
      </c>
      <c r="E1040" s="662" t="s">
        <v>5002</v>
      </c>
      <c r="F1040" s="665">
        <v>2</v>
      </c>
      <c r="G1040" s="665">
        <v>654</v>
      </c>
      <c r="H1040" s="665">
        <v>1</v>
      </c>
      <c r="I1040" s="665">
        <v>327</v>
      </c>
      <c r="J1040" s="665">
        <v>2</v>
      </c>
      <c r="K1040" s="665">
        <v>662</v>
      </c>
      <c r="L1040" s="665">
        <v>1.0122324159021407</v>
      </c>
      <c r="M1040" s="665">
        <v>331</v>
      </c>
      <c r="N1040" s="665">
        <v>3</v>
      </c>
      <c r="O1040" s="665">
        <v>1062</v>
      </c>
      <c r="P1040" s="678">
        <v>1.6238532110091743</v>
      </c>
      <c r="Q1040" s="666">
        <v>354</v>
      </c>
    </row>
    <row r="1041" spans="1:17" ht="14.4" customHeight="1" x14ac:dyDescent="0.3">
      <c r="A1041" s="661" t="s">
        <v>5794</v>
      </c>
      <c r="B1041" s="662" t="s">
        <v>4944</v>
      </c>
      <c r="C1041" s="662" t="s">
        <v>4986</v>
      </c>
      <c r="D1041" s="662" t="s">
        <v>5053</v>
      </c>
      <c r="E1041" s="662" t="s">
        <v>5054</v>
      </c>
      <c r="F1041" s="665">
        <v>3</v>
      </c>
      <c r="G1041" s="665">
        <v>2115</v>
      </c>
      <c r="H1041" s="665">
        <v>1</v>
      </c>
      <c r="I1041" s="665">
        <v>705</v>
      </c>
      <c r="J1041" s="665">
        <v>5</v>
      </c>
      <c r="K1041" s="665">
        <v>3535</v>
      </c>
      <c r="L1041" s="665">
        <v>1.6713947990543736</v>
      </c>
      <c r="M1041" s="665">
        <v>707</v>
      </c>
      <c r="N1041" s="665">
        <v>3</v>
      </c>
      <c r="O1041" s="665">
        <v>2157</v>
      </c>
      <c r="P1041" s="678">
        <v>1.0198581560283688</v>
      </c>
      <c r="Q1041" s="666">
        <v>719</v>
      </c>
    </row>
    <row r="1042" spans="1:17" ht="14.4" customHeight="1" x14ac:dyDescent="0.3">
      <c r="A1042" s="661" t="s">
        <v>5794</v>
      </c>
      <c r="B1042" s="662" t="s">
        <v>4944</v>
      </c>
      <c r="C1042" s="662" t="s">
        <v>4986</v>
      </c>
      <c r="D1042" s="662" t="s">
        <v>5009</v>
      </c>
      <c r="E1042" s="662" t="s">
        <v>5010</v>
      </c>
      <c r="F1042" s="665">
        <v>8</v>
      </c>
      <c r="G1042" s="665">
        <v>896</v>
      </c>
      <c r="H1042" s="665">
        <v>1</v>
      </c>
      <c r="I1042" s="665">
        <v>112</v>
      </c>
      <c r="J1042" s="665"/>
      <c r="K1042" s="665"/>
      <c r="L1042" s="665"/>
      <c r="M1042" s="665"/>
      <c r="N1042" s="665"/>
      <c r="O1042" s="665"/>
      <c r="P1042" s="678"/>
      <c r="Q1042" s="666"/>
    </row>
    <row r="1043" spans="1:17" ht="14.4" customHeight="1" x14ac:dyDescent="0.3">
      <c r="A1043" s="661" t="s">
        <v>5794</v>
      </c>
      <c r="B1043" s="662" t="s">
        <v>4944</v>
      </c>
      <c r="C1043" s="662" t="s">
        <v>4986</v>
      </c>
      <c r="D1043" s="662" t="s">
        <v>5027</v>
      </c>
      <c r="E1043" s="662" t="s">
        <v>5028</v>
      </c>
      <c r="F1043" s="665">
        <v>1</v>
      </c>
      <c r="G1043" s="665">
        <v>1043</v>
      </c>
      <c r="H1043" s="665">
        <v>1</v>
      </c>
      <c r="I1043" s="665">
        <v>1043</v>
      </c>
      <c r="J1043" s="665"/>
      <c r="K1043" s="665"/>
      <c r="L1043" s="665"/>
      <c r="M1043" s="665"/>
      <c r="N1043" s="665"/>
      <c r="O1043" s="665"/>
      <c r="P1043" s="678"/>
      <c r="Q1043" s="666"/>
    </row>
    <row r="1044" spans="1:17" ht="14.4" customHeight="1" x14ac:dyDescent="0.3">
      <c r="A1044" s="661" t="s">
        <v>5795</v>
      </c>
      <c r="B1044" s="662" t="s">
        <v>4944</v>
      </c>
      <c r="C1044" s="662" t="s">
        <v>4975</v>
      </c>
      <c r="D1044" s="662" t="s">
        <v>5089</v>
      </c>
      <c r="E1044" s="662" t="s">
        <v>5090</v>
      </c>
      <c r="F1044" s="665">
        <v>29</v>
      </c>
      <c r="G1044" s="665">
        <v>26237.75</v>
      </c>
      <c r="H1044" s="665">
        <v>1</v>
      </c>
      <c r="I1044" s="665">
        <v>904.75</v>
      </c>
      <c r="J1044" s="665">
        <v>36</v>
      </c>
      <c r="K1044" s="665">
        <v>32571</v>
      </c>
      <c r="L1044" s="665">
        <v>1.2413793103448276</v>
      </c>
      <c r="M1044" s="665">
        <v>904.75</v>
      </c>
      <c r="N1044" s="665">
        <v>29</v>
      </c>
      <c r="O1044" s="665">
        <v>26237.75</v>
      </c>
      <c r="P1044" s="678">
        <v>1</v>
      </c>
      <c r="Q1044" s="666">
        <v>904.75</v>
      </c>
    </row>
    <row r="1045" spans="1:17" ht="14.4" customHeight="1" x14ac:dyDescent="0.3">
      <c r="A1045" s="661" t="s">
        <v>5795</v>
      </c>
      <c r="B1045" s="662" t="s">
        <v>4944</v>
      </c>
      <c r="C1045" s="662" t="s">
        <v>4975</v>
      </c>
      <c r="D1045" s="662" t="s">
        <v>4976</v>
      </c>
      <c r="E1045" s="662" t="s">
        <v>4977</v>
      </c>
      <c r="F1045" s="665"/>
      <c r="G1045" s="665"/>
      <c r="H1045" s="665"/>
      <c r="I1045" s="665"/>
      <c r="J1045" s="665">
        <v>1</v>
      </c>
      <c r="K1045" s="665">
        <v>242.64</v>
      </c>
      <c r="L1045" s="665"/>
      <c r="M1045" s="665">
        <v>242.64</v>
      </c>
      <c r="N1045" s="665">
        <v>3</v>
      </c>
      <c r="O1045" s="665">
        <v>727.92</v>
      </c>
      <c r="P1045" s="678"/>
      <c r="Q1045" s="666">
        <v>242.64</v>
      </c>
    </row>
    <row r="1046" spans="1:17" ht="14.4" customHeight="1" x14ac:dyDescent="0.3">
      <c r="A1046" s="661" t="s">
        <v>5795</v>
      </c>
      <c r="B1046" s="662" t="s">
        <v>4944</v>
      </c>
      <c r="C1046" s="662" t="s">
        <v>4975</v>
      </c>
      <c r="D1046" s="662" t="s">
        <v>4978</v>
      </c>
      <c r="E1046" s="662" t="s">
        <v>4979</v>
      </c>
      <c r="F1046" s="665">
        <v>67</v>
      </c>
      <c r="G1046" s="665">
        <v>16256.88</v>
      </c>
      <c r="H1046" s="665">
        <v>1</v>
      </c>
      <c r="I1046" s="665">
        <v>242.64</v>
      </c>
      <c r="J1046" s="665">
        <v>93</v>
      </c>
      <c r="K1046" s="665">
        <v>22565.51999999999</v>
      </c>
      <c r="L1046" s="665">
        <v>1.3880597014925367</v>
      </c>
      <c r="M1046" s="665">
        <v>242.6399999999999</v>
      </c>
      <c r="N1046" s="665">
        <v>55.220000000000006</v>
      </c>
      <c r="O1046" s="665">
        <v>13398.55</v>
      </c>
      <c r="P1046" s="678">
        <v>0.82417720989513366</v>
      </c>
      <c r="Q1046" s="666">
        <v>242.63944223107566</v>
      </c>
    </row>
    <row r="1047" spans="1:17" ht="14.4" customHeight="1" x14ac:dyDescent="0.3">
      <c r="A1047" s="661" t="s">
        <v>5795</v>
      </c>
      <c r="B1047" s="662" t="s">
        <v>4944</v>
      </c>
      <c r="C1047" s="662" t="s">
        <v>4975</v>
      </c>
      <c r="D1047" s="662" t="s">
        <v>4980</v>
      </c>
      <c r="E1047" s="662" t="s">
        <v>4981</v>
      </c>
      <c r="F1047" s="665">
        <v>8</v>
      </c>
      <c r="G1047" s="665">
        <v>1941.12</v>
      </c>
      <c r="H1047" s="665">
        <v>1</v>
      </c>
      <c r="I1047" s="665">
        <v>242.64</v>
      </c>
      <c r="J1047" s="665">
        <v>6</v>
      </c>
      <c r="K1047" s="665">
        <v>1455.84</v>
      </c>
      <c r="L1047" s="665">
        <v>0.75</v>
      </c>
      <c r="M1047" s="665">
        <v>242.64</v>
      </c>
      <c r="N1047" s="665">
        <v>7.01</v>
      </c>
      <c r="O1047" s="665">
        <v>1700.8999999999996</v>
      </c>
      <c r="P1047" s="678">
        <v>0.87624670293438822</v>
      </c>
      <c r="Q1047" s="666">
        <v>242.6390870185449</v>
      </c>
    </row>
    <row r="1048" spans="1:17" ht="14.4" customHeight="1" x14ac:dyDescent="0.3">
      <c r="A1048" s="661" t="s">
        <v>5795</v>
      </c>
      <c r="B1048" s="662" t="s">
        <v>4944</v>
      </c>
      <c r="C1048" s="662" t="s">
        <v>4986</v>
      </c>
      <c r="D1048" s="662" t="s">
        <v>5091</v>
      </c>
      <c r="E1048" s="662" t="s">
        <v>5092</v>
      </c>
      <c r="F1048" s="665">
        <v>7</v>
      </c>
      <c r="G1048" s="665">
        <v>1307</v>
      </c>
      <c r="H1048" s="665">
        <v>1</v>
      </c>
      <c r="I1048" s="665">
        <v>186.71428571428572</v>
      </c>
      <c r="J1048" s="665">
        <v>7</v>
      </c>
      <c r="K1048" s="665">
        <v>1323</v>
      </c>
      <c r="L1048" s="665">
        <v>1.0122417750573833</v>
      </c>
      <c r="M1048" s="665">
        <v>189</v>
      </c>
      <c r="N1048" s="665">
        <v>12</v>
      </c>
      <c r="O1048" s="665">
        <v>2340</v>
      </c>
      <c r="P1048" s="678">
        <v>1.7903596021423107</v>
      </c>
      <c r="Q1048" s="666">
        <v>195</v>
      </c>
    </row>
    <row r="1049" spans="1:17" ht="14.4" customHeight="1" x14ac:dyDescent="0.3">
      <c r="A1049" s="661" t="s">
        <v>5795</v>
      </c>
      <c r="B1049" s="662" t="s">
        <v>4944</v>
      </c>
      <c r="C1049" s="662" t="s">
        <v>4986</v>
      </c>
      <c r="D1049" s="662" t="s">
        <v>5093</v>
      </c>
      <c r="E1049" s="662" t="s">
        <v>5094</v>
      </c>
      <c r="F1049" s="665"/>
      <c r="G1049" s="665"/>
      <c r="H1049" s="665"/>
      <c r="I1049" s="665"/>
      <c r="J1049" s="665"/>
      <c r="K1049" s="665"/>
      <c r="L1049" s="665"/>
      <c r="M1049" s="665"/>
      <c r="N1049" s="665">
        <v>1</v>
      </c>
      <c r="O1049" s="665">
        <v>1158</v>
      </c>
      <c r="P1049" s="678"/>
      <c r="Q1049" s="666">
        <v>1158</v>
      </c>
    </row>
    <row r="1050" spans="1:17" ht="14.4" customHeight="1" x14ac:dyDescent="0.3">
      <c r="A1050" s="661" t="s">
        <v>5795</v>
      </c>
      <c r="B1050" s="662" t="s">
        <v>4944</v>
      </c>
      <c r="C1050" s="662" t="s">
        <v>4986</v>
      </c>
      <c r="D1050" s="662" t="s">
        <v>4991</v>
      </c>
      <c r="E1050" s="662" t="s">
        <v>4992</v>
      </c>
      <c r="F1050" s="665">
        <v>1</v>
      </c>
      <c r="G1050" s="665">
        <v>34</v>
      </c>
      <c r="H1050" s="665">
        <v>1</v>
      </c>
      <c r="I1050" s="665">
        <v>34</v>
      </c>
      <c r="J1050" s="665">
        <v>1</v>
      </c>
      <c r="K1050" s="665">
        <v>35</v>
      </c>
      <c r="L1050" s="665">
        <v>1.0294117647058822</v>
      </c>
      <c r="M1050" s="665">
        <v>35</v>
      </c>
      <c r="N1050" s="665">
        <v>2</v>
      </c>
      <c r="O1050" s="665">
        <v>74</v>
      </c>
      <c r="P1050" s="678">
        <v>2.1764705882352939</v>
      </c>
      <c r="Q1050" s="666">
        <v>37</v>
      </c>
    </row>
    <row r="1051" spans="1:17" ht="14.4" customHeight="1" x14ac:dyDescent="0.3">
      <c r="A1051" s="661" t="s">
        <v>5795</v>
      </c>
      <c r="B1051" s="662" t="s">
        <v>4944</v>
      </c>
      <c r="C1051" s="662" t="s">
        <v>4986</v>
      </c>
      <c r="D1051" s="662" t="s">
        <v>4993</v>
      </c>
      <c r="E1051" s="662" t="s">
        <v>4994</v>
      </c>
      <c r="F1051" s="665"/>
      <c r="G1051" s="665"/>
      <c r="H1051" s="665"/>
      <c r="I1051" s="665"/>
      <c r="J1051" s="665">
        <v>1</v>
      </c>
      <c r="K1051" s="665">
        <v>110</v>
      </c>
      <c r="L1051" s="665"/>
      <c r="M1051" s="665">
        <v>110</v>
      </c>
      <c r="N1051" s="665"/>
      <c r="O1051" s="665"/>
      <c r="P1051" s="678"/>
      <c r="Q1051" s="666"/>
    </row>
    <row r="1052" spans="1:17" ht="14.4" customHeight="1" x14ac:dyDescent="0.3">
      <c r="A1052" s="661" t="s">
        <v>5795</v>
      </c>
      <c r="B1052" s="662" t="s">
        <v>4944</v>
      </c>
      <c r="C1052" s="662" t="s">
        <v>4986</v>
      </c>
      <c r="D1052" s="662" t="s">
        <v>4997</v>
      </c>
      <c r="E1052" s="662" t="s">
        <v>4998</v>
      </c>
      <c r="F1052" s="665">
        <v>1265</v>
      </c>
      <c r="G1052" s="665">
        <v>294728</v>
      </c>
      <c r="H1052" s="665">
        <v>1</v>
      </c>
      <c r="I1052" s="665">
        <v>232.98656126482214</v>
      </c>
      <c r="J1052" s="665">
        <v>1282</v>
      </c>
      <c r="K1052" s="665">
        <v>301270</v>
      </c>
      <c r="L1052" s="665">
        <v>1.0221967373306913</v>
      </c>
      <c r="M1052" s="665">
        <v>235</v>
      </c>
      <c r="N1052" s="665">
        <v>1310</v>
      </c>
      <c r="O1052" s="665">
        <v>328810</v>
      </c>
      <c r="P1052" s="678">
        <v>1.1156388263076464</v>
      </c>
      <c r="Q1052" s="666">
        <v>251</v>
      </c>
    </row>
    <row r="1053" spans="1:17" ht="14.4" customHeight="1" x14ac:dyDescent="0.3">
      <c r="A1053" s="661" t="s">
        <v>5795</v>
      </c>
      <c r="B1053" s="662" t="s">
        <v>4944</v>
      </c>
      <c r="C1053" s="662" t="s">
        <v>4986</v>
      </c>
      <c r="D1053" s="662" t="s">
        <v>5029</v>
      </c>
      <c r="E1053" s="662" t="s">
        <v>5030</v>
      </c>
      <c r="F1053" s="665">
        <v>2057</v>
      </c>
      <c r="G1053" s="665">
        <v>240588</v>
      </c>
      <c r="H1053" s="665">
        <v>1</v>
      </c>
      <c r="I1053" s="665">
        <v>116.96062226543511</v>
      </c>
      <c r="J1053" s="665">
        <v>2023</v>
      </c>
      <c r="K1053" s="665">
        <v>238714</v>
      </c>
      <c r="L1053" s="665">
        <v>0.99221075032836215</v>
      </c>
      <c r="M1053" s="665">
        <v>118</v>
      </c>
      <c r="N1053" s="665">
        <v>2199</v>
      </c>
      <c r="O1053" s="665">
        <v>277074</v>
      </c>
      <c r="P1053" s="678">
        <v>1.151653449049828</v>
      </c>
      <c r="Q1053" s="666">
        <v>126</v>
      </c>
    </row>
    <row r="1054" spans="1:17" ht="14.4" customHeight="1" x14ac:dyDescent="0.3">
      <c r="A1054" s="661" t="s">
        <v>5795</v>
      </c>
      <c r="B1054" s="662" t="s">
        <v>4944</v>
      </c>
      <c r="C1054" s="662" t="s">
        <v>4986</v>
      </c>
      <c r="D1054" s="662" t="s">
        <v>5033</v>
      </c>
      <c r="E1054" s="662" t="s">
        <v>5034</v>
      </c>
      <c r="F1054" s="665">
        <v>43</v>
      </c>
      <c r="G1054" s="665">
        <v>20862</v>
      </c>
      <c r="H1054" s="665">
        <v>1</v>
      </c>
      <c r="I1054" s="665">
        <v>485.16279069767444</v>
      </c>
      <c r="J1054" s="665">
        <v>35</v>
      </c>
      <c r="K1054" s="665">
        <v>17045</v>
      </c>
      <c r="L1054" s="665">
        <v>0.81703575879589685</v>
      </c>
      <c r="M1054" s="665">
        <v>487</v>
      </c>
      <c r="N1054" s="665">
        <v>10</v>
      </c>
      <c r="O1054" s="665">
        <v>4950</v>
      </c>
      <c r="P1054" s="678">
        <v>0.23727351164797239</v>
      </c>
      <c r="Q1054" s="666">
        <v>495</v>
      </c>
    </row>
    <row r="1055" spans="1:17" ht="14.4" customHeight="1" x14ac:dyDescent="0.3">
      <c r="A1055" s="661" t="s">
        <v>5795</v>
      </c>
      <c r="B1055" s="662" t="s">
        <v>4944</v>
      </c>
      <c r="C1055" s="662" t="s">
        <v>4986</v>
      </c>
      <c r="D1055" s="662" t="s">
        <v>5035</v>
      </c>
      <c r="E1055" s="662" t="s">
        <v>5036</v>
      </c>
      <c r="F1055" s="665">
        <v>422</v>
      </c>
      <c r="G1055" s="665">
        <v>286084</v>
      </c>
      <c r="H1055" s="665">
        <v>1</v>
      </c>
      <c r="I1055" s="665">
        <v>677.92417061611377</v>
      </c>
      <c r="J1055" s="665">
        <v>84</v>
      </c>
      <c r="K1055" s="665">
        <v>57120</v>
      </c>
      <c r="L1055" s="665">
        <v>0.19966163784063423</v>
      </c>
      <c r="M1055" s="665">
        <v>680</v>
      </c>
      <c r="N1055" s="665">
        <v>151</v>
      </c>
      <c r="O1055" s="665">
        <v>103888</v>
      </c>
      <c r="P1055" s="678">
        <v>0.36313809929950641</v>
      </c>
      <c r="Q1055" s="666">
        <v>688</v>
      </c>
    </row>
    <row r="1056" spans="1:17" ht="14.4" customHeight="1" x14ac:dyDescent="0.3">
      <c r="A1056" s="661" t="s">
        <v>5795</v>
      </c>
      <c r="B1056" s="662" t="s">
        <v>4944</v>
      </c>
      <c r="C1056" s="662" t="s">
        <v>4986</v>
      </c>
      <c r="D1056" s="662" t="s">
        <v>5796</v>
      </c>
      <c r="E1056" s="662" t="s">
        <v>5112</v>
      </c>
      <c r="F1056" s="665"/>
      <c r="G1056" s="665"/>
      <c r="H1056" s="665"/>
      <c r="I1056" s="665"/>
      <c r="J1056" s="665"/>
      <c r="K1056" s="665"/>
      <c r="L1056" s="665"/>
      <c r="M1056" s="665"/>
      <c r="N1056" s="665">
        <v>4</v>
      </c>
      <c r="O1056" s="665">
        <v>3204</v>
      </c>
      <c r="P1056" s="678"/>
      <c r="Q1056" s="666">
        <v>801</v>
      </c>
    </row>
    <row r="1057" spans="1:17" ht="14.4" customHeight="1" x14ac:dyDescent="0.3">
      <c r="A1057" s="661" t="s">
        <v>5795</v>
      </c>
      <c r="B1057" s="662" t="s">
        <v>4944</v>
      </c>
      <c r="C1057" s="662" t="s">
        <v>4986</v>
      </c>
      <c r="D1057" s="662" t="s">
        <v>5118</v>
      </c>
      <c r="E1057" s="662" t="s">
        <v>5052</v>
      </c>
      <c r="F1057" s="665">
        <v>1</v>
      </c>
      <c r="G1057" s="665">
        <v>749</v>
      </c>
      <c r="H1057" s="665">
        <v>1</v>
      </c>
      <c r="I1057" s="665">
        <v>749</v>
      </c>
      <c r="J1057" s="665">
        <v>1</v>
      </c>
      <c r="K1057" s="665">
        <v>752</v>
      </c>
      <c r="L1057" s="665">
        <v>1.0040053404539386</v>
      </c>
      <c r="M1057" s="665">
        <v>752</v>
      </c>
      <c r="N1057" s="665"/>
      <c r="O1057" s="665"/>
      <c r="P1057" s="678"/>
      <c r="Q1057" s="666"/>
    </row>
    <row r="1058" spans="1:17" ht="14.4" customHeight="1" x14ac:dyDescent="0.3">
      <c r="A1058" s="661" t="s">
        <v>5795</v>
      </c>
      <c r="B1058" s="662" t="s">
        <v>4944</v>
      </c>
      <c r="C1058" s="662" t="s">
        <v>4986</v>
      </c>
      <c r="D1058" s="662" t="s">
        <v>5037</v>
      </c>
      <c r="E1058" s="662" t="s">
        <v>5034</v>
      </c>
      <c r="F1058" s="665">
        <v>81</v>
      </c>
      <c r="G1058" s="665">
        <v>44921</v>
      </c>
      <c r="H1058" s="665">
        <v>1</v>
      </c>
      <c r="I1058" s="665">
        <v>554.58024691358025</v>
      </c>
      <c r="J1058" s="665">
        <v>123</v>
      </c>
      <c r="K1058" s="665">
        <v>68757</v>
      </c>
      <c r="L1058" s="665">
        <v>1.5306204225195343</v>
      </c>
      <c r="M1058" s="665">
        <v>559</v>
      </c>
      <c r="N1058" s="665">
        <v>74</v>
      </c>
      <c r="O1058" s="665">
        <v>42032</v>
      </c>
      <c r="P1058" s="678">
        <v>0.93568709512254844</v>
      </c>
      <c r="Q1058" s="666">
        <v>568</v>
      </c>
    </row>
    <row r="1059" spans="1:17" ht="14.4" customHeight="1" x14ac:dyDescent="0.3">
      <c r="A1059" s="661" t="s">
        <v>5795</v>
      </c>
      <c r="B1059" s="662" t="s">
        <v>4944</v>
      </c>
      <c r="C1059" s="662" t="s">
        <v>4986</v>
      </c>
      <c r="D1059" s="662" t="s">
        <v>5038</v>
      </c>
      <c r="E1059" s="662" t="s">
        <v>5036</v>
      </c>
      <c r="F1059" s="665">
        <v>524</v>
      </c>
      <c r="G1059" s="665">
        <v>391836</v>
      </c>
      <c r="H1059" s="665">
        <v>1</v>
      </c>
      <c r="I1059" s="665">
        <v>747.77862595419845</v>
      </c>
      <c r="J1059" s="665">
        <v>565</v>
      </c>
      <c r="K1059" s="665">
        <v>424880</v>
      </c>
      <c r="L1059" s="665">
        <v>1.0843311997876663</v>
      </c>
      <c r="M1059" s="665">
        <v>752</v>
      </c>
      <c r="N1059" s="665">
        <v>374</v>
      </c>
      <c r="O1059" s="665">
        <v>284614</v>
      </c>
      <c r="P1059" s="678">
        <v>0.72636000775834786</v>
      </c>
      <c r="Q1059" s="666">
        <v>761</v>
      </c>
    </row>
    <row r="1060" spans="1:17" ht="14.4" customHeight="1" x14ac:dyDescent="0.3">
      <c r="A1060" s="661" t="s">
        <v>5795</v>
      </c>
      <c r="B1060" s="662" t="s">
        <v>4944</v>
      </c>
      <c r="C1060" s="662" t="s">
        <v>4986</v>
      </c>
      <c r="D1060" s="662" t="s">
        <v>5095</v>
      </c>
      <c r="E1060" s="662" t="s">
        <v>5096</v>
      </c>
      <c r="F1060" s="665">
        <v>1807</v>
      </c>
      <c r="G1060" s="665">
        <v>1455105</v>
      </c>
      <c r="H1060" s="665">
        <v>1</v>
      </c>
      <c r="I1060" s="665">
        <v>805.26009961261764</v>
      </c>
      <c r="J1060" s="665">
        <v>2056</v>
      </c>
      <c r="K1060" s="665">
        <v>1663304</v>
      </c>
      <c r="L1060" s="665">
        <v>1.1430817707313219</v>
      </c>
      <c r="M1060" s="665">
        <v>809</v>
      </c>
      <c r="N1060" s="665">
        <v>2204</v>
      </c>
      <c r="O1060" s="665">
        <v>1802872</v>
      </c>
      <c r="P1060" s="678">
        <v>1.2389978730057281</v>
      </c>
      <c r="Q1060" s="666">
        <v>818</v>
      </c>
    </row>
    <row r="1061" spans="1:17" ht="14.4" customHeight="1" x14ac:dyDescent="0.3">
      <c r="A1061" s="661" t="s">
        <v>5795</v>
      </c>
      <c r="B1061" s="662" t="s">
        <v>4944</v>
      </c>
      <c r="C1061" s="662" t="s">
        <v>4986</v>
      </c>
      <c r="D1061" s="662" t="s">
        <v>5039</v>
      </c>
      <c r="E1061" s="662" t="s">
        <v>5022</v>
      </c>
      <c r="F1061" s="665">
        <v>12</v>
      </c>
      <c r="G1061" s="665">
        <v>5310</v>
      </c>
      <c r="H1061" s="665">
        <v>1</v>
      </c>
      <c r="I1061" s="665">
        <v>442.5</v>
      </c>
      <c r="J1061" s="665">
        <v>37</v>
      </c>
      <c r="K1061" s="665">
        <v>16613</v>
      </c>
      <c r="L1061" s="665">
        <v>3.1286252354048965</v>
      </c>
      <c r="M1061" s="665">
        <v>449</v>
      </c>
      <c r="N1061" s="665">
        <v>15</v>
      </c>
      <c r="O1061" s="665">
        <v>6930</v>
      </c>
      <c r="P1061" s="678">
        <v>1.3050847457627119</v>
      </c>
      <c r="Q1061" s="666">
        <v>462</v>
      </c>
    </row>
    <row r="1062" spans="1:17" ht="14.4" customHeight="1" x14ac:dyDescent="0.3">
      <c r="A1062" s="661" t="s">
        <v>5795</v>
      </c>
      <c r="B1062" s="662" t="s">
        <v>4944</v>
      </c>
      <c r="C1062" s="662" t="s">
        <v>4986</v>
      </c>
      <c r="D1062" s="662" t="s">
        <v>5040</v>
      </c>
      <c r="E1062" s="662" t="s">
        <v>5024</v>
      </c>
      <c r="F1062" s="665">
        <v>66</v>
      </c>
      <c r="G1062" s="665">
        <v>28598</v>
      </c>
      <c r="H1062" s="665">
        <v>1</v>
      </c>
      <c r="I1062" s="665">
        <v>433.30303030303031</v>
      </c>
      <c r="J1062" s="665">
        <v>83</v>
      </c>
      <c r="K1062" s="665">
        <v>36271</v>
      </c>
      <c r="L1062" s="665">
        <v>1.2683054759074062</v>
      </c>
      <c r="M1062" s="665">
        <v>437</v>
      </c>
      <c r="N1062" s="665">
        <v>68</v>
      </c>
      <c r="O1062" s="665">
        <v>30328</v>
      </c>
      <c r="P1062" s="678">
        <v>1.0604937408210364</v>
      </c>
      <c r="Q1062" s="666">
        <v>446</v>
      </c>
    </row>
    <row r="1063" spans="1:17" ht="14.4" customHeight="1" x14ac:dyDescent="0.3">
      <c r="A1063" s="661" t="s">
        <v>5795</v>
      </c>
      <c r="B1063" s="662" t="s">
        <v>4944</v>
      </c>
      <c r="C1063" s="662" t="s">
        <v>4986</v>
      </c>
      <c r="D1063" s="662" t="s">
        <v>5110</v>
      </c>
      <c r="E1063" s="662" t="s">
        <v>5020</v>
      </c>
      <c r="F1063" s="665">
        <v>47</v>
      </c>
      <c r="G1063" s="665">
        <v>33310</v>
      </c>
      <c r="H1063" s="665">
        <v>1</v>
      </c>
      <c r="I1063" s="665">
        <v>708.72340425531911</v>
      </c>
      <c r="J1063" s="665">
        <v>71</v>
      </c>
      <c r="K1063" s="665">
        <v>50765</v>
      </c>
      <c r="L1063" s="665">
        <v>1.5240168117682378</v>
      </c>
      <c r="M1063" s="665">
        <v>715</v>
      </c>
      <c r="N1063" s="665">
        <v>74</v>
      </c>
      <c r="O1063" s="665">
        <v>53872</v>
      </c>
      <c r="P1063" s="678">
        <v>1.6172921044731312</v>
      </c>
      <c r="Q1063" s="666">
        <v>728</v>
      </c>
    </row>
    <row r="1064" spans="1:17" ht="14.4" customHeight="1" x14ac:dyDescent="0.3">
      <c r="A1064" s="661" t="s">
        <v>5795</v>
      </c>
      <c r="B1064" s="662" t="s">
        <v>4944</v>
      </c>
      <c r="C1064" s="662" t="s">
        <v>4986</v>
      </c>
      <c r="D1064" s="662" t="s">
        <v>5051</v>
      </c>
      <c r="E1064" s="662" t="s">
        <v>5052</v>
      </c>
      <c r="F1064" s="665">
        <v>14</v>
      </c>
      <c r="G1064" s="665">
        <v>11500</v>
      </c>
      <c r="H1064" s="665">
        <v>1</v>
      </c>
      <c r="I1064" s="665">
        <v>821.42857142857144</v>
      </c>
      <c r="J1064" s="665">
        <v>7</v>
      </c>
      <c r="K1064" s="665">
        <v>5768</v>
      </c>
      <c r="L1064" s="665">
        <v>0.50156521739130433</v>
      </c>
      <c r="M1064" s="665">
        <v>824</v>
      </c>
      <c r="N1064" s="665">
        <v>3</v>
      </c>
      <c r="O1064" s="665">
        <v>2499</v>
      </c>
      <c r="P1064" s="678">
        <v>0.21730434782608696</v>
      </c>
      <c r="Q1064" s="666">
        <v>833</v>
      </c>
    </row>
    <row r="1065" spans="1:17" ht="14.4" customHeight="1" x14ac:dyDescent="0.3">
      <c r="A1065" s="661" t="s">
        <v>5795</v>
      </c>
      <c r="B1065" s="662" t="s">
        <v>4944</v>
      </c>
      <c r="C1065" s="662" t="s">
        <v>4986</v>
      </c>
      <c r="D1065" s="662" t="s">
        <v>5041</v>
      </c>
      <c r="E1065" s="662" t="s">
        <v>5042</v>
      </c>
      <c r="F1065" s="665">
        <v>464</v>
      </c>
      <c r="G1065" s="665">
        <v>96542</v>
      </c>
      <c r="H1065" s="665">
        <v>1</v>
      </c>
      <c r="I1065" s="665">
        <v>208.06465517241378</v>
      </c>
      <c r="J1065" s="665">
        <v>539</v>
      </c>
      <c r="K1065" s="665">
        <v>113190</v>
      </c>
      <c r="L1065" s="665">
        <v>1.1724430817675209</v>
      </c>
      <c r="M1065" s="665">
        <v>210</v>
      </c>
      <c r="N1065" s="665">
        <v>540</v>
      </c>
      <c r="O1065" s="665">
        <v>116100</v>
      </c>
      <c r="P1065" s="678">
        <v>1.2025854032441838</v>
      </c>
      <c r="Q1065" s="666">
        <v>215</v>
      </c>
    </row>
    <row r="1066" spans="1:17" ht="14.4" customHeight="1" x14ac:dyDescent="0.3">
      <c r="A1066" s="661" t="s">
        <v>5795</v>
      </c>
      <c r="B1066" s="662" t="s">
        <v>4944</v>
      </c>
      <c r="C1066" s="662" t="s">
        <v>4986</v>
      </c>
      <c r="D1066" s="662" t="s">
        <v>4999</v>
      </c>
      <c r="E1066" s="662" t="s">
        <v>5000</v>
      </c>
      <c r="F1066" s="665"/>
      <c r="G1066" s="665"/>
      <c r="H1066" s="665"/>
      <c r="I1066" s="665"/>
      <c r="J1066" s="665"/>
      <c r="K1066" s="665"/>
      <c r="L1066" s="665"/>
      <c r="M1066" s="665"/>
      <c r="N1066" s="665">
        <v>1</v>
      </c>
      <c r="O1066" s="665">
        <v>701</v>
      </c>
      <c r="P1066" s="678"/>
      <c r="Q1066" s="666">
        <v>701</v>
      </c>
    </row>
    <row r="1067" spans="1:17" ht="14.4" customHeight="1" x14ac:dyDescent="0.3">
      <c r="A1067" s="661" t="s">
        <v>5795</v>
      </c>
      <c r="B1067" s="662" t="s">
        <v>4944</v>
      </c>
      <c r="C1067" s="662" t="s">
        <v>4986</v>
      </c>
      <c r="D1067" s="662" t="s">
        <v>5001</v>
      </c>
      <c r="E1067" s="662" t="s">
        <v>5002</v>
      </c>
      <c r="F1067" s="665">
        <v>6</v>
      </c>
      <c r="G1067" s="665">
        <v>1974</v>
      </c>
      <c r="H1067" s="665">
        <v>1</v>
      </c>
      <c r="I1067" s="665">
        <v>329</v>
      </c>
      <c r="J1067" s="665">
        <v>4</v>
      </c>
      <c r="K1067" s="665">
        <v>1324</v>
      </c>
      <c r="L1067" s="665">
        <v>0.6707193515704154</v>
      </c>
      <c r="M1067" s="665">
        <v>331</v>
      </c>
      <c r="N1067" s="665"/>
      <c r="O1067" s="665"/>
      <c r="P1067" s="678"/>
      <c r="Q1067" s="666"/>
    </row>
    <row r="1068" spans="1:17" ht="14.4" customHeight="1" x14ac:dyDescent="0.3">
      <c r="A1068" s="661" t="s">
        <v>5795</v>
      </c>
      <c r="B1068" s="662" t="s">
        <v>4944</v>
      </c>
      <c r="C1068" s="662" t="s">
        <v>4986</v>
      </c>
      <c r="D1068" s="662" t="s">
        <v>5043</v>
      </c>
      <c r="E1068" s="662" t="s">
        <v>5044</v>
      </c>
      <c r="F1068" s="665">
        <v>3319</v>
      </c>
      <c r="G1068" s="665">
        <v>275600</v>
      </c>
      <c r="H1068" s="665">
        <v>1</v>
      </c>
      <c r="I1068" s="665">
        <v>83.037059355227484</v>
      </c>
      <c r="J1068" s="665">
        <v>3016</v>
      </c>
      <c r="K1068" s="665">
        <v>256360</v>
      </c>
      <c r="L1068" s="665">
        <v>0.93018867924528303</v>
      </c>
      <c r="M1068" s="665">
        <v>85</v>
      </c>
      <c r="N1068" s="665">
        <v>3048</v>
      </c>
      <c r="O1068" s="665">
        <v>259080</v>
      </c>
      <c r="P1068" s="678">
        <v>0.94005805515239482</v>
      </c>
      <c r="Q1068" s="666">
        <v>85</v>
      </c>
    </row>
    <row r="1069" spans="1:17" ht="14.4" customHeight="1" x14ac:dyDescent="0.3">
      <c r="A1069" s="661" t="s">
        <v>5795</v>
      </c>
      <c r="B1069" s="662" t="s">
        <v>4944</v>
      </c>
      <c r="C1069" s="662" t="s">
        <v>4986</v>
      </c>
      <c r="D1069" s="662" t="s">
        <v>5053</v>
      </c>
      <c r="E1069" s="662" t="s">
        <v>5054</v>
      </c>
      <c r="F1069" s="665">
        <v>5</v>
      </c>
      <c r="G1069" s="665">
        <v>3524</v>
      </c>
      <c r="H1069" s="665">
        <v>1</v>
      </c>
      <c r="I1069" s="665">
        <v>704.8</v>
      </c>
      <c r="J1069" s="665">
        <v>9</v>
      </c>
      <c r="K1069" s="665">
        <v>6363</v>
      </c>
      <c r="L1069" s="665">
        <v>1.8056186152099887</v>
      </c>
      <c r="M1069" s="665">
        <v>707</v>
      </c>
      <c r="N1069" s="665">
        <v>7</v>
      </c>
      <c r="O1069" s="665">
        <v>5033</v>
      </c>
      <c r="P1069" s="678">
        <v>1.4282065834279227</v>
      </c>
      <c r="Q1069" s="666">
        <v>719</v>
      </c>
    </row>
    <row r="1070" spans="1:17" ht="14.4" customHeight="1" x14ac:dyDescent="0.3">
      <c r="A1070" s="661" t="s">
        <v>5795</v>
      </c>
      <c r="B1070" s="662" t="s">
        <v>4944</v>
      </c>
      <c r="C1070" s="662" t="s">
        <v>4986</v>
      </c>
      <c r="D1070" s="662" t="s">
        <v>5097</v>
      </c>
      <c r="E1070" s="662" t="s">
        <v>5096</v>
      </c>
      <c r="F1070" s="665">
        <v>142</v>
      </c>
      <c r="G1070" s="665">
        <v>132378</v>
      </c>
      <c r="H1070" s="665">
        <v>1</v>
      </c>
      <c r="I1070" s="665">
        <v>932.23943661971828</v>
      </c>
      <c r="J1070" s="665">
        <v>170</v>
      </c>
      <c r="K1070" s="665">
        <v>158950</v>
      </c>
      <c r="L1070" s="665">
        <v>1.200728217679675</v>
      </c>
      <c r="M1070" s="665">
        <v>935</v>
      </c>
      <c r="N1070" s="665">
        <v>152</v>
      </c>
      <c r="O1070" s="665">
        <v>144704</v>
      </c>
      <c r="P1070" s="678">
        <v>1.09311214854432</v>
      </c>
      <c r="Q1070" s="666">
        <v>952</v>
      </c>
    </row>
    <row r="1071" spans="1:17" ht="14.4" customHeight="1" x14ac:dyDescent="0.3">
      <c r="A1071" s="661" t="s">
        <v>5795</v>
      </c>
      <c r="B1071" s="662" t="s">
        <v>4944</v>
      </c>
      <c r="C1071" s="662" t="s">
        <v>4986</v>
      </c>
      <c r="D1071" s="662" t="s">
        <v>5009</v>
      </c>
      <c r="E1071" s="662" t="s">
        <v>5010</v>
      </c>
      <c r="F1071" s="665">
        <v>11</v>
      </c>
      <c r="G1071" s="665">
        <v>1235</v>
      </c>
      <c r="H1071" s="665">
        <v>1</v>
      </c>
      <c r="I1071" s="665">
        <v>112.27272727272727</v>
      </c>
      <c r="J1071" s="665"/>
      <c r="K1071" s="665"/>
      <c r="L1071" s="665"/>
      <c r="M1071" s="665"/>
      <c r="N1071" s="665">
        <v>34</v>
      </c>
      <c r="O1071" s="665">
        <v>4080</v>
      </c>
      <c r="P1071" s="678">
        <v>3.3036437246963564</v>
      </c>
      <c r="Q1071" s="666">
        <v>120</v>
      </c>
    </row>
    <row r="1072" spans="1:17" ht="14.4" customHeight="1" x14ac:dyDescent="0.3">
      <c r="A1072" s="661" t="s">
        <v>5795</v>
      </c>
      <c r="B1072" s="662" t="s">
        <v>4944</v>
      </c>
      <c r="C1072" s="662" t="s">
        <v>4986</v>
      </c>
      <c r="D1072" s="662" t="s">
        <v>5098</v>
      </c>
      <c r="E1072" s="662" t="s">
        <v>5096</v>
      </c>
      <c r="F1072" s="665">
        <v>334</v>
      </c>
      <c r="G1072" s="665">
        <v>245372</v>
      </c>
      <c r="H1072" s="665">
        <v>1</v>
      </c>
      <c r="I1072" s="665">
        <v>734.64670658682633</v>
      </c>
      <c r="J1072" s="665">
        <v>166</v>
      </c>
      <c r="K1072" s="665">
        <v>122342</v>
      </c>
      <c r="L1072" s="665">
        <v>0.49859804704693284</v>
      </c>
      <c r="M1072" s="665">
        <v>737</v>
      </c>
      <c r="N1072" s="665">
        <v>198</v>
      </c>
      <c r="O1072" s="665">
        <v>147510</v>
      </c>
      <c r="P1072" s="678">
        <v>0.60116883752017347</v>
      </c>
      <c r="Q1072" s="666">
        <v>745</v>
      </c>
    </row>
    <row r="1073" spans="1:17" ht="14.4" customHeight="1" x14ac:dyDescent="0.3">
      <c r="A1073" s="661" t="s">
        <v>5795</v>
      </c>
      <c r="B1073" s="662" t="s">
        <v>4944</v>
      </c>
      <c r="C1073" s="662" t="s">
        <v>4986</v>
      </c>
      <c r="D1073" s="662" t="s">
        <v>5099</v>
      </c>
      <c r="E1073" s="662" t="s">
        <v>5100</v>
      </c>
      <c r="F1073" s="665">
        <v>1</v>
      </c>
      <c r="G1073" s="665">
        <v>56</v>
      </c>
      <c r="H1073" s="665">
        <v>1</v>
      </c>
      <c r="I1073" s="665">
        <v>56</v>
      </c>
      <c r="J1073" s="665"/>
      <c r="K1073" s="665"/>
      <c r="L1073" s="665"/>
      <c r="M1073" s="665"/>
      <c r="N1073" s="665"/>
      <c r="O1073" s="665"/>
      <c r="P1073" s="678"/>
      <c r="Q1073" s="666"/>
    </row>
    <row r="1074" spans="1:17" ht="14.4" customHeight="1" x14ac:dyDescent="0.3">
      <c r="A1074" s="661" t="s">
        <v>5795</v>
      </c>
      <c r="B1074" s="662" t="s">
        <v>4944</v>
      </c>
      <c r="C1074" s="662" t="s">
        <v>4986</v>
      </c>
      <c r="D1074" s="662" t="s">
        <v>5101</v>
      </c>
      <c r="E1074" s="662" t="s">
        <v>5102</v>
      </c>
      <c r="F1074" s="665">
        <v>90</v>
      </c>
      <c r="G1074" s="665">
        <v>47242</v>
      </c>
      <c r="H1074" s="665">
        <v>1</v>
      </c>
      <c r="I1074" s="665">
        <v>524.91111111111115</v>
      </c>
      <c r="J1074" s="665">
        <v>116</v>
      </c>
      <c r="K1074" s="665">
        <v>61132</v>
      </c>
      <c r="L1074" s="665">
        <v>1.2940180347995427</v>
      </c>
      <c r="M1074" s="665">
        <v>527</v>
      </c>
      <c r="N1074" s="665">
        <v>35</v>
      </c>
      <c r="O1074" s="665">
        <v>19005</v>
      </c>
      <c r="P1074" s="678">
        <v>0.40229033487151261</v>
      </c>
      <c r="Q1074" s="666">
        <v>543</v>
      </c>
    </row>
    <row r="1075" spans="1:17" ht="14.4" customHeight="1" x14ac:dyDescent="0.3">
      <c r="A1075" s="661" t="s">
        <v>5795</v>
      </c>
      <c r="B1075" s="662" t="s">
        <v>4944</v>
      </c>
      <c r="C1075" s="662" t="s">
        <v>4986</v>
      </c>
      <c r="D1075" s="662" t="s">
        <v>5045</v>
      </c>
      <c r="E1075" s="662" t="s">
        <v>5046</v>
      </c>
      <c r="F1075" s="665">
        <v>17</v>
      </c>
      <c r="G1075" s="665">
        <v>5060</v>
      </c>
      <c r="H1075" s="665">
        <v>1</v>
      </c>
      <c r="I1075" s="665">
        <v>297.64705882352939</v>
      </c>
      <c r="J1075" s="665">
        <v>19</v>
      </c>
      <c r="K1075" s="665">
        <v>5681</v>
      </c>
      <c r="L1075" s="665">
        <v>1.1227272727272728</v>
      </c>
      <c r="M1075" s="665">
        <v>299</v>
      </c>
      <c r="N1075" s="665">
        <v>2</v>
      </c>
      <c r="O1075" s="665">
        <v>614</v>
      </c>
      <c r="P1075" s="678">
        <v>0.12134387351778655</v>
      </c>
      <c r="Q1075" s="666">
        <v>307</v>
      </c>
    </row>
    <row r="1076" spans="1:17" ht="14.4" customHeight="1" x14ac:dyDescent="0.3">
      <c r="A1076" s="661" t="s">
        <v>5795</v>
      </c>
      <c r="B1076" s="662" t="s">
        <v>4944</v>
      </c>
      <c r="C1076" s="662" t="s">
        <v>4986</v>
      </c>
      <c r="D1076" s="662" t="s">
        <v>5103</v>
      </c>
      <c r="E1076" s="662" t="s">
        <v>5042</v>
      </c>
      <c r="F1076" s="665">
        <v>83</v>
      </c>
      <c r="G1076" s="665">
        <v>14346</v>
      </c>
      <c r="H1076" s="665">
        <v>1</v>
      </c>
      <c r="I1076" s="665">
        <v>172.84337349397592</v>
      </c>
      <c r="J1076" s="665">
        <v>59</v>
      </c>
      <c r="K1076" s="665">
        <v>10266</v>
      </c>
      <c r="L1076" s="665">
        <v>0.71560016729401921</v>
      </c>
      <c r="M1076" s="665">
        <v>174</v>
      </c>
      <c r="N1076" s="665">
        <v>73</v>
      </c>
      <c r="O1076" s="665">
        <v>12994</v>
      </c>
      <c r="P1076" s="678">
        <v>0.90575770249546916</v>
      </c>
      <c r="Q1076" s="666">
        <v>178</v>
      </c>
    </row>
    <row r="1077" spans="1:17" ht="14.4" customHeight="1" x14ac:dyDescent="0.3">
      <c r="A1077" s="661" t="s">
        <v>5795</v>
      </c>
      <c r="B1077" s="662" t="s">
        <v>4944</v>
      </c>
      <c r="C1077" s="662" t="s">
        <v>4986</v>
      </c>
      <c r="D1077" s="662" t="s">
        <v>5047</v>
      </c>
      <c r="E1077" s="662" t="s">
        <v>5046</v>
      </c>
      <c r="F1077" s="665">
        <v>34</v>
      </c>
      <c r="G1077" s="665">
        <v>12462</v>
      </c>
      <c r="H1077" s="665">
        <v>1</v>
      </c>
      <c r="I1077" s="665">
        <v>366.52941176470586</v>
      </c>
      <c r="J1077" s="665">
        <v>44</v>
      </c>
      <c r="K1077" s="665">
        <v>16324</v>
      </c>
      <c r="L1077" s="665">
        <v>1.3099021023912694</v>
      </c>
      <c r="M1077" s="665">
        <v>371</v>
      </c>
      <c r="N1077" s="665">
        <v>51</v>
      </c>
      <c r="O1077" s="665">
        <v>19380</v>
      </c>
      <c r="P1077" s="678">
        <v>1.555127587867116</v>
      </c>
      <c r="Q1077" s="666">
        <v>380</v>
      </c>
    </row>
    <row r="1078" spans="1:17" ht="14.4" customHeight="1" x14ac:dyDescent="0.3">
      <c r="A1078" s="661" t="s">
        <v>5795</v>
      </c>
      <c r="B1078" s="662" t="s">
        <v>4944</v>
      </c>
      <c r="C1078" s="662" t="s">
        <v>4986</v>
      </c>
      <c r="D1078" s="662" t="s">
        <v>5019</v>
      </c>
      <c r="E1078" s="662" t="s">
        <v>5020</v>
      </c>
      <c r="F1078" s="665">
        <v>8</v>
      </c>
      <c r="G1078" s="665">
        <v>4820</v>
      </c>
      <c r="H1078" s="665">
        <v>1</v>
      </c>
      <c r="I1078" s="665">
        <v>602.5</v>
      </c>
      <c r="J1078" s="665">
        <v>1</v>
      </c>
      <c r="K1078" s="665">
        <v>606</v>
      </c>
      <c r="L1078" s="665">
        <v>0.12572614107883817</v>
      </c>
      <c r="M1078" s="665">
        <v>606</v>
      </c>
      <c r="N1078" s="665">
        <v>6</v>
      </c>
      <c r="O1078" s="665">
        <v>3708</v>
      </c>
      <c r="P1078" s="678">
        <v>0.76929460580912867</v>
      </c>
      <c r="Q1078" s="666">
        <v>618</v>
      </c>
    </row>
    <row r="1079" spans="1:17" ht="14.4" customHeight="1" x14ac:dyDescent="0.3">
      <c r="A1079" s="661" t="s">
        <v>5795</v>
      </c>
      <c r="B1079" s="662" t="s">
        <v>4944</v>
      </c>
      <c r="C1079" s="662" t="s">
        <v>4986</v>
      </c>
      <c r="D1079" s="662" t="s">
        <v>5104</v>
      </c>
      <c r="E1079" s="662" t="s">
        <v>5105</v>
      </c>
      <c r="F1079" s="665">
        <v>3</v>
      </c>
      <c r="G1079" s="665">
        <v>300</v>
      </c>
      <c r="H1079" s="665">
        <v>1</v>
      </c>
      <c r="I1079" s="665">
        <v>100</v>
      </c>
      <c r="J1079" s="665">
        <v>6</v>
      </c>
      <c r="K1079" s="665">
        <v>600</v>
      </c>
      <c r="L1079" s="665">
        <v>2</v>
      </c>
      <c r="M1079" s="665">
        <v>100</v>
      </c>
      <c r="N1079" s="665">
        <v>7</v>
      </c>
      <c r="O1079" s="665">
        <v>700</v>
      </c>
      <c r="P1079" s="678">
        <v>2.3333333333333335</v>
      </c>
      <c r="Q1079" s="666">
        <v>100</v>
      </c>
    </row>
    <row r="1080" spans="1:17" ht="14.4" customHeight="1" x14ac:dyDescent="0.3">
      <c r="A1080" s="661" t="s">
        <v>5795</v>
      </c>
      <c r="B1080" s="662" t="s">
        <v>4944</v>
      </c>
      <c r="C1080" s="662" t="s">
        <v>4986</v>
      </c>
      <c r="D1080" s="662" t="s">
        <v>5121</v>
      </c>
      <c r="E1080" s="662" t="s">
        <v>5096</v>
      </c>
      <c r="F1080" s="665"/>
      <c r="G1080" s="665"/>
      <c r="H1080" s="665"/>
      <c r="I1080" s="665"/>
      <c r="J1080" s="665">
        <v>4</v>
      </c>
      <c r="K1080" s="665">
        <v>4072</v>
      </c>
      <c r="L1080" s="665"/>
      <c r="M1080" s="665">
        <v>1018</v>
      </c>
      <c r="N1080" s="665">
        <v>4</v>
      </c>
      <c r="O1080" s="665">
        <v>4140</v>
      </c>
      <c r="P1080" s="678"/>
      <c r="Q1080" s="666">
        <v>1035</v>
      </c>
    </row>
    <row r="1081" spans="1:17" ht="14.4" customHeight="1" x14ac:dyDescent="0.3">
      <c r="A1081" s="661" t="s">
        <v>5795</v>
      </c>
      <c r="B1081" s="662" t="s">
        <v>4944</v>
      </c>
      <c r="C1081" s="662" t="s">
        <v>4986</v>
      </c>
      <c r="D1081" s="662" t="s">
        <v>5021</v>
      </c>
      <c r="E1081" s="662" t="s">
        <v>5022</v>
      </c>
      <c r="F1081" s="665">
        <v>4</v>
      </c>
      <c r="G1081" s="665">
        <v>1340</v>
      </c>
      <c r="H1081" s="665">
        <v>1</v>
      </c>
      <c r="I1081" s="665">
        <v>335</v>
      </c>
      <c r="J1081" s="665">
        <v>1</v>
      </c>
      <c r="K1081" s="665">
        <v>340</v>
      </c>
      <c r="L1081" s="665">
        <v>0.2537313432835821</v>
      </c>
      <c r="M1081" s="665">
        <v>340</v>
      </c>
      <c r="N1081" s="665">
        <v>7</v>
      </c>
      <c r="O1081" s="665">
        <v>2464</v>
      </c>
      <c r="P1081" s="678">
        <v>1.8388059701492536</v>
      </c>
      <c r="Q1081" s="666">
        <v>352</v>
      </c>
    </row>
    <row r="1082" spans="1:17" ht="14.4" customHeight="1" x14ac:dyDescent="0.3">
      <c r="A1082" s="661" t="s">
        <v>5795</v>
      </c>
      <c r="B1082" s="662" t="s">
        <v>4944</v>
      </c>
      <c r="C1082" s="662" t="s">
        <v>4986</v>
      </c>
      <c r="D1082" s="662" t="s">
        <v>5023</v>
      </c>
      <c r="E1082" s="662" t="s">
        <v>5024</v>
      </c>
      <c r="F1082" s="665">
        <v>16</v>
      </c>
      <c r="G1082" s="665">
        <v>5802</v>
      </c>
      <c r="H1082" s="665">
        <v>1</v>
      </c>
      <c r="I1082" s="665">
        <v>362.625</v>
      </c>
      <c r="J1082" s="665">
        <v>7</v>
      </c>
      <c r="K1082" s="665">
        <v>2555</v>
      </c>
      <c r="L1082" s="665">
        <v>0.4403653912443985</v>
      </c>
      <c r="M1082" s="665">
        <v>365</v>
      </c>
      <c r="N1082" s="665">
        <v>22</v>
      </c>
      <c r="O1082" s="665">
        <v>8206</v>
      </c>
      <c r="P1082" s="678">
        <v>1.4143398827990348</v>
      </c>
      <c r="Q1082" s="666">
        <v>373</v>
      </c>
    </row>
    <row r="1083" spans="1:17" ht="14.4" customHeight="1" x14ac:dyDescent="0.3">
      <c r="A1083" s="661" t="s">
        <v>5795</v>
      </c>
      <c r="B1083" s="662" t="s">
        <v>4944</v>
      </c>
      <c r="C1083" s="662" t="s">
        <v>4986</v>
      </c>
      <c r="D1083" s="662" t="s">
        <v>5106</v>
      </c>
      <c r="E1083" s="662" t="s">
        <v>5096</v>
      </c>
      <c r="F1083" s="665">
        <v>13</v>
      </c>
      <c r="G1083" s="665">
        <v>11206</v>
      </c>
      <c r="H1083" s="665">
        <v>1</v>
      </c>
      <c r="I1083" s="665">
        <v>862</v>
      </c>
      <c r="J1083" s="665"/>
      <c r="K1083" s="665"/>
      <c r="L1083" s="665"/>
      <c r="M1083" s="665"/>
      <c r="N1083" s="665"/>
      <c r="O1083" s="665"/>
      <c r="P1083" s="678"/>
      <c r="Q1083" s="666"/>
    </row>
    <row r="1084" spans="1:17" ht="14.4" customHeight="1" x14ac:dyDescent="0.3">
      <c r="A1084" s="661" t="s">
        <v>5795</v>
      </c>
      <c r="B1084" s="662" t="s">
        <v>4944</v>
      </c>
      <c r="C1084" s="662" t="s">
        <v>4986</v>
      </c>
      <c r="D1084" s="662" t="s">
        <v>5122</v>
      </c>
      <c r="E1084" s="662" t="s">
        <v>5112</v>
      </c>
      <c r="F1084" s="665">
        <v>31</v>
      </c>
      <c r="G1084" s="665">
        <v>16152</v>
      </c>
      <c r="H1084" s="665">
        <v>1</v>
      </c>
      <c r="I1084" s="665">
        <v>521.0322580645161</v>
      </c>
      <c r="J1084" s="665">
        <v>4</v>
      </c>
      <c r="K1084" s="665">
        <v>2092</v>
      </c>
      <c r="L1084" s="665">
        <v>0.12951956414066371</v>
      </c>
      <c r="M1084" s="665">
        <v>523</v>
      </c>
      <c r="N1084" s="665">
        <v>25</v>
      </c>
      <c r="O1084" s="665">
        <v>13275</v>
      </c>
      <c r="P1084" s="678">
        <v>0.82187964338781572</v>
      </c>
      <c r="Q1084" s="666">
        <v>531</v>
      </c>
    </row>
    <row r="1085" spans="1:17" ht="14.4" customHeight="1" x14ac:dyDescent="0.3">
      <c r="A1085" s="661" t="s">
        <v>5795</v>
      </c>
      <c r="B1085" s="662" t="s">
        <v>4944</v>
      </c>
      <c r="C1085" s="662" t="s">
        <v>4986</v>
      </c>
      <c r="D1085" s="662" t="s">
        <v>5123</v>
      </c>
      <c r="E1085" s="662" t="s">
        <v>5112</v>
      </c>
      <c r="F1085" s="665">
        <v>14</v>
      </c>
      <c r="G1085" s="665">
        <v>11258</v>
      </c>
      <c r="H1085" s="665">
        <v>1</v>
      </c>
      <c r="I1085" s="665">
        <v>804.14285714285711</v>
      </c>
      <c r="J1085" s="665">
        <v>33</v>
      </c>
      <c r="K1085" s="665">
        <v>26631</v>
      </c>
      <c r="L1085" s="665">
        <v>2.36551785397051</v>
      </c>
      <c r="M1085" s="665">
        <v>807</v>
      </c>
      <c r="N1085" s="665">
        <v>22</v>
      </c>
      <c r="O1085" s="665">
        <v>18128</v>
      </c>
      <c r="P1085" s="678">
        <v>1.6102327233966958</v>
      </c>
      <c r="Q1085" s="666">
        <v>824</v>
      </c>
    </row>
    <row r="1086" spans="1:17" ht="14.4" customHeight="1" x14ac:dyDescent="0.3">
      <c r="A1086" s="661" t="s">
        <v>5795</v>
      </c>
      <c r="B1086" s="662" t="s">
        <v>4944</v>
      </c>
      <c r="C1086" s="662" t="s">
        <v>4986</v>
      </c>
      <c r="D1086" s="662" t="s">
        <v>5111</v>
      </c>
      <c r="E1086" s="662" t="s">
        <v>5112</v>
      </c>
      <c r="F1086" s="665">
        <v>173</v>
      </c>
      <c r="G1086" s="665">
        <v>102281</v>
      </c>
      <c r="H1086" s="665">
        <v>1</v>
      </c>
      <c r="I1086" s="665">
        <v>591.2196531791908</v>
      </c>
      <c r="J1086" s="665">
        <v>247</v>
      </c>
      <c r="K1086" s="665">
        <v>146965</v>
      </c>
      <c r="L1086" s="665">
        <v>1.4368748838982803</v>
      </c>
      <c r="M1086" s="665">
        <v>595</v>
      </c>
      <c r="N1086" s="665">
        <v>277</v>
      </c>
      <c r="O1086" s="665">
        <v>167308</v>
      </c>
      <c r="P1086" s="678">
        <v>1.6357681289780115</v>
      </c>
      <c r="Q1086" s="666">
        <v>604</v>
      </c>
    </row>
    <row r="1087" spans="1:17" ht="14.4" customHeight="1" x14ac:dyDescent="0.3">
      <c r="A1087" s="661" t="s">
        <v>5795</v>
      </c>
      <c r="B1087" s="662" t="s">
        <v>4944</v>
      </c>
      <c r="C1087" s="662" t="s">
        <v>4986</v>
      </c>
      <c r="D1087" s="662" t="s">
        <v>5797</v>
      </c>
      <c r="E1087" s="662" t="s">
        <v>5096</v>
      </c>
      <c r="F1087" s="665"/>
      <c r="G1087" s="665"/>
      <c r="H1087" s="665"/>
      <c r="I1087" s="665"/>
      <c r="J1087" s="665"/>
      <c r="K1087" s="665"/>
      <c r="L1087" s="665"/>
      <c r="M1087" s="665"/>
      <c r="N1087" s="665">
        <v>14</v>
      </c>
      <c r="O1087" s="665">
        <v>13468</v>
      </c>
      <c r="P1087" s="678"/>
      <c r="Q1087" s="666">
        <v>962</v>
      </c>
    </row>
    <row r="1088" spans="1:17" ht="14.4" customHeight="1" x14ac:dyDescent="0.3">
      <c r="A1088" s="661" t="s">
        <v>5795</v>
      </c>
      <c r="B1088" s="662" t="s">
        <v>4944</v>
      </c>
      <c r="C1088" s="662" t="s">
        <v>4986</v>
      </c>
      <c r="D1088" s="662" t="s">
        <v>5050</v>
      </c>
      <c r="E1088" s="662" t="s">
        <v>5032</v>
      </c>
      <c r="F1088" s="665">
        <v>1</v>
      </c>
      <c r="G1088" s="665">
        <v>393</v>
      </c>
      <c r="H1088" s="665">
        <v>1</v>
      </c>
      <c r="I1088" s="665">
        <v>393</v>
      </c>
      <c r="J1088" s="665">
        <v>3</v>
      </c>
      <c r="K1088" s="665">
        <v>1185</v>
      </c>
      <c r="L1088" s="665">
        <v>3.0152671755725189</v>
      </c>
      <c r="M1088" s="665">
        <v>395</v>
      </c>
      <c r="N1088" s="665">
        <v>2</v>
      </c>
      <c r="O1088" s="665">
        <v>808</v>
      </c>
      <c r="P1088" s="678">
        <v>2.0559796437659035</v>
      </c>
      <c r="Q1088" s="666">
        <v>404</v>
      </c>
    </row>
    <row r="1089" spans="1:17" ht="14.4" customHeight="1" x14ac:dyDescent="0.3">
      <c r="A1089" s="661" t="s">
        <v>5795</v>
      </c>
      <c r="B1089" s="662" t="s">
        <v>4944</v>
      </c>
      <c r="C1089" s="662" t="s">
        <v>4986</v>
      </c>
      <c r="D1089" s="662" t="s">
        <v>5130</v>
      </c>
      <c r="E1089" s="662" t="s">
        <v>5112</v>
      </c>
      <c r="F1089" s="665">
        <v>9</v>
      </c>
      <c r="G1089" s="665">
        <v>6604</v>
      </c>
      <c r="H1089" s="665">
        <v>1</v>
      </c>
      <c r="I1089" s="665">
        <v>733.77777777777783</v>
      </c>
      <c r="J1089" s="665"/>
      <c r="K1089" s="665"/>
      <c r="L1089" s="665"/>
      <c r="M1089" s="665"/>
      <c r="N1089" s="665">
        <v>1</v>
      </c>
      <c r="O1089" s="665">
        <v>751</v>
      </c>
      <c r="P1089" s="678">
        <v>0.11371895820714718</v>
      </c>
      <c r="Q1089" s="666">
        <v>751</v>
      </c>
    </row>
    <row r="1090" spans="1:17" ht="14.4" customHeight="1" x14ac:dyDescent="0.3">
      <c r="A1090" s="661" t="s">
        <v>5795</v>
      </c>
      <c r="B1090" s="662" t="s">
        <v>4944</v>
      </c>
      <c r="C1090" s="662" t="s">
        <v>4986</v>
      </c>
      <c r="D1090" s="662" t="s">
        <v>5134</v>
      </c>
      <c r="E1090" s="662" t="s">
        <v>5135</v>
      </c>
      <c r="F1090" s="665"/>
      <c r="G1090" s="665"/>
      <c r="H1090" s="665"/>
      <c r="I1090" s="665"/>
      <c r="J1090" s="665"/>
      <c r="K1090" s="665"/>
      <c r="L1090" s="665"/>
      <c r="M1090" s="665"/>
      <c r="N1090" s="665">
        <v>1</v>
      </c>
      <c r="O1090" s="665">
        <v>1379</v>
      </c>
      <c r="P1090" s="678"/>
      <c r="Q1090" s="666">
        <v>1379</v>
      </c>
    </row>
    <row r="1091" spans="1:17" ht="14.4" customHeight="1" x14ac:dyDescent="0.3">
      <c r="A1091" s="661" t="s">
        <v>5795</v>
      </c>
      <c r="B1091" s="662" t="s">
        <v>4944</v>
      </c>
      <c r="C1091" s="662" t="s">
        <v>4986</v>
      </c>
      <c r="D1091" s="662" t="s">
        <v>5125</v>
      </c>
      <c r="E1091" s="662" t="s">
        <v>5126</v>
      </c>
      <c r="F1091" s="665">
        <v>2</v>
      </c>
      <c r="G1091" s="665">
        <v>688</v>
      </c>
      <c r="H1091" s="665">
        <v>1</v>
      </c>
      <c r="I1091" s="665">
        <v>344</v>
      </c>
      <c r="J1091" s="665">
        <v>1</v>
      </c>
      <c r="K1091" s="665">
        <v>345</v>
      </c>
      <c r="L1091" s="665">
        <v>0.50145348837209303</v>
      </c>
      <c r="M1091" s="665">
        <v>345</v>
      </c>
      <c r="N1091" s="665">
        <v>1</v>
      </c>
      <c r="O1091" s="665">
        <v>357</v>
      </c>
      <c r="P1091" s="678">
        <v>0.51889534883720934</v>
      </c>
      <c r="Q1091" s="666">
        <v>357</v>
      </c>
    </row>
    <row r="1092" spans="1:17" ht="14.4" customHeight="1" x14ac:dyDescent="0.3">
      <c r="A1092" s="661" t="s">
        <v>5798</v>
      </c>
      <c r="B1092" s="662" t="s">
        <v>4944</v>
      </c>
      <c r="C1092" s="662" t="s">
        <v>4986</v>
      </c>
      <c r="D1092" s="662" t="s">
        <v>4991</v>
      </c>
      <c r="E1092" s="662" t="s">
        <v>4992</v>
      </c>
      <c r="F1092" s="665"/>
      <c r="G1092" s="665"/>
      <c r="H1092" s="665"/>
      <c r="I1092" s="665"/>
      <c r="J1092" s="665"/>
      <c r="K1092" s="665"/>
      <c r="L1092" s="665"/>
      <c r="M1092" s="665"/>
      <c r="N1092" s="665">
        <v>2</v>
      </c>
      <c r="O1092" s="665">
        <v>74</v>
      </c>
      <c r="P1092" s="678"/>
      <c r="Q1092" s="666">
        <v>37</v>
      </c>
    </row>
    <row r="1093" spans="1:17" ht="14.4" customHeight="1" x14ac:dyDescent="0.3">
      <c r="A1093" s="661" t="s">
        <v>5798</v>
      </c>
      <c r="B1093" s="662" t="s">
        <v>4944</v>
      </c>
      <c r="C1093" s="662" t="s">
        <v>4986</v>
      </c>
      <c r="D1093" s="662" t="s">
        <v>4997</v>
      </c>
      <c r="E1093" s="662" t="s">
        <v>4998</v>
      </c>
      <c r="F1093" s="665">
        <v>13</v>
      </c>
      <c r="G1093" s="665">
        <v>3034</v>
      </c>
      <c r="H1093" s="665">
        <v>1</v>
      </c>
      <c r="I1093" s="665">
        <v>233.38461538461539</v>
      </c>
      <c r="J1093" s="665">
        <v>19</v>
      </c>
      <c r="K1093" s="665">
        <v>4465</v>
      </c>
      <c r="L1093" s="665">
        <v>1.471654581410679</v>
      </c>
      <c r="M1093" s="665">
        <v>235</v>
      </c>
      <c r="N1093" s="665">
        <v>19</v>
      </c>
      <c r="O1093" s="665">
        <v>4769</v>
      </c>
      <c r="P1093" s="678">
        <v>1.5718523401450231</v>
      </c>
      <c r="Q1093" s="666">
        <v>251</v>
      </c>
    </row>
    <row r="1094" spans="1:17" ht="14.4" customHeight="1" x14ac:dyDescent="0.3">
      <c r="A1094" s="661" t="s">
        <v>5798</v>
      </c>
      <c r="B1094" s="662" t="s">
        <v>4944</v>
      </c>
      <c r="C1094" s="662" t="s">
        <v>4986</v>
      </c>
      <c r="D1094" s="662" t="s">
        <v>5029</v>
      </c>
      <c r="E1094" s="662" t="s">
        <v>5030</v>
      </c>
      <c r="F1094" s="665"/>
      <c r="G1094" s="665"/>
      <c r="H1094" s="665"/>
      <c r="I1094" s="665"/>
      <c r="J1094" s="665">
        <v>1</v>
      </c>
      <c r="K1094" s="665">
        <v>118</v>
      </c>
      <c r="L1094" s="665"/>
      <c r="M1094" s="665">
        <v>118</v>
      </c>
      <c r="N1094" s="665">
        <v>1</v>
      </c>
      <c r="O1094" s="665">
        <v>126</v>
      </c>
      <c r="P1094" s="678"/>
      <c r="Q1094" s="666">
        <v>126</v>
      </c>
    </row>
    <row r="1095" spans="1:17" ht="14.4" customHeight="1" x14ac:dyDescent="0.3">
      <c r="A1095" s="661" t="s">
        <v>5798</v>
      </c>
      <c r="B1095" s="662" t="s">
        <v>4944</v>
      </c>
      <c r="C1095" s="662" t="s">
        <v>4986</v>
      </c>
      <c r="D1095" s="662" t="s">
        <v>5039</v>
      </c>
      <c r="E1095" s="662" t="s">
        <v>5022</v>
      </c>
      <c r="F1095" s="665"/>
      <c r="G1095" s="665"/>
      <c r="H1095" s="665"/>
      <c r="I1095" s="665"/>
      <c r="J1095" s="665">
        <v>1</v>
      </c>
      <c r="K1095" s="665">
        <v>449</v>
      </c>
      <c r="L1095" s="665"/>
      <c r="M1095" s="665">
        <v>449</v>
      </c>
      <c r="N1095" s="665">
        <v>1</v>
      </c>
      <c r="O1095" s="665">
        <v>462</v>
      </c>
      <c r="P1095" s="678"/>
      <c r="Q1095" s="666">
        <v>462</v>
      </c>
    </row>
    <row r="1096" spans="1:17" ht="14.4" customHeight="1" x14ac:dyDescent="0.3">
      <c r="A1096" s="661" t="s">
        <v>5798</v>
      </c>
      <c r="B1096" s="662" t="s">
        <v>4944</v>
      </c>
      <c r="C1096" s="662" t="s">
        <v>4986</v>
      </c>
      <c r="D1096" s="662" t="s">
        <v>5053</v>
      </c>
      <c r="E1096" s="662" t="s">
        <v>5054</v>
      </c>
      <c r="F1096" s="665">
        <v>1</v>
      </c>
      <c r="G1096" s="665">
        <v>706</v>
      </c>
      <c r="H1096" s="665">
        <v>1</v>
      </c>
      <c r="I1096" s="665">
        <v>706</v>
      </c>
      <c r="J1096" s="665">
        <v>3</v>
      </c>
      <c r="K1096" s="665">
        <v>2121</v>
      </c>
      <c r="L1096" s="665">
        <v>3.0042492917847023</v>
      </c>
      <c r="M1096" s="665">
        <v>707</v>
      </c>
      <c r="N1096" s="665">
        <v>3</v>
      </c>
      <c r="O1096" s="665">
        <v>2157</v>
      </c>
      <c r="P1096" s="678">
        <v>3.0552407932011332</v>
      </c>
      <c r="Q1096" s="666">
        <v>719</v>
      </c>
    </row>
    <row r="1097" spans="1:17" ht="14.4" customHeight="1" x14ac:dyDescent="0.3">
      <c r="A1097" s="661" t="s">
        <v>5798</v>
      </c>
      <c r="B1097" s="662" t="s">
        <v>4944</v>
      </c>
      <c r="C1097" s="662" t="s">
        <v>4986</v>
      </c>
      <c r="D1097" s="662" t="s">
        <v>5045</v>
      </c>
      <c r="E1097" s="662" t="s">
        <v>5046</v>
      </c>
      <c r="F1097" s="665"/>
      <c r="G1097" s="665"/>
      <c r="H1097" s="665"/>
      <c r="I1097" s="665"/>
      <c r="J1097" s="665">
        <v>5</v>
      </c>
      <c r="K1097" s="665">
        <v>1495</v>
      </c>
      <c r="L1097" s="665"/>
      <c r="M1097" s="665">
        <v>299</v>
      </c>
      <c r="N1097" s="665"/>
      <c r="O1097" s="665"/>
      <c r="P1097" s="678"/>
      <c r="Q1097" s="666"/>
    </row>
    <row r="1098" spans="1:17" ht="14.4" customHeight="1" x14ac:dyDescent="0.3">
      <c r="A1098" s="661" t="s">
        <v>5798</v>
      </c>
      <c r="B1098" s="662" t="s">
        <v>4944</v>
      </c>
      <c r="C1098" s="662" t="s">
        <v>4986</v>
      </c>
      <c r="D1098" s="662" t="s">
        <v>5025</v>
      </c>
      <c r="E1098" s="662" t="s">
        <v>5026</v>
      </c>
      <c r="F1098" s="665"/>
      <c r="G1098" s="665"/>
      <c r="H1098" s="665"/>
      <c r="I1098" s="665"/>
      <c r="J1098" s="665"/>
      <c r="K1098" s="665"/>
      <c r="L1098" s="665"/>
      <c r="M1098" s="665"/>
      <c r="N1098" s="665">
        <v>2</v>
      </c>
      <c r="O1098" s="665">
        <v>354</v>
      </c>
      <c r="P1098" s="678"/>
      <c r="Q1098" s="666">
        <v>177</v>
      </c>
    </row>
    <row r="1099" spans="1:17" ht="14.4" customHeight="1" x14ac:dyDescent="0.3">
      <c r="A1099" s="661" t="s">
        <v>5798</v>
      </c>
      <c r="B1099" s="662" t="s">
        <v>4944</v>
      </c>
      <c r="C1099" s="662" t="s">
        <v>4986</v>
      </c>
      <c r="D1099" s="662" t="s">
        <v>5055</v>
      </c>
      <c r="E1099" s="662" t="s">
        <v>5056</v>
      </c>
      <c r="F1099" s="665">
        <v>1</v>
      </c>
      <c r="G1099" s="665">
        <v>606</v>
      </c>
      <c r="H1099" s="665">
        <v>1</v>
      </c>
      <c r="I1099" s="665">
        <v>606</v>
      </c>
      <c r="J1099" s="665"/>
      <c r="K1099" s="665"/>
      <c r="L1099" s="665"/>
      <c r="M1099" s="665"/>
      <c r="N1099" s="665"/>
      <c r="O1099" s="665"/>
      <c r="P1099" s="678"/>
      <c r="Q1099" s="666"/>
    </row>
    <row r="1100" spans="1:17" ht="14.4" customHeight="1" x14ac:dyDescent="0.3">
      <c r="A1100" s="661" t="s">
        <v>5798</v>
      </c>
      <c r="B1100" s="662" t="s">
        <v>4944</v>
      </c>
      <c r="C1100" s="662" t="s">
        <v>4986</v>
      </c>
      <c r="D1100" s="662" t="s">
        <v>5107</v>
      </c>
      <c r="E1100" s="662" t="s">
        <v>5056</v>
      </c>
      <c r="F1100" s="665">
        <v>1</v>
      </c>
      <c r="G1100" s="665">
        <v>520</v>
      </c>
      <c r="H1100" s="665">
        <v>1</v>
      </c>
      <c r="I1100" s="665">
        <v>520</v>
      </c>
      <c r="J1100" s="665"/>
      <c r="K1100" s="665"/>
      <c r="L1100" s="665"/>
      <c r="M1100" s="665"/>
      <c r="N1100" s="665"/>
      <c r="O1100" s="665"/>
      <c r="P1100" s="678"/>
      <c r="Q1100" s="666"/>
    </row>
    <row r="1101" spans="1:17" ht="14.4" customHeight="1" x14ac:dyDescent="0.3">
      <c r="A1101" s="661" t="s">
        <v>5799</v>
      </c>
      <c r="B1101" s="662" t="s">
        <v>4944</v>
      </c>
      <c r="C1101" s="662" t="s">
        <v>4975</v>
      </c>
      <c r="D1101" s="662" t="s">
        <v>5089</v>
      </c>
      <c r="E1101" s="662" t="s">
        <v>5090</v>
      </c>
      <c r="F1101" s="665">
        <v>1</v>
      </c>
      <c r="G1101" s="665">
        <v>904.75</v>
      </c>
      <c r="H1101" s="665">
        <v>1</v>
      </c>
      <c r="I1101" s="665">
        <v>904.75</v>
      </c>
      <c r="J1101" s="665">
        <v>1</v>
      </c>
      <c r="K1101" s="665">
        <v>904.75</v>
      </c>
      <c r="L1101" s="665">
        <v>1</v>
      </c>
      <c r="M1101" s="665">
        <v>904.75</v>
      </c>
      <c r="N1101" s="665">
        <v>2</v>
      </c>
      <c r="O1101" s="665">
        <v>1809.5</v>
      </c>
      <c r="P1101" s="678">
        <v>2</v>
      </c>
      <c r="Q1101" s="666">
        <v>904.75</v>
      </c>
    </row>
    <row r="1102" spans="1:17" ht="14.4" customHeight="1" x14ac:dyDescent="0.3">
      <c r="A1102" s="661" t="s">
        <v>5799</v>
      </c>
      <c r="B1102" s="662" t="s">
        <v>4944</v>
      </c>
      <c r="C1102" s="662" t="s">
        <v>4986</v>
      </c>
      <c r="D1102" s="662" t="s">
        <v>5091</v>
      </c>
      <c r="E1102" s="662" t="s">
        <v>5092</v>
      </c>
      <c r="F1102" s="665"/>
      <c r="G1102" s="665"/>
      <c r="H1102" s="665"/>
      <c r="I1102" s="665"/>
      <c r="J1102" s="665">
        <v>3</v>
      </c>
      <c r="K1102" s="665">
        <v>567</v>
      </c>
      <c r="L1102" s="665"/>
      <c r="M1102" s="665">
        <v>189</v>
      </c>
      <c r="N1102" s="665"/>
      <c r="O1102" s="665"/>
      <c r="P1102" s="678"/>
      <c r="Q1102" s="666"/>
    </row>
    <row r="1103" spans="1:17" ht="14.4" customHeight="1" x14ac:dyDescent="0.3">
      <c r="A1103" s="661" t="s">
        <v>5799</v>
      </c>
      <c r="B1103" s="662" t="s">
        <v>4944</v>
      </c>
      <c r="C1103" s="662" t="s">
        <v>4986</v>
      </c>
      <c r="D1103" s="662" t="s">
        <v>4997</v>
      </c>
      <c r="E1103" s="662" t="s">
        <v>4998</v>
      </c>
      <c r="F1103" s="665">
        <v>11</v>
      </c>
      <c r="G1103" s="665">
        <v>2570</v>
      </c>
      <c r="H1103" s="665">
        <v>1</v>
      </c>
      <c r="I1103" s="665">
        <v>233.63636363636363</v>
      </c>
      <c r="J1103" s="665">
        <v>12</v>
      </c>
      <c r="K1103" s="665">
        <v>2820</v>
      </c>
      <c r="L1103" s="665">
        <v>1.0972762645914398</v>
      </c>
      <c r="M1103" s="665">
        <v>235</v>
      </c>
      <c r="N1103" s="665">
        <v>6</v>
      </c>
      <c r="O1103" s="665">
        <v>1506</v>
      </c>
      <c r="P1103" s="678">
        <v>0.58599221789883271</v>
      </c>
      <c r="Q1103" s="666">
        <v>251</v>
      </c>
    </row>
    <row r="1104" spans="1:17" ht="14.4" customHeight="1" x14ac:dyDescent="0.3">
      <c r="A1104" s="661" t="s">
        <v>5799</v>
      </c>
      <c r="B1104" s="662" t="s">
        <v>4944</v>
      </c>
      <c r="C1104" s="662" t="s">
        <v>4986</v>
      </c>
      <c r="D1104" s="662" t="s">
        <v>5029</v>
      </c>
      <c r="E1104" s="662" t="s">
        <v>5030</v>
      </c>
      <c r="F1104" s="665">
        <v>1</v>
      </c>
      <c r="G1104" s="665">
        <v>118</v>
      </c>
      <c r="H1104" s="665">
        <v>1</v>
      </c>
      <c r="I1104" s="665">
        <v>118</v>
      </c>
      <c r="J1104" s="665">
        <v>5</v>
      </c>
      <c r="K1104" s="665">
        <v>590</v>
      </c>
      <c r="L1104" s="665">
        <v>5</v>
      </c>
      <c r="M1104" s="665">
        <v>118</v>
      </c>
      <c r="N1104" s="665"/>
      <c r="O1104" s="665"/>
      <c r="P1104" s="678"/>
      <c r="Q1104" s="666"/>
    </row>
    <row r="1105" spans="1:17" ht="14.4" customHeight="1" x14ac:dyDescent="0.3">
      <c r="A1105" s="661" t="s">
        <v>5799</v>
      </c>
      <c r="B1105" s="662" t="s">
        <v>4944</v>
      </c>
      <c r="C1105" s="662" t="s">
        <v>4986</v>
      </c>
      <c r="D1105" s="662" t="s">
        <v>5033</v>
      </c>
      <c r="E1105" s="662" t="s">
        <v>5034</v>
      </c>
      <c r="F1105" s="665"/>
      <c r="G1105" s="665"/>
      <c r="H1105" s="665"/>
      <c r="I1105" s="665"/>
      <c r="J1105" s="665">
        <v>2</v>
      </c>
      <c r="K1105" s="665">
        <v>974</v>
      </c>
      <c r="L1105" s="665"/>
      <c r="M1105" s="665">
        <v>487</v>
      </c>
      <c r="N1105" s="665"/>
      <c r="O1105" s="665"/>
      <c r="P1105" s="678"/>
      <c r="Q1105" s="666"/>
    </row>
    <row r="1106" spans="1:17" ht="14.4" customHeight="1" x14ac:dyDescent="0.3">
      <c r="A1106" s="661" t="s">
        <v>5799</v>
      </c>
      <c r="B1106" s="662" t="s">
        <v>4944</v>
      </c>
      <c r="C1106" s="662" t="s">
        <v>4986</v>
      </c>
      <c r="D1106" s="662" t="s">
        <v>5038</v>
      </c>
      <c r="E1106" s="662" t="s">
        <v>5036</v>
      </c>
      <c r="F1106" s="665"/>
      <c r="G1106" s="665"/>
      <c r="H1106" s="665"/>
      <c r="I1106" s="665"/>
      <c r="J1106" s="665">
        <v>3</v>
      </c>
      <c r="K1106" s="665">
        <v>2256</v>
      </c>
      <c r="L1106" s="665"/>
      <c r="M1106" s="665">
        <v>752</v>
      </c>
      <c r="N1106" s="665"/>
      <c r="O1106" s="665"/>
      <c r="P1106" s="678"/>
      <c r="Q1106" s="666"/>
    </row>
    <row r="1107" spans="1:17" ht="14.4" customHeight="1" x14ac:dyDescent="0.3">
      <c r="A1107" s="661" t="s">
        <v>5799</v>
      </c>
      <c r="B1107" s="662" t="s">
        <v>4944</v>
      </c>
      <c r="C1107" s="662" t="s">
        <v>4986</v>
      </c>
      <c r="D1107" s="662" t="s">
        <v>5095</v>
      </c>
      <c r="E1107" s="662" t="s">
        <v>5096</v>
      </c>
      <c r="F1107" s="665">
        <v>19</v>
      </c>
      <c r="G1107" s="665">
        <v>15321</v>
      </c>
      <c r="H1107" s="665">
        <v>1</v>
      </c>
      <c r="I1107" s="665">
        <v>806.36842105263156</v>
      </c>
      <c r="J1107" s="665">
        <v>44</v>
      </c>
      <c r="K1107" s="665">
        <v>35596</v>
      </c>
      <c r="L1107" s="665">
        <v>2.323347040010443</v>
      </c>
      <c r="M1107" s="665">
        <v>809</v>
      </c>
      <c r="N1107" s="665">
        <v>7</v>
      </c>
      <c r="O1107" s="665">
        <v>5726</v>
      </c>
      <c r="P1107" s="678">
        <v>0.37373539586188892</v>
      </c>
      <c r="Q1107" s="666">
        <v>818</v>
      </c>
    </row>
    <row r="1108" spans="1:17" ht="14.4" customHeight="1" x14ac:dyDescent="0.3">
      <c r="A1108" s="661" t="s">
        <v>5799</v>
      </c>
      <c r="B1108" s="662" t="s">
        <v>4944</v>
      </c>
      <c r="C1108" s="662" t="s">
        <v>4986</v>
      </c>
      <c r="D1108" s="662" t="s">
        <v>5110</v>
      </c>
      <c r="E1108" s="662" t="s">
        <v>5020</v>
      </c>
      <c r="F1108" s="665"/>
      <c r="G1108" s="665"/>
      <c r="H1108" s="665"/>
      <c r="I1108" s="665"/>
      <c r="J1108" s="665">
        <v>1</v>
      </c>
      <c r="K1108" s="665">
        <v>715</v>
      </c>
      <c r="L1108" s="665"/>
      <c r="M1108" s="665">
        <v>715</v>
      </c>
      <c r="N1108" s="665">
        <v>1</v>
      </c>
      <c r="O1108" s="665">
        <v>728</v>
      </c>
      <c r="P1108" s="678"/>
      <c r="Q1108" s="666">
        <v>728</v>
      </c>
    </row>
    <row r="1109" spans="1:17" ht="14.4" customHeight="1" x14ac:dyDescent="0.3">
      <c r="A1109" s="661" t="s">
        <v>5799</v>
      </c>
      <c r="B1109" s="662" t="s">
        <v>4944</v>
      </c>
      <c r="C1109" s="662" t="s">
        <v>4986</v>
      </c>
      <c r="D1109" s="662" t="s">
        <v>5051</v>
      </c>
      <c r="E1109" s="662" t="s">
        <v>5052</v>
      </c>
      <c r="F1109" s="665"/>
      <c r="G1109" s="665"/>
      <c r="H1109" s="665"/>
      <c r="I1109" s="665"/>
      <c r="J1109" s="665"/>
      <c r="K1109" s="665"/>
      <c r="L1109" s="665"/>
      <c r="M1109" s="665"/>
      <c r="N1109" s="665">
        <v>1</v>
      </c>
      <c r="O1109" s="665">
        <v>833</v>
      </c>
      <c r="P1109" s="678"/>
      <c r="Q1109" s="666">
        <v>833</v>
      </c>
    </row>
    <row r="1110" spans="1:17" ht="14.4" customHeight="1" x14ac:dyDescent="0.3">
      <c r="A1110" s="661" t="s">
        <v>5799</v>
      </c>
      <c r="B1110" s="662" t="s">
        <v>4944</v>
      </c>
      <c r="C1110" s="662" t="s">
        <v>4986</v>
      </c>
      <c r="D1110" s="662" t="s">
        <v>5041</v>
      </c>
      <c r="E1110" s="662" t="s">
        <v>5042</v>
      </c>
      <c r="F1110" s="665">
        <v>3</v>
      </c>
      <c r="G1110" s="665">
        <v>623</v>
      </c>
      <c r="H1110" s="665">
        <v>1</v>
      </c>
      <c r="I1110" s="665">
        <v>207.66666666666666</v>
      </c>
      <c r="J1110" s="665">
        <v>3</v>
      </c>
      <c r="K1110" s="665">
        <v>630</v>
      </c>
      <c r="L1110" s="665">
        <v>1.0112359550561798</v>
      </c>
      <c r="M1110" s="665">
        <v>210</v>
      </c>
      <c r="N1110" s="665">
        <v>3</v>
      </c>
      <c r="O1110" s="665">
        <v>645</v>
      </c>
      <c r="P1110" s="678">
        <v>1.0353130016051364</v>
      </c>
      <c r="Q1110" s="666">
        <v>215</v>
      </c>
    </row>
    <row r="1111" spans="1:17" ht="14.4" customHeight="1" x14ac:dyDescent="0.3">
      <c r="A1111" s="661" t="s">
        <v>5799</v>
      </c>
      <c r="B1111" s="662" t="s">
        <v>4944</v>
      </c>
      <c r="C1111" s="662" t="s">
        <v>4986</v>
      </c>
      <c r="D1111" s="662" t="s">
        <v>5043</v>
      </c>
      <c r="E1111" s="662" t="s">
        <v>5044</v>
      </c>
      <c r="F1111" s="665">
        <v>20</v>
      </c>
      <c r="G1111" s="665">
        <v>1664</v>
      </c>
      <c r="H1111" s="665">
        <v>1</v>
      </c>
      <c r="I1111" s="665">
        <v>83.2</v>
      </c>
      <c r="J1111" s="665">
        <v>41</v>
      </c>
      <c r="K1111" s="665">
        <v>3485</v>
      </c>
      <c r="L1111" s="665">
        <v>2.0943509615384617</v>
      </c>
      <c r="M1111" s="665">
        <v>85</v>
      </c>
      <c r="N1111" s="665">
        <v>20</v>
      </c>
      <c r="O1111" s="665">
        <v>1700</v>
      </c>
      <c r="P1111" s="678">
        <v>1.0216346153846154</v>
      </c>
      <c r="Q1111" s="666">
        <v>85</v>
      </c>
    </row>
    <row r="1112" spans="1:17" ht="14.4" customHeight="1" x14ac:dyDescent="0.3">
      <c r="A1112" s="661" t="s">
        <v>5799</v>
      </c>
      <c r="B1112" s="662" t="s">
        <v>4944</v>
      </c>
      <c r="C1112" s="662" t="s">
        <v>4986</v>
      </c>
      <c r="D1112" s="662" t="s">
        <v>5097</v>
      </c>
      <c r="E1112" s="662" t="s">
        <v>5096</v>
      </c>
      <c r="F1112" s="665">
        <v>5</v>
      </c>
      <c r="G1112" s="665">
        <v>4645</v>
      </c>
      <c r="H1112" s="665">
        <v>1</v>
      </c>
      <c r="I1112" s="665">
        <v>929</v>
      </c>
      <c r="J1112" s="665"/>
      <c r="K1112" s="665"/>
      <c r="L1112" s="665"/>
      <c r="M1112" s="665"/>
      <c r="N1112" s="665">
        <v>15</v>
      </c>
      <c r="O1112" s="665">
        <v>14280</v>
      </c>
      <c r="P1112" s="678">
        <v>3.0742734122712596</v>
      </c>
      <c r="Q1112" s="666">
        <v>952</v>
      </c>
    </row>
    <row r="1113" spans="1:17" ht="14.4" customHeight="1" x14ac:dyDescent="0.3">
      <c r="A1113" s="661" t="s">
        <v>5799</v>
      </c>
      <c r="B1113" s="662" t="s">
        <v>4944</v>
      </c>
      <c r="C1113" s="662" t="s">
        <v>4986</v>
      </c>
      <c r="D1113" s="662" t="s">
        <v>5009</v>
      </c>
      <c r="E1113" s="662" t="s">
        <v>5010</v>
      </c>
      <c r="F1113" s="665">
        <v>5</v>
      </c>
      <c r="G1113" s="665">
        <v>565</v>
      </c>
      <c r="H1113" s="665">
        <v>1</v>
      </c>
      <c r="I1113" s="665">
        <v>113</v>
      </c>
      <c r="J1113" s="665">
        <v>1</v>
      </c>
      <c r="K1113" s="665">
        <v>114</v>
      </c>
      <c r="L1113" s="665">
        <v>0.20176991150442478</v>
      </c>
      <c r="M1113" s="665">
        <v>114</v>
      </c>
      <c r="N1113" s="665"/>
      <c r="O1113" s="665"/>
      <c r="P1113" s="678"/>
      <c r="Q1113" s="666"/>
    </row>
    <row r="1114" spans="1:17" ht="14.4" customHeight="1" x14ac:dyDescent="0.3">
      <c r="A1114" s="661" t="s">
        <v>5799</v>
      </c>
      <c r="B1114" s="662" t="s">
        <v>4944</v>
      </c>
      <c r="C1114" s="662" t="s">
        <v>4986</v>
      </c>
      <c r="D1114" s="662" t="s">
        <v>5098</v>
      </c>
      <c r="E1114" s="662" t="s">
        <v>5096</v>
      </c>
      <c r="F1114" s="665">
        <v>5</v>
      </c>
      <c r="G1114" s="665">
        <v>3680</v>
      </c>
      <c r="H1114" s="665">
        <v>1</v>
      </c>
      <c r="I1114" s="665">
        <v>736</v>
      </c>
      <c r="J1114" s="665"/>
      <c r="K1114" s="665"/>
      <c r="L1114" s="665"/>
      <c r="M1114" s="665"/>
      <c r="N1114" s="665"/>
      <c r="O1114" s="665"/>
      <c r="P1114" s="678"/>
      <c r="Q1114" s="666"/>
    </row>
    <row r="1115" spans="1:17" ht="14.4" customHeight="1" x14ac:dyDescent="0.3">
      <c r="A1115" s="661" t="s">
        <v>5799</v>
      </c>
      <c r="B1115" s="662" t="s">
        <v>4944</v>
      </c>
      <c r="C1115" s="662" t="s">
        <v>4986</v>
      </c>
      <c r="D1115" s="662" t="s">
        <v>5101</v>
      </c>
      <c r="E1115" s="662" t="s">
        <v>5102</v>
      </c>
      <c r="F1115" s="665">
        <v>7</v>
      </c>
      <c r="G1115" s="665">
        <v>3672</v>
      </c>
      <c r="H1115" s="665">
        <v>1</v>
      </c>
      <c r="I1115" s="665">
        <v>524.57142857142856</v>
      </c>
      <c r="J1115" s="665">
        <v>47</v>
      </c>
      <c r="K1115" s="665">
        <v>24769</v>
      </c>
      <c r="L1115" s="665">
        <v>6.7453703703703702</v>
      </c>
      <c r="M1115" s="665">
        <v>527</v>
      </c>
      <c r="N1115" s="665">
        <v>9</v>
      </c>
      <c r="O1115" s="665">
        <v>4887</v>
      </c>
      <c r="P1115" s="678">
        <v>1.3308823529411764</v>
      </c>
      <c r="Q1115" s="666">
        <v>543</v>
      </c>
    </row>
    <row r="1116" spans="1:17" ht="14.4" customHeight="1" x14ac:dyDescent="0.3">
      <c r="A1116" s="661" t="s">
        <v>5799</v>
      </c>
      <c r="B1116" s="662" t="s">
        <v>4944</v>
      </c>
      <c r="C1116" s="662" t="s">
        <v>4986</v>
      </c>
      <c r="D1116" s="662" t="s">
        <v>5045</v>
      </c>
      <c r="E1116" s="662" t="s">
        <v>5046</v>
      </c>
      <c r="F1116" s="665">
        <v>5</v>
      </c>
      <c r="G1116" s="665">
        <v>1490</v>
      </c>
      <c r="H1116" s="665">
        <v>1</v>
      </c>
      <c r="I1116" s="665">
        <v>298</v>
      </c>
      <c r="J1116" s="665"/>
      <c r="K1116" s="665"/>
      <c r="L1116" s="665"/>
      <c r="M1116" s="665"/>
      <c r="N1116" s="665">
        <v>3</v>
      </c>
      <c r="O1116" s="665">
        <v>921</v>
      </c>
      <c r="P1116" s="678">
        <v>0.6181208053691275</v>
      </c>
      <c r="Q1116" s="666">
        <v>307</v>
      </c>
    </row>
    <row r="1117" spans="1:17" ht="14.4" customHeight="1" x14ac:dyDescent="0.3">
      <c r="A1117" s="661" t="s">
        <v>5799</v>
      </c>
      <c r="B1117" s="662" t="s">
        <v>4944</v>
      </c>
      <c r="C1117" s="662" t="s">
        <v>4986</v>
      </c>
      <c r="D1117" s="662" t="s">
        <v>5103</v>
      </c>
      <c r="E1117" s="662" t="s">
        <v>5042</v>
      </c>
      <c r="F1117" s="665">
        <v>1</v>
      </c>
      <c r="G1117" s="665">
        <v>174</v>
      </c>
      <c r="H1117" s="665">
        <v>1</v>
      </c>
      <c r="I1117" s="665">
        <v>174</v>
      </c>
      <c r="J1117" s="665"/>
      <c r="K1117" s="665"/>
      <c r="L1117" s="665"/>
      <c r="M1117" s="665"/>
      <c r="N1117" s="665">
        <v>1</v>
      </c>
      <c r="O1117" s="665">
        <v>178</v>
      </c>
      <c r="P1117" s="678">
        <v>1.0229885057471264</v>
      </c>
      <c r="Q1117" s="666">
        <v>178</v>
      </c>
    </row>
    <row r="1118" spans="1:17" ht="14.4" customHeight="1" x14ac:dyDescent="0.3">
      <c r="A1118" s="661" t="s">
        <v>5799</v>
      </c>
      <c r="B1118" s="662" t="s">
        <v>4944</v>
      </c>
      <c r="C1118" s="662" t="s">
        <v>4986</v>
      </c>
      <c r="D1118" s="662" t="s">
        <v>5047</v>
      </c>
      <c r="E1118" s="662" t="s">
        <v>5046</v>
      </c>
      <c r="F1118" s="665"/>
      <c r="G1118" s="665"/>
      <c r="H1118" s="665"/>
      <c r="I1118" s="665"/>
      <c r="J1118" s="665"/>
      <c r="K1118" s="665"/>
      <c r="L1118" s="665"/>
      <c r="M1118" s="665"/>
      <c r="N1118" s="665">
        <v>2</v>
      </c>
      <c r="O1118" s="665">
        <v>760</v>
      </c>
      <c r="P1118" s="678"/>
      <c r="Q1118" s="666">
        <v>380</v>
      </c>
    </row>
    <row r="1119" spans="1:17" ht="14.4" customHeight="1" x14ac:dyDescent="0.3">
      <c r="A1119" s="661" t="s">
        <v>5799</v>
      </c>
      <c r="B1119" s="662" t="s">
        <v>4944</v>
      </c>
      <c r="C1119" s="662" t="s">
        <v>4986</v>
      </c>
      <c r="D1119" s="662" t="s">
        <v>5123</v>
      </c>
      <c r="E1119" s="662" t="s">
        <v>5112</v>
      </c>
      <c r="F1119" s="665"/>
      <c r="G1119" s="665"/>
      <c r="H1119" s="665"/>
      <c r="I1119" s="665"/>
      <c r="J1119" s="665">
        <v>6</v>
      </c>
      <c r="K1119" s="665">
        <v>4842</v>
      </c>
      <c r="L1119" s="665"/>
      <c r="M1119" s="665">
        <v>807</v>
      </c>
      <c r="N1119" s="665"/>
      <c r="O1119" s="665"/>
      <c r="P1119" s="678"/>
      <c r="Q1119" s="666"/>
    </row>
    <row r="1120" spans="1:17" ht="14.4" customHeight="1" x14ac:dyDescent="0.3">
      <c r="A1120" s="661" t="s">
        <v>5799</v>
      </c>
      <c r="B1120" s="662" t="s">
        <v>4944</v>
      </c>
      <c r="C1120" s="662" t="s">
        <v>4986</v>
      </c>
      <c r="D1120" s="662" t="s">
        <v>5111</v>
      </c>
      <c r="E1120" s="662" t="s">
        <v>5112</v>
      </c>
      <c r="F1120" s="665"/>
      <c r="G1120" s="665"/>
      <c r="H1120" s="665"/>
      <c r="I1120" s="665"/>
      <c r="J1120" s="665"/>
      <c r="K1120" s="665"/>
      <c r="L1120" s="665"/>
      <c r="M1120" s="665"/>
      <c r="N1120" s="665">
        <v>6</v>
      </c>
      <c r="O1120" s="665">
        <v>3624</v>
      </c>
      <c r="P1120" s="678"/>
      <c r="Q1120" s="666">
        <v>604</v>
      </c>
    </row>
    <row r="1121" spans="1:17" ht="14.4" customHeight="1" x14ac:dyDescent="0.3">
      <c r="A1121" s="661" t="s">
        <v>5800</v>
      </c>
      <c r="B1121" s="662" t="s">
        <v>4944</v>
      </c>
      <c r="C1121" s="662" t="s">
        <v>4975</v>
      </c>
      <c r="D1121" s="662" t="s">
        <v>5114</v>
      </c>
      <c r="E1121" s="662" t="s">
        <v>5115</v>
      </c>
      <c r="F1121" s="665">
        <v>7</v>
      </c>
      <c r="G1121" s="665">
        <v>16170</v>
      </c>
      <c r="H1121" s="665">
        <v>1</v>
      </c>
      <c r="I1121" s="665">
        <v>2310</v>
      </c>
      <c r="J1121" s="665">
        <v>11</v>
      </c>
      <c r="K1121" s="665">
        <v>25410</v>
      </c>
      <c r="L1121" s="665">
        <v>1.5714285714285714</v>
      </c>
      <c r="M1121" s="665">
        <v>2310</v>
      </c>
      <c r="N1121" s="665">
        <v>4.04</v>
      </c>
      <c r="O1121" s="665">
        <v>9332.4</v>
      </c>
      <c r="P1121" s="678">
        <v>0.57714285714285707</v>
      </c>
      <c r="Q1121" s="666">
        <v>2310</v>
      </c>
    </row>
    <row r="1122" spans="1:17" ht="14.4" customHeight="1" x14ac:dyDescent="0.3">
      <c r="A1122" s="661" t="s">
        <v>5800</v>
      </c>
      <c r="B1122" s="662" t="s">
        <v>4944</v>
      </c>
      <c r="C1122" s="662" t="s">
        <v>4975</v>
      </c>
      <c r="D1122" s="662" t="s">
        <v>5089</v>
      </c>
      <c r="E1122" s="662" t="s">
        <v>5090</v>
      </c>
      <c r="F1122" s="665">
        <v>268</v>
      </c>
      <c r="G1122" s="665">
        <v>242473</v>
      </c>
      <c r="H1122" s="665">
        <v>1</v>
      </c>
      <c r="I1122" s="665">
        <v>904.75</v>
      </c>
      <c r="J1122" s="665">
        <v>257</v>
      </c>
      <c r="K1122" s="665">
        <v>232520.75</v>
      </c>
      <c r="L1122" s="665">
        <v>0.95895522388059706</v>
      </c>
      <c r="M1122" s="665">
        <v>904.75</v>
      </c>
      <c r="N1122" s="665">
        <v>266</v>
      </c>
      <c r="O1122" s="665">
        <v>240663.5</v>
      </c>
      <c r="P1122" s="678">
        <v>0.9925373134328358</v>
      </c>
      <c r="Q1122" s="666">
        <v>904.75</v>
      </c>
    </row>
    <row r="1123" spans="1:17" ht="14.4" customHeight="1" x14ac:dyDescent="0.3">
      <c r="A1123" s="661" t="s">
        <v>5800</v>
      </c>
      <c r="B1123" s="662" t="s">
        <v>4944</v>
      </c>
      <c r="C1123" s="662" t="s">
        <v>4975</v>
      </c>
      <c r="D1123" s="662" t="s">
        <v>4978</v>
      </c>
      <c r="E1123" s="662" t="s">
        <v>4979</v>
      </c>
      <c r="F1123" s="665"/>
      <c r="G1123" s="665"/>
      <c r="H1123" s="665"/>
      <c r="I1123" s="665"/>
      <c r="J1123" s="665">
        <v>2</v>
      </c>
      <c r="K1123" s="665">
        <v>485.28</v>
      </c>
      <c r="L1123" s="665"/>
      <c r="M1123" s="665">
        <v>242.64</v>
      </c>
      <c r="N1123" s="665">
        <v>2</v>
      </c>
      <c r="O1123" s="665">
        <v>485.28</v>
      </c>
      <c r="P1123" s="678"/>
      <c r="Q1123" s="666">
        <v>242.64</v>
      </c>
    </row>
    <row r="1124" spans="1:17" ht="14.4" customHeight="1" x14ac:dyDescent="0.3">
      <c r="A1124" s="661" t="s">
        <v>5800</v>
      </c>
      <c r="B1124" s="662" t="s">
        <v>4944</v>
      </c>
      <c r="C1124" s="662" t="s">
        <v>4975</v>
      </c>
      <c r="D1124" s="662" t="s">
        <v>4980</v>
      </c>
      <c r="E1124" s="662" t="s">
        <v>4981</v>
      </c>
      <c r="F1124" s="665"/>
      <c r="G1124" s="665"/>
      <c r="H1124" s="665"/>
      <c r="I1124" s="665"/>
      <c r="J1124" s="665">
        <v>1</v>
      </c>
      <c r="K1124" s="665">
        <v>242.64</v>
      </c>
      <c r="L1124" s="665"/>
      <c r="M1124" s="665">
        <v>242.64</v>
      </c>
      <c r="N1124" s="665"/>
      <c r="O1124" s="665"/>
      <c r="P1124" s="678"/>
      <c r="Q1124" s="666"/>
    </row>
    <row r="1125" spans="1:17" ht="14.4" customHeight="1" x14ac:dyDescent="0.3">
      <c r="A1125" s="661" t="s">
        <v>5800</v>
      </c>
      <c r="B1125" s="662" t="s">
        <v>4944</v>
      </c>
      <c r="C1125" s="662" t="s">
        <v>4975</v>
      </c>
      <c r="D1125" s="662" t="s">
        <v>5801</v>
      </c>
      <c r="E1125" s="662" t="s">
        <v>5802</v>
      </c>
      <c r="F1125" s="665"/>
      <c r="G1125" s="665"/>
      <c r="H1125" s="665"/>
      <c r="I1125" s="665"/>
      <c r="J1125" s="665"/>
      <c r="K1125" s="665"/>
      <c r="L1125" s="665"/>
      <c r="M1125" s="665"/>
      <c r="N1125" s="665">
        <v>1</v>
      </c>
      <c r="O1125" s="665">
        <v>984.55</v>
      </c>
      <c r="P1125" s="678"/>
      <c r="Q1125" s="666">
        <v>984.55</v>
      </c>
    </row>
    <row r="1126" spans="1:17" ht="14.4" customHeight="1" x14ac:dyDescent="0.3">
      <c r="A1126" s="661" t="s">
        <v>5800</v>
      </c>
      <c r="B1126" s="662" t="s">
        <v>4944</v>
      </c>
      <c r="C1126" s="662" t="s">
        <v>4975</v>
      </c>
      <c r="D1126" s="662" t="s">
        <v>5803</v>
      </c>
      <c r="E1126" s="662" t="s">
        <v>5804</v>
      </c>
      <c r="F1126" s="665"/>
      <c r="G1126" s="665"/>
      <c r="H1126" s="665"/>
      <c r="I1126" s="665"/>
      <c r="J1126" s="665"/>
      <c r="K1126" s="665"/>
      <c r="L1126" s="665"/>
      <c r="M1126" s="665"/>
      <c r="N1126" s="665">
        <v>1</v>
      </c>
      <c r="O1126" s="665">
        <v>90.3</v>
      </c>
      <c r="P1126" s="678"/>
      <c r="Q1126" s="666">
        <v>90.3</v>
      </c>
    </row>
    <row r="1127" spans="1:17" ht="14.4" customHeight="1" x14ac:dyDescent="0.3">
      <c r="A1127" s="661" t="s">
        <v>5800</v>
      </c>
      <c r="B1127" s="662" t="s">
        <v>4944</v>
      </c>
      <c r="C1127" s="662" t="s">
        <v>4986</v>
      </c>
      <c r="D1127" s="662" t="s">
        <v>5091</v>
      </c>
      <c r="E1127" s="662" t="s">
        <v>5092</v>
      </c>
      <c r="F1127" s="665">
        <v>66</v>
      </c>
      <c r="G1127" s="665">
        <v>12306</v>
      </c>
      <c r="H1127" s="665">
        <v>1</v>
      </c>
      <c r="I1127" s="665">
        <v>186.45454545454547</v>
      </c>
      <c r="J1127" s="665">
        <v>52</v>
      </c>
      <c r="K1127" s="665">
        <v>9828</v>
      </c>
      <c r="L1127" s="665">
        <v>0.79863481228668942</v>
      </c>
      <c r="M1127" s="665">
        <v>189</v>
      </c>
      <c r="N1127" s="665">
        <v>63</v>
      </c>
      <c r="O1127" s="665">
        <v>12285</v>
      </c>
      <c r="P1127" s="678">
        <v>0.99829351535836175</v>
      </c>
      <c r="Q1127" s="666">
        <v>195</v>
      </c>
    </row>
    <row r="1128" spans="1:17" ht="14.4" customHeight="1" x14ac:dyDescent="0.3">
      <c r="A1128" s="661" t="s">
        <v>5800</v>
      </c>
      <c r="B1128" s="662" t="s">
        <v>4944</v>
      </c>
      <c r="C1128" s="662" t="s">
        <v>4986</v>
      </c>
      <c r="D1128" s="662" t="s">
        <v>5093</v>
      </c>
      <c r="E1128" s="662" t="s">
        <v>5094</v>
      </c>
      <c r="F1128" s="665">
        <v>6</v>
      </c>
      <c r="G1128" s="665">
        <v>6820</v>
      </c>
      <c r="H1128" s="665">
        <v>1</v>
      </c>
      <c r="I1128" s="665">
        <v>1136.6666666666667</v>
      </c>
      <c r="J1128" s="665">
        <v>5</v>
      </c>
      <c r="K1128" s="665">
        <v>5700</v>
      </c>
      <c r="L1128" s="665">
        <v>0.83577712609970678</v>
      </c>
      <c r="M1128" s="665">
        <v>1140</v>
      </c>
      <c r="N1128" s="665">
        <v>4</v>
      </c>
      <c r="O1128" s="665">
        <v>4632</v>
      </c>
      <c r="P1128" s="678">
        <v>0.67917888563049855</v>
      </c>
      <c r="Q1128" s="666">
        <v>1158</v>
      </c>
    </row>
    <row r="1129" spans="1:17" ht="14.4" customHeight="1" x14ac:dyDescent="0.3">
      <c r="A1129" s="661" t="s">
        <v>5800</v>
      </c>
      <c r="B1129" s="662" t="s">
        <v>4944</v>
      </c>
      <c r="C1129" s="662" t="s">
        <v>4986</v>
      </c>
      <c r="D1129" s="662" t="s">
        <v>4991</v>
      </c>
      <c r="E1129" s="662" t="s">
        <v>4992</v>
      </c>
      <c r="F1129" s="665">
        <v>2</v>
      </c>
      <c r="G1129" s="665">
        <v>69</v>
      </c>
      <c r="H1129" s="665">
        <v>1</v>
      </c>
      <c r="I1129" s="665">
        <v>34.5</v>
      </c>
      <c r="J1129" s="665"/>
      <c r="K1129" s="665"/>
      <c r="L1129" s="665"/>
      <c r="M1129" s="665"/>
      <c r="N1129" s="665">
        <v>2</v>
      </c>
      <c r="O1129" s="665">
        <v>74</v>
      </c>
      <c r="P1129" s="678">
        <v>1.0724637681159421</v>
      </c>
      <c r="Q1129" s="666">
        <v>37</v>
      </c>
    </row>
    <row r="1130" spans="1:17" ht="14.4" customHeight="1" x14ac:dyDescent="0.3">
      <c r="A1130" s="661" t="s">
        <v>5800</v>
      </c>
      <c r="B1130" s="662" t="s">
        <v>4944</v>
      </c>
      <c r="C1130" s="662" t="s">
        <v>4986</v>
      </c>
      <c r="D1130" s="662" t="s">
        <v>4997</v>
      </c>
      <c r="E1130" s="662" t="s">
        <v>4998</v>
      </c>
      <c r="F1130" s="665">
        <v>636</v>
      </c>
      <c r="G1130" s="665">
        <v>148268</v>
      </c>
      <c r="H1130" s="665">
        <v>1</v>
      </c>
      <c r="I1130" s="665">
        <v>233.12578616352201</v>
      </c>
      <c r="J1130" s="665">
        <v>604</v>
      </c>
      <c r="K1130" s="665">
        <v>141940</v>
      </c>
      <c r="L1130" s="665">
        <v>0.95732052769309628</v>
      </c>
      <c r="M1130" s="665">
        <v>235</v>
      </c>
      <c r="N1130" s="665">
        <v>611</v>
      </c>
      <c r="O1130" s="665">
        <v>153361</v>
      </c>
      <c r="P1130" s="678">
        <v>1.0343499608816467</v>
      </c>
      <c r="Q1130" s="666">
        <v>251</v>
      </c>
    </row>
    <row r="1131" spans="1:17" ht="14.4" customHeight="1" x14ac:dyDescent="0.3">
      <c r="A1131" s="661" t="s">
        <v>5800</v>
      </c>
      <c r="B1131" s="662" t="s">
        <v>4944</v>
      </c>
      <c r="C1131" s="662" t="s">
        <v>4986</v>
      </c>
      <c r="D1131" s="662" t="s">
        <v>5029</v>
      </c>
      <c r="E1131" s="662" t="s">
        <v>5030</v>
      </c>
      <c r="F1131" s="665">
        <v>116</v>
      </c>
      <c r="G1131" s="665">
        <v>13600</v>
      </c>
      <c r="H1131" s="665">
        <v>1</v>
      </c>
      <c r="I1131" s="665">
        <v>117.24137931034483</v>
      </c>
      <c r="J1131" s="665">
        <v>80</v>
      </c>
      <c r="K1131" s="665">
        <v>9440</v>
      </c>
      <c r="L1131" s="665">
        <v>0.69411764705882351</v>
      </c>
      <c r="M1131" s="665">
        <v>118</v>
      </c>
      <c r="N1131" s="665">
        <v>117</v>
      </c>
      <c r="O1131" s="665">
        <v>14742</v>
      </c>
      <c r="P1131" s="678">
        <v>1.0839705882352941</v>
      </c>
      <c r="Q1131" s="666">
        <v>126</v>
      </c>
    </row>
    <row r="1132" spans="1:17" ht="14.4" customHeight="1" x14ac:dyDescent="0.3">
      <c r="A1132" s="661" t="s">
        <v>5800</v>
      </c>
      <c r="B1132" s="662" t="s">
        <v>4944</v>
      </c>
      <c r="C1132" s="662" t="s">
        <v>4986</v>
      </c>
      <c r="D1132" s="662" t="s">
        <v>5031</v>
      </c>
      <c r="E1132" s="662" t="s">
        <v>5032</v>
      </c>
      <c r="F1132" s="665">
        <v>7</v>
      </c>
      <c r="G1132" s="665">
        <v>2240</v>
      </c>
      <c r="H1132" s="665">
        <v>1</v>
      </c>
      <c r="I1132" s="665">
        <v>320</v>
      </c>
      <c r="J1132" s="665"/>
      <c r="K1132" s="665"/>
      <c r="L1132" s="665"/>
      <c r="M1132" s="665"/>
      <c r="N1132" s="665">
        <v>2</v>
      </c>
      <c r="O1132" s="665">
        <v>662</v>
      </c>
      <c r="P1132" s="678">
        <v>0.29553571428571429</v>
      </c>
      <c r="Q1132" s="666">
        <v>331</v>
      </c>
    </row>
    <row r="1133" spans="1:17" ht="14.4" customHeight="1" x14ac:dyDescent="0.3">
      <c r="A1133" s="661" t="s">
        <v>5800</v>
      </c>
      <c r="B1133" s="662" t="s">
        <v>4944</v>
      </c>
      <c r="C1133" s="662" t="s">
        <v>4986</v>
      </c>
      <c r="D1133" s="662" t="s">
        <v>5033</v>
      </c>
      <c r="E1133" s="662" t="s">
        <v>5034</v>
      </c>
      <c r="F1133" s="665">
        <v>6</v>
      </c>
      <c r="G1133" s="665">
        <v>2908</v>
      </c>
      <c r="H1133" s="665">
        <v>1</v>
      </c>
      <c r="I1133" s="665">
        <v>484.66666666666669</v>
      </c>
      <c r="J1133" s="665">
        <v>2</v>
      </c>
      <c r="K1133" s="665">
        <v>974</v>
      </c>
      <c r="L1133" s="665">
        <v>0.33493810178817057</v>
      </c>
      <c r="M1133" s="665">
        <v>487</v>
      </c>
      <c r="N1133" s="665">
        <v>9</v>
      </c>
      <c r="O1133" s="665">
        <v>4455</v>
      </c>
      <c r="P1133" s="678">
        <v>1.5319807427785419</v>
      </c>
      <c r="Q1133" s="666">
        <v>495</v>
      </c>
    </row>
    <row r="1134" spans="1:17" ht="14.4" customHeight="1" x14ac:dyDescent="0.3">
      <c r="A1134" s="661" t="s">
        <v>5800</v>
      </c>
      <c r="B1134" s="662" t="s">
        <v>4944</v>
      </c>
      <c r="C1134" s="662" t="s">
        <v>4986</v>
      </c>
      <c r="D1134" s="662" t="s">
        <v>5035</v>
      </c>
      <c r="E1134" s="662" t="s">
        <v>5036</v>
      </c>
      <c r="F1134" s="665">
        <v>6</v>
      </c>
      <c r="G1134" s="665">
        <v>4064</v>
      </c>
      <c r="H1134" s="665">
        <v>1</v>
      </c>
      <c r="I1134" s="665">
        <v>677.33333333333337</v>
      </c>
      <c r="J1134" s="665">
        <v>2</v>
      </c>
      <c r="K1134" s="665">
        <v>1360</v>
      </c>
      <c r="L1134" s="665">
        <v>0.3346456692913386</v>
      </c>
      <c r="M1134" s="665">
        <v>680</v>
      </c>
      <c r="N1134" s="665">
        <v>3</v>
      </c>
      <c r="O1134" s="665">
        <v>2064</v>
      </c>
      <c r="P1134" s="678">
        <v>0.50787401574803148</v>
      </c>
      <c r="Q1134" s="666">
        <v>688</v>
      </c>
    </row>
    <row r="1135" spans="1:17" ht="14.4" customHeight="1" x14ac:dyDescent="0.3">
      <c r="A1135" s="661" t="s">
        <v>5800</v>
      </c>
      <c r="B1135" s="662" t="s">
        <v>4944</v>
      </c>
      <c r="C1135" s="662" t="s">
        <v>4986</v>
      </c>
      <c r="D1135" s="662" t="s">
        <v>5118</v>
      </c>
      <c r="E1135" s="662" t="s">
        <v>5052</v>
      </c>
      <c r="F1135" s="665"/>
      <c r="G1135" s="665"/>
      <c r="H1135" s="665"/>
      <c r="I1135" s="665"/>
      <c r="J1135" s="665">
        <v>1</v>
      </c>
      <c r="K1135" s="665">
        <v>752</v>
      </c>
      <c r="L1135" s="665"/>
      <c r="M1135" s="665">
        <v>752</v>
      </c>
      <c r="N1135" s="665"/>
      <c r="O1135" s="665"/>
      <c r="P1135" s="678"/>
      <c r="Q1135" s="666"/>
    </row>
    <row r="1136" spans="1:17" ht="14.4" customHeight="1" x14ac:dyDescent="0.3">
      <c r="A1136" s="661" t="s">
        <v>5800</v>
      </c>
      <c r="B1136" s="662" t="s">
        <v>4944</v>
      </c>
      <c r="C1136" s="662" t="s">
        <v>4986</v>
      </c>
      <c r="D1136" s="662" t="s">
        <v>5037</v>
      </c>
      <c r="E1136" s="662" t="s">
        <v>5034</v>
      </c>
      <c r="F1136" s="665">
        <v>47</v>
      </c>
      <c r="G1136" s="665">
        <v>26107</v>
      </c>
      <c r="H1136" s="665">
        <v>1</v>
      </c>
      <c r="I1136" s="665">
        <v>555.468085106383</v>
      </c>
      <c r="J1136" s="665">
        <v>24</v>
      </c>
      <c r="K1136" s="665">
        <v>13416</v>
      </c>
      <c r="L1136" s="665">
        <v>0.51388516489830316</v>
      </c>
      <c r="M1136" s="665">
        <v>559</v>
      </c>
      <c r="N1136" s="665">
        <v>22</v>
      </c>
      <c r="O1136" s="665">
        <v>12496</v>
      </c>
      <c r="P1136" s="678">
        <v>0.47864557398398899</v>
      </c>
      <c r="Q1136" s="666">
        <v>568</v>
      </c>
    </row>
    <row r="1137" spans="1:17" ht="14.4" customHeight="1" x14ac:dyDescent="0.3">
      <c r="A1137" s="661" t="s">
        <v>5800</v>
      </c>
      <c r="B1137" s="662" t="s">
        <v>4944</v>
      </c>
      <c r="C1137" s="662" t="s">
        <v>4986</v>
      </c>
      <c r="D1137" s="662" t="s">
        <v>5038</v>
      </c>
      <c r="E1137" s="662" t="s">
        <v>5036</v>
      </c>
      <c r="F1137" s="665">
        <v>42</v>
      </c>
      <c r="G1137" s="665">
        <v>31348</v>
      </c>
      <c r="H1137" s="665">
        <v>1</v>
      </c>
      <c r="I1137" s="665">
        <v>746.38095238095241</v>
      </c>
      <c r="J1137" s="665">
        <v>64</v>
      </c>
      <c r="K1137" s="665">
        <v>48128</v>
      </c>
      <c r="L1137" s="665">
        <v>1.5352813576623707</v>
      </c>
      <c r="M1137" s="665">
        <v>752</v>
      </c>
      <c r="N1137" s="665">
        <v>50</v>
      </c>
      <c r="O1137" s="665">
        <v>38050</v>
      </c>
      <c r="P1137" s="678">
        <v>1.2137935434477478</v>
      </c>
      <c r="Q1137" s="666">
        <v>761</v>
      </c>
    </row>
    <row r="1138" spans="1:17" ht="14.4" customHeight="1" x14ac:dyDescent="0.3">
      <c r="A1138" s="661" t="s">
        <v>5800</v>
      </c>
      <c r="B1138" s="662" t="s">
        <v>4944</v>
      </c>
      <c r="C1138" s="662" t="s">
        <v>4986</v>
      </c>
      <c r="D1138" s="662" t="s">
        <v>5095</v>
      </c>
      <c r="E1138" s="662" t="s">
        <v>5096</v>
      </c>
      <c r="F1138" s="665">
        <v>1865</v>
      </c>
      <c r="G1138" s="665">
        <v>1501499</v>
      </c>
      <c r="H1138" s="665">
        <v>1</v>
      </c>
      <c r="I1138" s="665">
        <v>805.09329758713136</v>
      </c>
      <c r="J1138" s="665">
        <v>1711</v>
      </c>
      <c r="K1138" s="665">
        <v>1384199</v>
      </c>
      <c r="L1138" s="665">
        <v>0.92187806984886433</v>
      </c>
      <c r="M1138" s="665">
        <v>809</v>
      </c>
      <c r="N1138" s="665">
        <v>2035</v>
      </c>
      <c r="O1138" s="665">
        <v>1664630</v>
      </c>
      <c r="P1138" s="678">
        <v>1.1086454270032813</v>
      </c>
      <c r="Q1138" s="666">
        <v>818</v>
      </c>
    </row>
    <row r="1139" spans="1:17" ht="14.4" customHeight="1" x14ac:dyDescent="0.3">
      <c r="A1139" s="661" t="s">
        <v>5800</v>
      </c>
      <c r="B1139" s="662" t="s">
        <v>4944</v>
      </c>
      <c r="C1139" s="662" t="s">
        <v>4986</v>
      </c>
      <c r="D1139" s="662" t="s">
        <v>5039</v>
      </c>
      <c r="E1139" s="662" t="s">
        <v>5022</v>
      </c>
      <c r="F1139" s="665"/>
      <c r="G1139" s="665"/>
      <c r="H1139" s="665"/>
      <c r="I1139" s="665"/>
      <c r="J1139" s="665">
        <v>3</v>
      </c>
      <c r="K1139" s="665">
        <v>1347</v>
      </c>
      <c r="L1139" s="665"/>
      <c r="M1139" s="665">
        <v>449</v>
      </c>
      <c r="N1139" s="665">
        <v>5</v>
      </c>
      <c r="O1139" s="665">
        <v>2310</v>
      </c>
      <c r="P1139" s="678"/>
      <c r="Q1139" s="666">
        <v>462</v>
      </c>
    </row>
    <row r="1140" spans="1:17" ht="14.4" customHeight="1" x14ac:dyDescent="0.3">
      <c r="A1140" s="661" t="s">
        <v>5800</v>
      </c>
      <c r="B1140" s="662" t="s">
        <v>4944</v>
      </c>
      <c r="C1140" s="662" t="s">
        <v>4986</v>
      </c>
      <c r="D1140" s="662" t="s">
        <v>5040</v>
      </c>
      <c r="E1140" s="662" t="s">
        <v>5024</v>
      </c>
      <c r="F1140" s="665"/>
      <c r="G1140" s="665"/>
      <c r="H1140" s="665"/>
      <c r="I1140" s="665"/>
      <c r="J1140" s="665">
        <v>3</v>
      </c>
      <c r="K1140" s="665">
        <v>1311</v>
      </c>
      <c r="L1140" s="665"/>
      <c r="M1140" s="665">
        <v>437</v>
      </c>
      <c r="N1140" s="665">
        <v>2</v>
      </c>
      <c r="O1140" s="665">
        <v>892</v>
      </c>
      <c r="P1140" s="678"/>
      <c r="Q1140" s="666">
        <v>446</v>
      </c>
    </row>
    <row r="1141" spans="1:17" ht="14.4" customHeight="1" x14ac:dyDescent="0.3">
      <c r="A1141" s="661" t="s">
        <v>5800</v>
      </c>
      <c r="B1141" s="662" t="s">
        <v>4944</v>
      </c>
      <c r="C1141" s="662" t="s">
        <v>4986</v>
      </c>
      <c r="D1141" s="662" t="s">
        <v>5110</v>
      </c>
      <c r="E1141" s="662" t="s">
        <v>5020</v>
      </c>
      <c r="F1141" s="665">
        <v>107</v>
      </c>
      <c r="G1141" s="665">
        <v>75869</v>
      </c>
      <c r="H1141" s="665">
        <v>1</v>
      </c>
      <c r="I1141" s="665">
        <v>709.0560747663551</v>
      </c>
      <c r="J1141" s="665">
        <v>51</v>
      </c>
      <c r="K1141" s="665">
        <v>36465</v>
      </c>
      <c r="L1141" s="665">
        <v>0.48063108779606956</v>
      </c>
      <c r="M1141" s="665">
        <v>715</v>
      </c>
      <c r="N1141" s="665">
        <v>77</v>
      </c>
      <c r="O1141" s="665">
        <v>56056</v>
      </c>
      <c r="P1141" s="678">
        <v>0.73885249574925205</v>
      </c>
      <c r="Q1141" s="666">
        <v>728</v>
      </c>
    </row>
    <row r="1142" spans="1:17" ht="14.4" customHeight="1" x14ac:dyDescent="0.3">
      <c r="A1142" s="661" t="s">
        <v>5800</v>
      </c>
      <c r="B1142" s="662" t="s">
        <v>4944</v>
      </c>
      <c r="C1142" s="662" t="s">
        <v>4986</v>
      </c>
      <c r="D1142" s="662" t="s">
        <v>5051</v>
      </c>
      <c r="E1142" s="662" t="s">
        <v>5052</v>
      </c>
      <c r="F1142" s="665">
        <v>76</v>
      </c>
      <c r="G1142" s="665">
        <v>62336</v>
      </c>
      <c r="H1142" s="665">
        <v>1</v>
      </c>
      <c r="I1142" s="665">
        <v>820.21052631578948</v>
      </c>
      <c r="J1142" s="665">
        <v>49</v>
      </c>
      <c r="K1142" s="665">
        <v>40376</v>
      </c>
      <c r="L1142" s="665">
        <v>0.64771560574948661</v>
      </c>
      <c r="M1142" s="665">
        <v>824</v>
      </c>
      <c r="N1142" s="665">
        <v>61</v>
      </c>
      <c r="O1142" s="665">
        <v>50813</v>
      </c>
      <c r="P1142" s="678">
        <v>0.81514694558521561</v>
      </c>
      <c r="Q1142" s="666">
        <v>833</v>
      </c>
    </row>
    <row r="1143" spans="1:17" ht="14.4" customHeight="1" x14ac:dyDescent="0.3">
      <c r="A1143" s="661" t="s">
        <v>5800</v>
      </c>
      <c r="B1143" s="662" t="s">
        <v>4944</v>
      </c>
      <c r="C1143" s="662" t="s">
        <v>4986</v>
      </c>
      <c r="D1143" s="662" t="s">
        <v>5041</v>
      </c>
      <c r="E1143" s="662" t="s">
        <v>5042</v>
      </c>
      <c r="F1143" s="665">
        <v>488</v>
      </c>
      <c r="G1143" s="665">
        <v>101556</v>
      </c>
      <c r="H1143" s="665">
        <v>1</v>
      </c>
      <c r="I1143" s="665">
        <v>208.10655737704917</v>
      </c>
      <c r="J1143" s="665">
        <v>458</v>
      </c>
      <c r="K1143" s="665">
        <v>96180</v>
      </c>
      <c r="L1143" s="665">
        <v>0.94706368899917281</v>
      </c>
      <c r="M1143" s="665">
        <v>210</v>
      </c>
      <c r="N1143" s="665">
        <v>504</v>
      </c>
      <c r="O1143" s="665">
        <v>108360</v>
      </c>
      <c r="P1143" s="678">
        <v>1.0669975186104219</v>
      </c>
      <c r="Q1143" s="666">
        <v>215</v>
      </c>
    </row>
    <row r="1144" spans="1:17" ht="14.4" customHeight="1" x14ac:dyDescent="0.3">
      <c r="A1144" s="661" t="s">
        <v>5800</v>
      </c>
      <c r="B1144" s="662" t="s">
        <v>4944</v>
      </c>
      <c r="C1144" s="662" t="s">
        <v>4986</v>
      </c>
      <c r="D1144" s="662" t="s">
        <v>5001</v>
      </c>
      <c r="E1144" s="662" t="s">
        <v>5002</v>
      </c>
      <c r="F1144" s="665"/>
      <c r="G1144" s="665"/>
      <c r="H1144" s="665"/>
      <c r="I1144" s="665"/>
      <c r="J1144" s="665"/>
      <c r="K1144" s="665"/>
      <c r="L1144" s="665"/>
      <c r="M1144" s="665"/>
      <c r="N1144" s="665">
        <v>1</v>
      </c>
      <c r="O1144" s="665">
        <v>354</v>
      </c>
      <c r="P1144" s="678"/>
      <c r="Q1144" s="666">
        <v>354</v>
      </c>
    </row>
    <row r="1145" spans="1:17" ht="14.4" customHeight="1" x14ac:dyDescent="0.3">
      <c r="A1145" s="661" t="s">
        <v>5800</v>
      </c>
      <c r="B1145" s="662" t="s">
        <v>4944</v>
      </c>
      <c r="C1145" s="662" t="s">
        <v>4986</v>
      </c>
      <c r="D1145" s="662" t="s">
        <v>5043</v>
      </c>
      <c r="E1145" s="662" t="s">
        <v>5044</v>
      </c>
      <c r="F1145" s="665">
        <v>4779</v>
      </c>
      <c r="G1145" s="665">
        <v>397164</v>
      </c>
      <c r="H1145" s="665">
        <v>1</v>
      </c>
      <c r="I1145" s="665">
        <v>83.106089139987446</v>
      </c>
      <c r="J1145" s="665">
        <v>4479</v>
      </c>
      <c r="K1145" s="665">
        <v>380715</v>
      </c>
      <c r="L1145" s="665">
        <v>0.95858385956431091</v>
      </c>
      <c r="M1145" s="665">
        <v>85</v>
      </c>
      <c r="N1145" s="665">
        <v>4894</v>
      </c>
      <c r="O1145" s="665">
        <v>415990</v>
      </c>
      <c r="P1145" s="678">
        <v>1.0474010736119084</v>
      </c>
      <c r="Q1145" s="666">
        <v>85</v>
      </c>
    </row>
    <row r="1146" spans="1:17" ht="14.4" customHeight="1" x14ac:dyDescent="0.3">
      <c r="A1146" s="661" t="s">
        <v>5800</v>
      </c>
      <c r="B1146" s="662" t="s">
        <v>4944</v>
      </c>
      <c r="C1146" s="662" t="s">
        <v>4986</v>
      </c>
      <c r="D1146" s="662" t="s">
        <v>5053</v>
      </c>
      <c r="E1146" s="662" t="s">
        <v>5054</v>
      </c>
      <c r="F1146" s="665">
        <v>31</v>
      </c>
      <c r="G1146" s="665">
        <v>21847</v>
      </c>
      <c r="H1146" s="665">
        <v>1</v>
      </c>
      <c r="I1146" s="665">
        <v>704.74193548387098</v>
      </c>
      <c r="J1146" s="665">
        <v>19</v>
      </c>
      <c r="K1146" s="665">
        <v>13433</v>
      </c>
      <c r="L1146" s="665">
        <v>0.61486702979814167</v>
      </c>
      <c r="M1146" s="665">
        <v>707</v>
      </c>
      <c r="N1146" s="665">
        <v>18</v>
      </c>
      <c r="O1146" s="665">
        <v>12942</v>
      </c>
      <c r="P1146" s="678">
        <v>0.59239254817595088</v>
      </c>
      <c r="Q1146" s="666">
        <v>719</v>
      </c>
    </row>
    <row r="1147" spans="1:17" ht="14.4" customHeight="1" x14ac:dyDescent="0.3">
      <c r="A1147" s="661" t="s">
        <v>5800</v>
      </c>
      <c r="B1147" s="662" t="s">
        <v>4944</v>
      </c>
      <c r="C1147" s="662" t="s">
        <v>4986</v>
      </c>
      <c r="D1147" s="662" t="s">
        <v>5097</v>
      </c>
      <c r="E1147" s="662" t="s">
        <v>5096</v>
      </c>
      <c r="F1147" s="665">
        <v>2357</v>
      </c>
      <c r="G1147" s="665">
        <v>2195117</v>
      </c>
      <c r="H1147" s="665">
        <v>1</v>
      </c>
      <c r="I1147" s="665">
        <v>931.31820110309718</v>
      </c>
      <c r="J1147" s="665">
        <v>2162</v>
      </c>
      <c r="K1147" s="665">
        <v>2021470</v>
      </c>
      <c r="L1147" s="665">
        <v>0.92089396601639006</v>
      </c>
      <c r="M1147" s="665">
        <v>935</v>
      </c>
      <c r="N1147" s="665">
        <v>2322</v>
      </c>
      <c r="O1147" s="665">
        <v>2210544</v>
      </c>
      <c r="P1147" s="678">
        <v>1.00702787140731</v>
      </c>
      <c r="Q1147" s="666">
        <v>952</v>
      </c>
    </row>
    <row r="1148" spans="1:17" ht="14.4" customHeight="1" x14ac:dyDescent="0.3">
      <c r="A1148" s="661" t="s">
        <v>5800</v>
      </c>
      <c r="B1148" s="662" t="s">
        <v>4944</v>
      </c>
      <c r="C1148" s="662" t="s">
        <v>4986</v>
      </c>
      <c r="D1148" s="662" t="s">
        <v>5009</v>
      </c>
      <c r="E1148" s="662" t="s">
        <v>5010</v>
      </c>
      <c r="F1148" s="665">
        <v>7</v>
      </c>
      <c r="G1148" s="665">
        <v>784</v>
      </c>
      <c r="H1148" s="665">
        <v>1</v>
      </c>
      <c r="I1148" s="665">
        <v>112</v>
      </c>
      <c r="J1148" s="665">
        <v>10</v>
      </c>
      <c r="K1148" s="665">
        <v>1140</v>
      </c>
      <c r="L1148" s="665">
        <v>1.4540816326530612</v>
      </c>
      <c r="M1148" s="665">
        <v>114</v>
      </c>
      <c r="N1148" s="665">
        <v>20</v>
      </c>
      <c r="O1148" s="665">
        <v>2400</v>
      </c>
      <c r="P1148" s="678">
        <v>3.0612244897959182</v>
      </c>
      <c r="Q1148" s="666">
        <v>120</v>
      </c>
    </row>
    <row r="1149" spans="1:17" ht="14.4" customHeight="1" x14ac:dyDescent="0.3">
      <c r="A1149" s="661" t="s">
        <v>5800</v>
      </c>
      <c r="B1149" s="662" t="s">
        <v>4944</v>
      </c>
      <c r="C1149" s="662" t="s">
        <v>4986</v>
      </c>
      <c r="D1149" s="662" t="s">
        <v>5098</v>
      </c>
      <c r="E1149" s="662" t="s">
        <v>5096</v>
      </c>
      <c r="F1149" s="665">
        <v>158</v>
      </c>
      <c r="G1149" s="665">
        <v>116200</v>
      </c>
      <c r="H1149" s="665">
        <v>1</v>
      </c>
      <c r="I1149" s="665">
        <v>735.44303797468353</v>
      </c>
      <c r="J1149" s="665">
        <v>207</v>
      </c>
      <c r="K1149" s="665">
        <v>152559</v>
      </c>
      <c r="L1149" s="665">
        <v>1.3129001721170397</v>
      </c>
      <c r="M1149" s="665">
        <v>737</v>
      </c>
      <c r="N1149" s="665">
        <v>127</v>
      </c>
      <c r="O1149" s="665">
        <v>94615</v>
      </c>
      <c r="P1149" s="678">
        <v>0.81424268502581754</v>
      </c>
      <c r="Q1149" s="666">
        <v>745</v>
      </c>
    </row>
    <row r="1150" spans="1:17" ht="14.4" customHeight="1" x14ac:dyDescent="0.3">
      <c r="A1150" s="661" t="s">
        <v>5800</v>
      </c>
      <c r="B1150" s="662" t="s">
        <v>4944</v>
      </c>
      <c r="C1150" s="662" t="s">
        <v>4986</v>
      </c>
      <c r="D1150" s="662" t="s">
        <v>5099</v>
      </c>
      <c r="E1150" s="662" t="s">
        <v>5100</v>
      </c>
      <c r="F1150" s="665">
        <v>4</v>
      </c>
      <c r="G1150" s="665">
        <v>227</v>
      </c>
      <c r="H1150" s="665">
        <v>1</v>
      </c>
      <c r="I1150" s="665">
        <v>56.75</v>
      </c>
      <c r="J1150" s="665">
        <v>2</v>
      </c>
      <c r="K1150" s="665">
        <v>114</v>
      </c>
      <c r="L1150" s="665">
        <v>0.50220264317180618</v>
      </c>
      <c r="M1150" s="665">
        <v>57</v>
      </c>
      <c r="N1150" s="665">
        <v>9</v>
      </c>
      <c r="O1150" s="665">
        <v>522</v>
      </c>
      <c r="P1150" s="678">
        <v>2.2995594713656389</v>
      </c>
      <c r="Q1150" s="666">
        <v>58</v>
      </c>
    </row>
    <row r="1151" spans="1:17" ht="14.4" customHeight="1" x14ac:dyDescent="0.3">
      <c r="A1151" s="661" t="s">
        <v>5800</v>
      </c>
      <c r="B1151" s="662" t="s">
        <v>4944</v>
      </c>
      <c r="C1151" s="662" t="s">
        <v>4986</v>
      </c>
      <c r="D1151" s="662" t="s">
        <v>5101</v>
      </c>
      <c r="E1151" s="662" t="s">
        <v>5102</v>
      </c>
      <c r="F1151" s="665">
        <v>484</v>
      </c>
      <c r="G1151" s="665">
        <v>254100</v>
      </c>
      <c r="H1151" s="665">
        <v>1</v>
      </c>
      <c r="I1151" s="665">
        <v>525</v>
      </c>
      <c r="J1151" s="665">
        <v>495</v>
      </c>
      <c r="K1151" s="665">
        <v>260865</v>
      </c>
      <c r="L1151" s="665">
        <v>1.0266233766233765</v>
      </c>
      <c r="M1151" s="665">
        <v>527</v>
      </c>
      <c r="N1151" s="665">
        <v>549</v>
      </c>
      <c r="O1151" s="665">
        <v>298107</v>
      </c>
      <c r="P1151" s="678">
        <v>1.1731877213695396</v>
      </c>
      <c r="Q1151" s="666">
        <v>543</v>
      </c>
    </row>
    <row r="1152" spans="1:17" ht="14.4" customHeight="1" x14ac:dyDescent="0.3">
      <c r="A1152" s="661" t="s">
        <v>5800</v>
      </c>
      <c r="B1152" s="662" t="s">
        <v>4944</v>
      </c>
      <c r="C1152" s="662" t="s">
        <v>4986</v>
      </c>
      <c r="D1152" s="662" t="s">
        <v>5045</v>
      </c>
      <c r="E1152" s="662" t="s">
        <v>5046</v>
      </c>
      <c r="F1152" s="665">
        <v>3</v>
      </c>
      <c r="G1152" s="665">
        <v>888</v>
      </c>
      <c r="H1152" s="665">
        <v>1</v>
      </c>
      <c r="I1152" s="665">
        <v>296</v>
      </c>
      <c r="J1152" s="665">
        <v>1</v>
      </c>
      <c r="K1152" s="665">
        <v>299</v>
      </c>
      <c r="L1152" s="665">
        <v>0.33671171171171171</v>
      </c>
      <c r="M1152" s="665">
        <v>299</v>
      </c>
      <c r="N1152" s="665"/>
      <c r="O1152" s="665"/>
      <c r="P1152" s="678"/>
      <c r="Q1152" s="666"/>
    </row>
    <row r="1153" spans="1:17" ht="14.4" customHeight="1" x14ac:dyDescent="0.3">
      <c r="A1153" s="661" t="s">
        <v>5800</v>
      </c>
      <c r="B1153" s="662" t="s">
        <v>4944</v>
      </c>
      <c r="C1153" s="662" t="s">
        <v>4986</v>
      </c>
      <c r="D1153" s="662" t="s">
        <v>5103</v>
      </c>
      <c r="E1153" s="662" t="s">
        <v>5042</v>
      </c>
      <c r="F1153" s="665">
        <v>28</v>
      </c>
      <c r="G1153" s="665">
        <v>4854</v>
      </c>
      <c r="H1153" s="665">
        <v>1</v>
      </c>
      <c r="I1153" s="665">
        <v>173.35714285714286</v>
      </c>
      <c r="J1153" s="665">
        <v>33</v>
      </c>
      <c r="K1153" s="665">
        <v>5742</v>
      </c>
      <c r="L1153" s="665">
        <v>1.1829419035846724</v>
      </c>
      <c r="M1153" s="665">
        <v>174</v>
      </c>
      <c r="N1153" s="665">
        <v>13</v>
      </c>
      <c r="O1153" s="665">
        <v>2314</v>
      </c>
      <c r="P1153" s="678">
        <v>0.47672023073753605</v>
      </c>
      <c r="Q1153" s="666">
        <v>178</v>
      </c>
    </row>
    <row r="1154" spans="1:17" ht="14.4" customHeight="1" x14ac:dyDescent="0.3">
      <c r="A1154" s="661" t="s">
        <v>5800</v>
      </c>
      <c r="B1154" s="662" t="s">
        <v>4944</v>
      </c>
      <c r="C1154" s="662" t="s">
        <v>4986</v>
      </c>
      <c r="D1154" s="662" t="s">
        <v>5047</v>
      </c>
      <c r="E1154" s="662" t="s">
        <v>5046</v>
      </c>
      <c r="F1154" s="665">
        <v>17</v>
      </c>
      <c r="G1154" s="665">
        <v>6257</v>
      </c>
      <c r="H1154" s="665">
        <v>1</v>
      </c>
      <c r="I1154" s="665">
        <v>368.05882352941177</v>
      </c>
      <c r="J1154" s="665">
        <v>25</v>
      </c>
      <c r="K1154" s="665">
        <v>9275</v>
      </c>
      <c r="L1154" s="665">
        <v>1.4823397794470194</v>
      </c>
      <c r="M1154" s="665">
        <v>371</v>
      </c>
      <c r="N1154" s="665">
        <v>13</v>
      </c>
      <c r="O1154" s="665">
        <v>4940</v>
      </c>
      <c r="P1154" s="678">
        <v>0.78951574236854727</v>
      </c>
      <c r="Q1154" s="666">
        <v>380</v>
      </c>
    </row>
    <row r="1155" spans="1:17" ht="14.4" customHeight="1" x14ac:dyDescent="0.3">
      <c r="A1155" s="661" t="s">
        <v>5800</v>
      </c>
      <c r="B1155" s="662" t="s">
        <v>4944</v>
      </c>
      <c r="C1155" s="662" t="s">
        <v>4986</v>
      </c>
      <c r="D1155" s="662" t="s">
        <v>5019</v>
      </c>
      <c r="E1155" s="662" t="s">
        <v>5020</v>
      </c>
      <c r="F1155" s="665">
        <v>3</v>
      </c>
      <c r="G1155" s="665">
        <v>1811</v>
      </c>
      <c r="H1155" s="665">
        <v>1</v>
      </c>
      <c r="I1155" s="665">
        <v>603.66666666666663</v>
      </c>
      <c r="J1155" s="665">
        <v>1</v>
      </c>
      <c r="K1155" s="665">
        <v>606</v>
      </c>
      <c r="L1155" s="665">
        <v>0.33462175593594701</v>
      </c>
      <c r="M1155" s="665">
        <v>606</v>
      </c>
      <c r="N1155" s="665">
        <v>2</v>
      </c>
      <c r="O1155" s="665">
        <v>1236</v>
      </c>
      <c r="P1155" s="678">
        <v>0.68249585864163442</v>
      </c>
      <c r="Q1155" s="666">
        <v>618</v>
      </c>
    </row>
    <row r="1156" spans="1:17" ht="14.4" customHeight="1" x14ac:dyDescent="0.3">
      <c r="A1156" s="661" t="s">
        <v>5800</v>
      </c>
      <c r="B1156" s="662" t="s">
        <v>4944</v>
      </c>
      <c r="C1156" s="662" t="s">
        <v>4986</v>
      </c>
      <c r="D1156" s="662" t="s">
        <v>5104</v>
      </c>
      <c r="E1156" s="662" t="s">
        <v>5105</v>
      </c>
      <c r="F1156" s="665">
        <v>52</v>
      </c>
      <c r="G1156" s="665">
        <v>5200</v>
      </c>
      <c r="H1156" s="665">
        <v>1</v>
      </c>
      <c r="I1156" s="665">
        <v>100</v>
      </c>
      <c r="J1156" s="665">
        <v>40</v>
      </c>
      <c r="K1156" s="665">
        <v>4000</v>
      </c>
      <c r="L1156" s="665">
        <v>0.76923076923076927</v>
      </c>
      <c r="M1156" s="665">
        <v>100</v>
      </c>
      <c r="N1156" s="665">
        <v>44</v>
      </c>
      <c r="O1156" s="665">
        <v>4400</v>
      </c>
      <c r="P1156" s="678">
        <v>0.84615384615384615</v>
      </c>
      <c r="Q1156" s="666">
        <v>100</v>
      </c>
    </row>
    <row r="1157" spans="1:17" ht="14.4" customHeight="1" x14ac:dyDescent="0.3">
      <c r="A1157" s="661" t="s">
        <v>5800</v>
      </c>
      <c r="B1157" s="662" t="s">
        <v>4944</v>
      </c>
      <c r="C1157" s="662" t="s">
        <v>4986</v>
      </c>
      <c r="D1157" s="662" t="s">
        <v>5121</v>
      </c>
      <c r="E1157" s="662" t="s">
        <v>5096</v>
      </c>
      <c r="F1157" s="665">
        <v>338</v>
      </c>
      <c r="G1157" s="665">
        <v>342664</v>
      </c>
      <c r="H1157" s="665">
        <v>1</v>
      </c>
      <c r="I1157" s="665">
        <v>1013.7988165680473</v>
      </c>
      <c r="J1157" s="665">
        <v>343</v>
      </c>
      <c r="K1157" s="665">
        <v>349174</v>
      </c>
      <c r="L1157" s="665">
        <v>1.0189982023206405</v>
      </c>
      <c r="M1157" s="665">
        <v>1018</v>
      </c>
      <c r="N1157" s="665">
        <v>404</v>
      </c>
      <c r="O1157" s="665">
        <v>418140</v>
      </c>
      <c r="P1157" s="678">
        <v>1.2202624144934979</v>
      </c>
      <c r="Q1157" s="666">
        <v>1035</v>
      </c>
    </row>
    <row r="1158" spans="1:17" ht="14.4" customHeight="1" x14ac:dyDescent="0.3">
      <c r="A1158" s="661" t="s">
        <v>5800</v>
      </c>
      <c r="B1158" s="662" t="s">
        <v>4944</v>
      </c>
      <c r="C1158" s="662" t="s">
        <v>4986</v>
      </c>
      <c r="D1158" s="662" t="s">
        <v>5021</v>
      </c>
      <c r="E1158" s="662" t="s">
        <v>5022</v>
      </c>
      <c r="F1158" s="665"/>
      <c r="G1158" s="665"/>
      <c r="H1158" s="665"/>
      <c r="I1158" s="665"/>
      <c r="J1158" s="665"/>
      <c r="K1158" s="665"/>
      <c r="L1158" s="665"/>
      <c r="M1158" s="665"/>
      <c r="N1158" s="665">
        <v>1</v>
      </c>
      <c r="O1158" s="665">
        <v>352</v>
      </c>
      <c r="P1158" s="678"/>
      <c r="Q1158" s="666">
        <v>352</v>
      </c>
    </row>
    <row r="1159" spans="1:17" ht="14.4" customHeight="1" x14ac:dyDescent="0.3">
      <c r="A1159" s="661" t="s">
        <v>5800</v>
      </c>
      <c r="B1159" s="662" t="s">
        <v>4944</v>
      </c>
      <c r="C1159" s="662" t="s">
        <v>4986</v>
      </c>
      <c r="D1159" s="662" t="s">
        <v>5106</v>
      </c>
      <c r="E1159" s="662" t="s">
        <v>5096</v>
      </c>
      <c r="F1159" s="665"/>
      <c r="G1159" s="665"/>
      <c r="H1159" s="665"/>
      <c r="I1159" s="665"/>
      <c r="J1159" s="665">
        <v>61</v>
      </c>
      <c r="K1159" s="665">
        <v>52643</v>
      </c>
      <c r="L1159" s="665"/>
      <c r="M1159" s="665">
        <v>863</v>
      </c>
      <c r="N1159" s="665"/>
      <c r="O1159" s="665"/>
      <c r="P1159" s="678"/>
      <c r="Q1159" s="666"/>
    </row>
    <row r="1160" spans="1:17" ht="14.4" customHeight="1" x14ac:dyDescent="0.3">
      <c r="A1160" s="661" t="s">
        <v>5800</v>
      </c>
      <c r="B1160" s="662" t="s">
        <v>4944</v>
      </c>
      <c r="C1160" s="662" t="s">
        <v>4986</v>
      </c>
      <c r="D1160" s="662" t="s">
        <v>5122</v>
      </c>
      <c r="E1160" s="662" t="s">
        <v>5112</v>
      </c>
      <c r="F1160" s="665">
        <v>14</v>
      </c>
      <c r="G1160" s="665">
        <v>7302</v>
      </c>
      <c r="H1160" s="665">
        <v>1</v>
      </c>
      <c r="I1160" s="665">
        <v>521.57142857142856</v>
      </c>
      <c r="J1160" s="665">
        <v>7</v>
      </c>
      <c r="K1160" s="665">
        <v>3661</v>
      </c>
      <c r="L1160" s="665">
        <v>0.50136948781155843</v>
      </c>
      <c r="M1160" s="665">
        <v>523</v>
      </c>
      <c r="N1160" s="665">
        <v>2</v>
      </c>
      <c r="O1160" s="665">
        <v>1062</v>
      </c>
      <c r="P1160" s="678">
        <v>0.14543960558751026</v>
      </c>
      <c r="Q1160" s="666">
        <v>531</v>
      </c>
    </row>
    <row r="1161" spans="1:17" ht="14.4" customHeight="1" x14ac:dyDescent="0.3">
      <c r="A1161" s="661" t="s">
        <v>5800</v>
      </c>
      <c r="B1161" s="662" t="s">
        <v>4944</v>
      </c>
      <c r="C1161" s="662" t="s">
        <v>4986</v>
      </c>
      <c r="D1161" s="662" t="s">
        <v>5123</v>
      </c>
      <c r="E1161" s="662" t="s">
        <v>5112</v>
      </c>
      <c r="F1161" s="665">
        <v>100</v>
      </c>
      <c r="G1161" s="665">
        <v>80324</v>
      </c>
      <c r="H1161" s="665">
        <v>1</v>
      </c>
      <c r="I1161" s="665">
        <v>803.24</v>
      </c>
      <c r="J1161" s="665">
        <v>55</v>
      </c>
      <c r="K1161" s="665">
        <v>44385</v>
      </c>
      <c r="L1161" s="665">
        <v>0.55257457297943324</v>
      </c>
      <c r="M1161" s="665">
        <v>807</v>
      </c>
      <c r="N1161" s="665">
        <v>65</v>
      </c>
      <c r="O1161" s="665">
        <v>53560</v>
      </c>
      <c r="P1161" s="678">
        <v>0.66679946217817843</v>
      </c>
      <c r="Q1161" s="666">
        <v>824</v>
      </c>
    </row>
    <row r="1162" spans="1:17" ht="14.4" customHeight="1" x14ac:dyDescent="0.3">
      <c r="A1162" s="661" t="s">
        <v>5800</v>
      </c>
      <c r="B1162" s="662" t="s">
        <v>4944</v>
      </c>
      <c r="C1162" s="662" t="s">
        <v>4986</v>
      </c>
      <c r="D1162" s="662" t="s">
        <v>5111</v>
      </c>
      <c r="E1162" s="662" t="s">
        <v>5112</v>
      </c>
      <c r="F1162" s="665">
        <v>86</v>
      </c>
      <c r="G1162" s="665">
        <v>50898</v>
      </c>
      <c r="H1162" s="665">
        <v>1</v>
      </c>
      <c r="I1162" s="665">
        <v>591.83720930232562</v>
      </c>
      <c r="J1162" s="665">
        <v>13</v>
      </c>
      <c r="K1162" s="665">
        <v>7735</v>
      </c>
      <c r="L1162" s="665">
        <v>0.15197060788243152</v>
      </c>
      <c r="M1162" s="665">
        <v>595</v>
      </c>
      <c r="N1162" s="665">
        <v>140</v>
      </c>
      <c r="O1162" s="665">
        <v>84560</v>
      </c>
      <c r="P1162" s="678">
        <v>1.6613619395654053</v>
      </c>
      <c r="Q1162" s="666">
        <v>604</v>
      </c>
    </row>
    <row r="1163" spans="1:17" ht="14.4" customHeight="1" x14ac:dyDescent="0.3">
      <c r="A1163" s="661" t="s">
        <v>5800</v>
      </c>
      <c r="B1163" s="662" t="s">
        <v>4944</v>
      </c>
      <c r="C1163" s="662" t="s">
        <v>4986</v>
      </c>
      <c r="D1163" s="662" t="s">
        <v>5797</v>
      </c>
      <c r="E1163" s="662" t="s">
        <v>5096</v>
      </c>
      <c r="F1163" s="665">
        <v>2</v>
      </c>
      <c r="G1163" s="665">
        <v>1890</v>
      </c>
      <c r="H1163" s="665">
        <v>1</v>
      </c>
      <c r="I1163" s="665">
        <v>945</v>
      </c>
      <c r="J1163" s="665"/>
      <c r="K1163" s="665"/>
      <c r="L1163" s="665"/>
      <c r="M1163" s="665"/>
      <c r="N1163" s="665">
        <v>6</v>
      </c>
      <c r="O1163" s="665">
        <v>5772</v>
      </c>
      <c r="P1163" s="678">
        <v>3.0539682539682538</v>
      </c>
      <c r="Q1163" s="666">
        <v>962</v>
      </c>
    </row>
    <row r="1164" spans="1:17" ht="14.4" customHeight="1" x14ac:dyDescent="0.3">
      <c r="A1164" s="661" t="s">
        <v>5800</v>
      </c>
      <c r="B1164" s="662" t="s">
        <v>4944</v>
      </c>
      <c r="C1164" s="662" t="s">
        <v>4986</v>
      </c>
      <c r="D1164" s="662" t="s">
        <v>5050</v>
      </c>
      <c r="E1164" s="662" t="s">
        <v>5032</v>
      </c>
      <c r="F1164" s="665"/>
      <c r="G1164" s="665"/>
      <c r="H1164" s="665"/>
      <c r="I1164" s="665"/>
      <c r="J1164" s="665"/>
      <c r="K1164" s="665"/>
      <c r="L1164" s="665"/>
      <c r="M1164" s="665"/>
      <c r="N1164" s="665">
        <v>2</v>
      </c>
      <c r="O1164" s="665">
        <v>808</v>
      </c>
      <c r="P1164" s="678"/>
      <c r="Q1164" s="666">
        <v>404</v>
      </c>
    </row>
    <row r="1165" spans="1:17" ht="14.4" customHeight="1" x14ac:dyDescent="0.3">
      <c r="A1165" s="661" t="s">
        <v>5800</v>
      </c>
      <c r="B1165" s="662" t="s">
        <v>4944</v>
      </c>
      <c r="C1165" s="662" t="s">
        <v>4986</v>
      </c>
      <c r="D1165" s="662" t="s">
        <v>5130</v>
      </c>
      <c r="E1165" s="662" t="s">
        <v>5112</v>
      </c>
      <c r="F1165" s="665"/>
      <c r="G1165" s="665"/>
      <c r="H1165" s="665"/>
      <c r="I1165" s="665"/>
      <c r="J1165" s="665"/>
      <c r="K1165" s="665"/>
      <c r="L1165" s="665"/>
      <c r="M1165" s="665"/>
      <c r="N1165" s="665">
        <v>3</v>
      </c>
      <c r="O1165" s="665">
        <v>2253</v>
      </c>
      <c r="P1165" s="678"/>
      <c r="Q1165" s="666">
        <v>751</v>
      </c>
    </row>
    <row r="1166" spans="1:17" ht="14.4" customHeight="1" x14ac:dyDescent="0.3">
      <c r="A1166" s="661" t="s">
        <v>5800</v>
      </c>
      <c r="B1166" s="662" t="s">
        <v>4944</v>
      </c>
      <c r="C1166" s="662" t="s">
        <v>4986</v>
      </c>
      <c r="D1166" s="662" t="s">
        <v>5055</v>
      </c>
      <c r="E1166" s="662" t="s">
        <v>5056</v>
      </c>
      <c r="F1166" s="665">
        <v>2</v>
      </c>
      <c r="G1166" s="665">
        <v>1212</v>
      </c>
      <c r="H1166" s="665">
        <v>1</v>
      </c>
      <c r="I1166" s="665">
        <v>606</v>
      </c>
      <c r="J1166" s="665"/>
      <c r="K1166" s="665"/>
      <c r="L1166" s="665"/>
      <c r="M1166" s="665"/>
      <c r="N1166" s="665"/>
      <c r="O1166" s="665"/>
      <c r="P1166" s="678"/>
      <c r="Q1166" s="666"/>
    </row>
    <row r="1167" spans="1:17" ht="14.4" customHeight="1" x14ac:dyDescent="0.3">
      <c r="A1167" s="661" t="s">
        <v>5800</v>
      </c>
      <c r="B1167" s="662" t="s">
        <v>4944</v>
      </c>
      <c r="C1167" s="662" t="s">
        <v>4986</v>
      </c>
      <c r="D1167" s="662" t="s">
        <v>5107</v>
      </c>
      <c r="E1167" s="662" t="s">
        <v>5056</v>
      </c>
      <c r="F1167" s="665">
        <v>1</v>
      </c>
      <c r="G1167" s="665">
        <v>520</v>
      </c>
      <c r="H1167" s="665">
        <v>1</v>
      </c>
      <c r="I1167" s="665">
        <v>520</v>
      </c>
      <c r="J1167" s="665"/>
      <c r="K1167" s="665"/>
      <c r="L1167" s="665"/>
      <c r="M1167" s="665"/>
      <c r="N1167" s="665"/>
      <c r="O1167" s="665"/>
      <c r="P1167" s="678"/>
      <c r="Q1167" s="666"/>
    </row>
    <row r="1168" spans="1:17" ht="14.4" customHeight="1" x14ac:dyDescent="0.3">
      <c r="A1168" s="661" t="s">
        <v>5800</v>
      </c>
      <c r="B1168" s="662" t="s">
        <v>4944</v>
      </c>
      <c r="C1168" s="662" t="s">
        <v>4986</v>
      </c>
      <c r="D1168" s="662" t="s">
        <v>5134</v>
      </c>
      <c r="E1168" s="662" t="s">
        <v>5135</v>
      </c>
      <c r="F1168" s="665">
        <v>2</v>
      </c>
      <c r="G1168" s="665">
        <v>2740</v>
      </c>
      <c r="H1168" s="665">
        <v>1</v>
      </c>
      <c r="I1168" s="665">
        <v>1370</v>
      </c>
      <c r="J1168" s="665">
        <v>1</v>
      </c>
      <c r="K1168" s="665">
        <v>1371</v>
      </c>
      <c r="L1168" s="665">
        <v>0.50036496350364967</v>
      </c>
      <c r="M1168" s="665">
        <v>1371</v>
      </c>
      <c r="N1168" s="665">
        <v>3</v>
      </c>
      <c r="O1168" s="665">
        <v>4137</v>
      </c>
      <c r="P1168" s="678">
        <v>1.5098540145985402</v>
      </c>
      <c r="Q1168" s="666">
        <v>1379</v>
      </c>
    </row>
    <row r="1169" spans="1:17" ht="14.4" customHeight="1" x14ac:dyDescent="0.3">
      <c r="A1169" s="661" t="s">
        <v>5800</v>
      </c>
      <c r="B1169" s="662" t="s">
        <v>4944</v>
      </c>
      <c r="C1169" s="662" t="s">
        <v>4986</v>
      </c>
      <c r="D1169" s="662" t="s">
        <v>5124</v>
      </c>
      <c r="E1169" s="662" t="s">
        <v>5112</v>
      </c>
      <c r="F1169" s="665">
        <v>34</v>
      </c>
      <c r="G1169" s="665">
        <v>28934</v>
      </c>
      <c r="H1169" s="665">
        <v>1</v>
      </c>
      <c r="I1169" s="665">
        <v>851</v>
      </c>
      <c r="J1169" s="665">
        <v>14</v>
      </c>
      <c r="K1169" s="665">
        <v>11998</v>
      </c>
      <c r="L1169" s="665">
        <v>0.41466786479574202</v>
      </c>
      <c r="M1169" s="665">
        <v>857</v>
      </c>
      <c r="N1169" s="665"/>
      <c r="O1169" s="665"/>
      <c r="P1169" s="678"/>
      <c r="Q1169" s="666"/>
    </row>
    <row r="1170" spans="1:17" ht="14.4" customHeight="1" x14ac:dyDescent="0.3">
      <c r="A1170" s="661" t="s">
        <v>5800</v>
      </c>
      <c r="B1170" s="662" t="s">
        <v>4944</v>
      </c>
      <c r="C1170" s="662" t="s">
        <v>4986</v>
      </c>
      <c r="D1170" s="662" t="s">
        <v>5781</v>
      </c>
      <c r="E1170" s="662" t="s">
        <v>5782</v>
      </c>
      <c r="F1170" s="665">
        <v>2</v>
      </c>
      <c r="G1170" s="665">
        <v>1050</v>
      </c>
      <c r="H1170" s="665">
        <v>1</v>
      </c>
      <c r="I1170" s="665">
        <v>525</v>
      </c>
      <c r="J1170" s="665"/>
      <c r="K1170" s="665"/>
      <c r="L1170" s="665"/>
      <c r="M1170" s="665"/>
      <c r="N1170" s="665"/>
      <c r="O1170" s="665"/>
      <c r="P1170" s="678"/>
      <c r="Q1170" s="666"/>
    </row>
    <row r="1171" spans="1:17" ht="14.4" customHeight="1" thickBot="1" x14ac:dyDescent="0.35">
      <c r="A1171" s="667" t="s">
        <v>5800</v>
      </c>
      <c r="B1171" s="668" t="s">
        <v>4944</v>
      </c>
      <c r="C1171" s="668" t="s">
        <v>4986</v>
      </c>
      <c r="D1171" s="668" t="s">
        <v>5125</v>
      </c>
      <c r="E1171" s="668" t="s">
        <v>5126</v>
      </c>
      <c r="F1171" s="671">
        <v>4</v>
      </c>
      <c r="G1171" s="671">
        <v>1368</v>
      </c>
      <c r="H1171" s="671">
        <v>1</v>
      </c>
      <c r="I1171" s="671">
        <v>342</v>
      </c>
      <c r="J1171" s="671">
        <v>4</v>
      </c>
      <c r="K1171" s="671">
        <v>1380</v>
      </c>
      <c r="L1171" s="671">
        <v>1.0087719298245614</v>
      </c>
      <c r="M1171" s="671">
        <v>345</v>
      </c>
      <c r="N1171" s="671">
        <v>6</v>
      </c>
      <c r="O1171" s="671">
        <v>2142</v>
      </c>
      <c r="P1171" s="679">
        <v>1.5657894736842106</v>
      </c>
      <c r="Q1171" s="672">
        <v>357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256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447.904</v>
      </c>
      <c r="C5" s="114">
        <v>524.99800000000005</v>
      </c>
      <c r="D5" s="114">
        <v>390.93099999999998</v>
      </c>
      <c r="E5" s="131">
        <v>0.87280086804315204</v>
      </c>
      <c r="F5" s="132">
        <v>51</v>
      </c>
      <c r="G5" s="114">
        <v>47</v>
      </c>
      <c r="H5" s="114">
        <v>43</v>
      </c>
      <c r="I5" s="133">
        <v>0.84313725490196079</v>
      </c>
      <c r="J5" s="123"/>
      <c r="K5" s="123"/>
      <c r="L5" s="7">
        <f>D5-B5</f>
        <v>-56.973000000000013</v>
      </c>
      <c r="M5" s="8">
        <f>H5-F5</f>
        <v>-8</v>
      </c>
    </row>
    <row r="6" spans="1:13" ht="14.4" hidden="1" customHeight="1" outlineLevel="1" x14ac:dyDescent="0.3">
      <c r="A6" s="119" t="s">
        <v>169</v>
      </c>
      <c r="B6" s="122">
        <v>66.25</v>
      </c>
      <c r="C6" s="113">
        <v>63.308</v>
      </c>
      <c r="D6" s="113">
        <v>81.161000000000001</v>
      </c>
      <c r="E6" s="134">
        <v>1.2250716981132075</v>
      </c>
      <c r="F6" s="135">
        <v>9</v>
      </c>
      <c r="G6" s="113">
        <v>9</v>
      </c>
      <c r="H6" s="113">
        <v>8</v>
      </c>
      <c r="I6" s="136">
        <v>0.88888888888888884</v>
      </c>
      <c r="J6" s="123"/>
      <c r="K6" s="123"/>
      <c r="L6" s="5">
        <f t="shared" ref="L6:L11" si="0">D6-B6</f>
        <v>14.911000000000001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170</v>
      </c>
      <c r="B7" s="122">
        <v>170.53299999999999</v>
      </c>
      <c r="C7" s="113">
        <v>264.65499999999997</v>
      </c>
      <c r="D7" s="113">
        <v>196.17599999999999</v>
      </c>
      <c r="E7" s="134">
        <v>1.150369723162086</v>
      </c>
      <c r="F7" s="135">
        <v>21</v>
      </c>
      <c r="G7" s="113">
        <v>19</v>
      </c>
      <c r="H7" s="113">
        <v>18</v>
      </c>
      <c r="I7" s="136">
        <v>0.8571428571428571</v>
      </c>
      <c r="J7" s="123"/>
      <c r="K7" s="123"/>
      <c r="L7" s="5">
        <f t="shared" si="0"/>
        <v>25.643000000000001</v>
      </c>
      <c r="M7" s="6">
        <f t="shared" si="1"/>
        <v>-3</v>
      </c>
    </row>
    <row r="8" spans="1:13" ht="14.4" hidden="1" customHeight="1" outlineLevel="1" x14ac:dyDescent="0.3">
      <c r="A8" s="119" t="s">
        <v>171</v>
      </c>
      <c r="B8" s="122">
        <v>34.386000000000003</v>
      </c>
      <c r="C8" s="113">
        <v>29.588999999999999</v>
      </c>
      <c r="D8" s="113">
        <v>41.753</v>
      </c>
      <c r="E8" s="134">
        <v>1.2142441691386028</v>
      </c>
      <c r="F8" s="135">
        <v>3</v>
      </c>
      <c r="G8" s="113">
        <v>4</v>
      </c>
      <c r="H8" s="113">
        <v>6</v>
      </c>
      <c r="I8" s="136">
        <v>2</v>
      </c>
      <c r="J8" s="123"/>
      <c r="K8" s="123"/>
      <c r="L8" s="5">
        <f t="shared" si="0"/>
        <v>7.3669999999999973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527</v>
      </c>
      <c r="F9" s="135">
        <v>0</v>
      </c>
      <c r="G9" s="113">
        <v>0</v>
      </c>
      <c r="H9" s="113">
        <v>0</v>
      </c>
      <c r="I9" s="136" t="s">
        <v>527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97.091999999999999</v>
      </c>
      <c r="C10" s="113">
        <v>198.792</v>
      </c>
      <c r="D10" s="113">
        <v>120.134</v>
      </c>
      <c r="E10" s="134">
        <v>1.2373213035059532</v>
      </c>
      <c r="F10" s="135">
        <v>17</v>
      </c>
      <c r="G10" s="113">
        <v>15</v>
      </c>
      <c r="H10" s="113">
        <v>9</v>
      </c>
      <c r="I10" s="136">
        <v>0.52941176470588236</v>
      </c>
      <c r="J10" s="123"/>
      <c r="K10" s="123"/>
      <c r="L10" s="5">
        <f t="shared" si="0"/>
        <v>23.042000000000002</v>
      </c>
      <c r="M10" s="6">
        <f t="shared" si="1"/>
        <v>-8</v>
      </c>
    </row>
    <row r="11" spans="1:13" ht="14.4" hidden="1" customHeight="1" outlineLevel="1" x14ac:dyDescent="0.3">
      <c r="A11" s="119" t="s">
        <v>174</v>
      </c>
      <c r="B11" s="122">
        <v>51.39</v>
      </c>
      <c r="C11" s="113">
        <v>18.02</v>
      </c>
      <c r="D11" s="113">
        <v>14.192</v>
      </c>
      <c r="E11" s="134">
        <v>0.27616267756372836</v>
      </c>
      <c r="F11" s="135">
        <v>4</v>
      </c>
      <c r="G11" s="113">
        <v>3</v>
      </c>
      <c r="H11" s="113">
        <v>2</v>
      </c>
      <c r="I11" s="136">
        <v>0.5</v>
      </c>
      <c r="J11" s="123"/>
      <c r="K11" s="123"/>
      <c r="L11" s="5">
        <f t="shared" si="0"/>
        <v>-37.198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3.7829999999999999</v>
      </c>
      <c r="C12" s="246">
        <v>0.83499999999999996</v>
      </c>
      <c r="D12" s="246">
        <v>1.667</v>
      </c>
      <c r="E12" s="247"/>
      <c r="F12" s="248">
        <v>1</v>
      </c>
      <c r="G12" s="246">
        <v>1</v>
      </c>
      <c r="H12" s="246">
        <v>1</v>
      </c>
      <c r="I12" s="249"/>
      <c r="J12" s="123"/>
      <c r="K12" s="123"/>
      <c r="L12" s="250">
        <f>D12-B12</f>
        <v>-2.1159999999999997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871.33799999999997</v>
      </c>
      <c r="C13" s="116">
        <f>SUM(C5:C12)</f>
        <v>1100.1969999999999</v>
      </c>
      <c r="D13" s="116">
        <f>SUM(D5:D12)</f>
        <v>846.01400000000012</v>
      </c>
      <c r="E13" s="137">
        <f>IF(OR(D13=0,B13=0),0,D13/B13)</f>
        <v>0.97093665144869168</v>
      </c>
      <c r="F13" s="138">
        <f>SUM(F5:F12)</f>
        <v>106</v>
      </c>
      <c r="G13" s="116">
        <f>SUM(G5:G12)</f>
        <v>98</v>
      </c>
      <c r="H13" s="116">
        <f>SUM(H5:H12)</f>
        <v>87</v>
      </c>
      <c r="I13" s="139">
        <f>IF(OR(H13=0,F13=0),0,H13/F13)</f>
        <v>0.82075471698113212</v>
      </c>
      <c r="J13" s="123"/>
      <c r="K13" s="123"/>
      <c r="L13" s="129">
        <f>D13-B13</f>
        <v>-25.323999999999842</v>
      </c>
      <c r="M13" s="140">
        <f t="shared" si="1"/>
        <v>-19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256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447.904</v>
      </c>
      <c r="C18" s="114">
        <v>524.99800000000005</v>
      </c>
      <c r="D18" s="114">
        <v>386.44299999999998</v>
      </c>
      <c r="E18" s="131">
        <v>0.86278086375651919</v>
      </c>
      <c r="F18" s="121">
        <v>51</v>
      </c>
      <c r="G18" s="114">
        <v>47</v>
      </c>
      <c r="H18" s="114">
        <v>42</v>
      </c>
      <c r="I18" s="133">
        <v>0.82352941176470584</v>
      </c>
      <c r="J18" s="572">
        <v>0.91871999999999998</v>
      </c>
      <c r="K18" s="573"/>
      <c r="L18" s="147">
        <f>D18-B18</f>
        <v>-61.461000000000013</v>
      </c>
      <c r="M18" s="148">
        <f>H18-F18</f>
        <v>-9</v>
      </c>
    </row>
    <row r="19" spans="1:13" ht="14.4" hidden="1" customHeight="1" outlineLevel="1" x14ac:dyDescent="0.3">
      <c r="A19" s="119" t="s">
        <v>169</v>
      </c>
      <c r="B19" s="122">
        <v>66.25</v>
      </c>
      <c r="C19" s="113">
        <v>63.308</v>
      </c>
      <c r="D19" s="113">
        <v>81.161000000000001</v>
      </c>
      <c r="E19" s="134">
        <v>1.2250716981132075</v>
      </c>
      <c r="F19" s="122">
        <v>9</v>
      </c>
      <c r="G19" s="113">
        <v>9</v>
      </c>
      <c r="H19" s="113">
        <v>8</v>
      </c>
      <c r="I19" s="136">
        <v>0.88888888888888884</v>
      </c>
      <c r="J19" s="572">
        <v>0.99456</v>
      </c>
      <c r="K19" s="573"/>
      <c r="L19" s="149">
        <f t="shared" ref="L19:L26" si="2">D19-B19</f>
        <v>14.911000000000001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170</v>
      </c>
      <c r="B20" s="122">
        <v>166.1</v>
      </c>
      <c r="C20" s="113">
        <v>264.65499999999997</v>
      </c>
      <c r="D20" s="113">
        <v>163.86799999999999</v>
      </c>
      <c r="E20" s="134">
        <v>0.98656231186032506</v>
      </c>
      <c r="F20" s="122">
        <v>20</v>
      </c>
      <c r="G20" s="113">
        <v>19</v>
      </c>
      <c r="H20" s="113">
        <v>16</v>
      </c>
      <c r="I20" s="136">
        <v>0.8</v>
      </c>
      <c r="J20" s="572">
        <v>0.96671999999999991</v>
      </c>
      <c r="K20" s="573"/>
      <c r="L20" s="149">
        <f t="shared" si="2"/>
        <v>-2.2319999999999993</v>
      </c>
      <c r="M20" s="150">
        <f t="shared" si="3"/>
        <v>-4</v>
      </c>
    </row>
    <row r="21" spans="1:13" ht="14.4" hidden="1" customHeight="1" outlineLevel="1" x14ac:dyDescent="0.3">
      <c r="A21" s="119" t="s">
        <v>171</v>
      </c>
      <c r="B21" s="122">
        <v>34.386000000000003</v>
      </c>
      <c r="C21" s="113">
        <v>29.588999999999999</v>
      </c>
      <c r="D21" s="113">
        <v>41.753</v>
      </c>
      <c r="E21" s="134">
        <v>1.2142441691386028</v>
      </c>
      <c r="F21" s="122">
        <v>3</v>
      </c>
      <c r="G21" s="113">
        <v>4</v>
      </c>
      <c r="H21" s="113">
        <v>6</v>
      </c>
      <c r="I21" s="136">
        <v>2</v>
      </c>
      <c r="J21" s="572">
        <v>1.11744</v>
      </c>
      <c r="K21" s="573"/>
      <c r="L21" s="149">
        <f t="shared" si="2"/>
        <v>7.3669999999999973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527</v>
      </c>
      <c r="F22" s="122">
        <v>0</v>
      </c>
      <c r="G22" s="113">
        <v>0</v>
      </c>
      <c r="H22" s="113">
        <v>0</v>
      </c>
      <c r="I22" s="136" t="s">
        <v>527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97.091999999999999</v>
      </c>
      <c r="C23" s="113">
        <v>198.792</v>
      </c>
      <c r="D23" s="113">
        <v>120.134</v>
      </c>
      <c r="E23" s="134">
        <v>1.2373213035059532</v>
      </c>
      <c r="F23" s="122">
        <v>17</v>
      </c>
      <c r="G23" s="113">
        <v>15</v>
      </c>
      <c r="H23" s="113">
        <v>9</v>
      </c>
      <c r="I23" s="136">
        <v>0.52941176470588236</v>
      </c>
      <c r="J23" s="572">
        <v>0.98495999999999995</v>
      </c>
      <c r="K23" s="573"/>
      <c r="L23" s="149">
        <f t="shared" si="2"/>
        <v>23.042000000000002</v>
      </c>
      <c r="M23" s="150">
        <f t="shared" si="3"/>
        <v>-8</v>
      </c>
    </row>
    <row r="24" spans="1:13" ht="14.4" hidden="1" customHeight="1" outlineLevel="1" x14ac:dyDescent="0.3">
      <c r="A24" s="119" t="s">
        <v>174</v>
      </c>
      <c r="B24" s="122">
        <v>51.39</v>
      </c>
      <c r="C24" s="113">
        <v>18.02</v>
      </c>
      <c r="D24" s="113">
        <v>14.192</v>
      </c>
      <c r="E24" s="134">
        <v>0.27616267756372836</v>
      </c>
      <c r="F24" s="122">
        <v>4</v>
      </c>
      <c r="G24" s="113">
        <v>3</v>
      </c>
      <c r="H24" s="113">
        <v>2</v>
      </c>
      <c r="I24" s="136">
        <v>0.5</v>
      </c>
      <c r="J24" s="572">
        <v>1.0147199999999998</v>
      </c>
      <c r="K24" s="573"/>
      <c r="L24" s="149">
        <f t="shared" si="2"/>
        <v>-37.198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3.7829999999999999</v>
      </c>
      <c r="C25" s="246">
        <v>0.83499999999999996</v>
      </c>
      <c r="D25" s="246">
        <v>1.667</v>
      </c>
      <c r="E25" s="247"/>
      <c r="F25" s="245">
        <v>1</v>
      </c>
      <c r="G25" s="246">
        <v>1</v>
      </c>
      <c r="H25" s="246">
        <v>1</v>
      </c>
      <c r="I25" s="249"/>
      <c r="J25" s="364"/>
      <c r="K25" s="365"/>
      <c r="L25" s="252">
        <f>D25-B25</f>
        <v>-2.1159999999999997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866.90499999999997</v>
      </c>
      <c r="C26" s="153">
        <f>SUM(C18:C25)</f>
        <v>1100.1969999999999</v>
      </c>
      <c r="D26" s="153">
        <f>SUM(D18:D25)</f>
        <v>809.21800000000007</v>
      </c>
      <c r="E26" s="154">
        <f>IF(OR(D26=0,B26=0),0,D26/B26)</f>
        <v>0.9334563764195617</v>
      </c>
      <c r="F26" s="152">
        <f>SUM(F18:F25)</f>
        <v>105</v>
      </c>
      <c r="G26" s="153">
        <f>SUM(G18:G25)</f>
        <v>98</v>
      </c>
      <c r="H26" s="153">
        <f>SUM(H18:H25)</f>
        <v>84</v>
      </c>
      <c r="I26" s="155">
        <f>IF(OR(H26=0,F26=0),0,H26/F26)</f>
        <v>0.8</v>
      </c>
      <c r="J26" s="123"/>
      <c r="K26" s="123"/>
      <c r="L26" s="145">
        <f t="shared" si="2"/>
        <v>-57.686999999999898</v>
      </c>
      <c r="M26" s="156">
        <f t="shared" si="3"/>
        <v>-21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256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4.4880000000000004</v>
      </c>
      <c r="E31" s="131" t="s">
        <v>527</v>
      </c>
      <c r="F31" s="132">
        <v>0</v>
      </c>
      <c r="G31" s="114">
        <v>0</v>
      </c>
      <c r="H31" s="114">
        <v>1</v>
      </c>
      <c r="I31" s="133" t="s">
        <v>527</v>
      </c>
      <c r="J31" s="158"/>
      <c r="K31" s="158"/>
      <c r="L31" s="147">
        <f t="shared" ref="L31:L39" si="4">D31-B31</f>
        <v>4.4880000000000004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527</v>
      </c>
      <c r="F32" s="135">
        <v>0</v>
      </c>
      <c r="G32" s="113">
        <v>0</v>
      </c>
      <c r="H32" s="113">
        <v>0</v>
      </c>
      <c r="I32" s="136" t="s">
        <v>527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4.4329999999999998</v>
      </c>
      <c r="C33" s="113">
        <v>0</v>
      </c>
      <c r="D33" s="113">
        <v>32.308</v>
      </c>
      <c r="E33" s="134" t="s">
        <v>527</v>
      </c>
      <c r="F33" s="135">
        <v>1</v>
      </c>
      <c r="G33" s="113">
        <v>0</v>
      </c>
      <c r="H33" s="113">
        <v>2</v>
      </c>
      <c r="I33" s="136" t="s">
        <v>527</v>
      </c>
      <c r="J33" s="158"/>
      <c r="K33" s="158"/>
      <c r="L33" s="149">
        <f t="shared" si="4"/>
        <v>27.875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527</v>
      </c>
      <c r="F34" s="135">
        <v>0</v>
      </c>
      <c r="G34" s="113">
        <v>0</v>
      </c>
      <c r="H34" s="113">
        <v>0</v>
      </c>
      <c r="I34" s="136" t="s">
        <v>527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527</v>
      </c>
      <c r="F35" s="135">
        <v>0</v>
      </c>
      <c r="G35" s="113">
        <v>0</v>
      </c>
      <c r="H35" s="113">
        <v>0</v>
      </c>
      <c r="I35" s="136" t="s">
        <v>527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527</v>
      </c>
      <c r="F36" s="135">
        <v>0</v>
      </c>
      <c r="G36" s="113">
        <v>0</v>
      </c>
      <c r="H36" s="113">
        <v>0</v>
      </c>
      <c r="I36" s="136" t="s">
        <v>527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527</v>
      </c>
      <c r="F37" s="135">
        <v>0</v>
      </c>
      <c r="G37" s="113">
        <v>0</v>
      </c>
      <c r="H37" s="113">
        <v>0</v>
      </c>
      <c r="I37" s="136" t="s">
        <v>527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527</v>
      </c>
      <c r="F38" s="248">
        <v>0</v>
      </c>
      <c r="G38" s="246">
        <v>0</v>
      </c>
      <c r="H38" s="246">
        <v>0</v>
      </c>
      <c r="I38" s="249" t="s">
        <v>527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4.4329999999999998</v>
      </c>
      <c r="C39" s="166">
        <f>SUM(C31:C38)</f>
        <v>0</v>
      </c>
      <c r="D39" s="166">
        <f>SUM(D31:D38)</f>
        <v>36.795999999999999</v>
      </c>
      <c r="E39" s="167">
        <f>IF(OR(D39=0,B39=0),0,D39/B39)</f>
        <v>8.3004737198285579</v>
      </c>
      <c r="F39" s="168">
        <f>SUM(F31:F38)</f>
        <v>1</v>
      </c>
      <c r="G39" s="166">
        <f>SUM(G31:G38)</f>
        <v>0</v>
      </c>
      <c r="H39" s="166">
        <f>SUM(H31:H38)</f>
        <v>3</v>
      </c>
      <c r="I39" s="169">
        <f>IF(OR(H39=0,F39=0),0,H39/F39)</f>
        <v>3</v>
      </c>
      <c r="J39" s="158"/>
      <c r="K39" s="158"/>
      <c r="L39" s="163">
        <f t="shared" si="4"/>
        <v>32.363</v>
      </c>
      <c r="M39" s="170">
        <f t="shared" si="5"/>
        <v>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203</v>
      </c>
      <c r="C33" s="203">
        <v>208</v>
      </c>
      <c r="D33" s="84">
        <f>IF(C33="","",C33-B33)</f>
        <v>5</v>
      </c>
      <c r="E33" s="85">
        <f>IF(C33="","",C33/B33)</f>
        <v>1.0246305418719213</v>
      </c>
      <c r="F33" s="86">
        <v>37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527</v>
      </c>
      <c r="C34" s="204">
        <v>465</v>
      </c>
      <c r="D34" s="87">
        <f t="shared" ref="D34:D45" si="0">IF(C34="","",C34-B34)</f>
        <v>-62</v>
      </c>
      <c r="E34" s="88">
        <f t="shared" ref="E34:E45" si="1">IF(C34="","",C34/B34)</f>
        <v>0.88235294117647056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691</v>
      </c>
      <c r="C35" s="204">
        <v>557</v>
      </c>
      <c r="D35" s="87">
        <f t="shared" si="0"/>
        <v>-134</v>
      </c>
      <c r="E35" s="88">
        <f t="shared" si="1"/>
        <v>0.80607814761215635</v>
      </c>
      <c r="F35" s="89">
        <v>76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1034</v>
      </c>
      <c r="C36" s="204">
        <v>784</v>
      </c>
      <c r="D36" s="87">
        <f t="shared" si="0"/>
        <v>-250</v>
      </c>
      <c r="E36" s="88">
        <f t="shared" si="1"/>
        <v>0.75822050290135401</v>
      </c>
      <c r="F36" s="89">
        <v>98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1326</v>
      </c>
      <c r="C37" s="204">
        <v>936</v>
      </c>
      <c r="D37" s="87">
        <f t="shared" si="0"/>
        <v>-390</v>
      </c>
      <c r="E37" s="88">
        <f t="shared" si="1"/>
        <v>0.70588235294117652</v>
      </c>
      <c r="F37" s="89">
        <v>106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1489</v>
      </c>
      <c r="C38" s="204">
        <v>1022</v>
      </c>
      <c r="D38" s="87">
        <f t="shared" si="0"/>
        <v>-467</v>
      </c>
      <c r="E38" s="88">
        <f t="shared" si="1"/>
        <v>0.68636668905305576</v>
      </c>
      <c r="F38" s="89">
        <v>117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5907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0"/>
      <c r="B4" s="861" t="s">
        <v>84</v>
      </c>
      <c r="C4" s="862" t="s">
        <v>72</v>
      </c>
      <c r="D4" s="863" t="s">
        <v>85</v>
      </c>
      <c r="E4" s="861" t="s">
        <v>84</v>
      </c>
      <c r="F4" s="862" t="s">
        <v>72</v>
      </c>
      <c r="G4" s="863" t="s">
        <v>85</v>
      </c>
      <c r="H4" s="861" t="s">
        <v>84</v>
      </c>
      <c r="I4" s="862" t="s">
        <v>72</v>
      </c>
      <c r="J4" s="863" t="s">
        <v>85</v>
      </c>
      <c r="K4" s="864"/>
      <c r="L4" s="865"/>
      <c r="M4" s="865"/>
      <c r="N4" s="865"/>
      <c r="O4" s="866"/>
      <c r="P4" s="867"/>
      <c r="Q4" s="868" t="s">
        <v>73</v>
      </c>
      <c r="R4" s="869" t="s">
        <v>72</v>
      </c>
      <c r="S4" s="870" t="s">
        <v>86</v>
      </c>
      <c r="T4" s="871" t="s">
        <v>87</v>
      </c>
      <c r="U4" s="871" t="s">
        <v>88</v>
      </c>
      <c r="V4" s="872" t="s">
        <v>2</v>
      </c>
      <c r="W4" s="873" t="s">
        <v>89</v>
      </c>
    </row>
    <row r="5" spans="1:23" ht="14.4" customHeight="1" x14ac:dyDescent="0.3">
      <c r="A5" s="903" t="s">
        <v>5806</v>
      </c>
      <c r="B5" s="874"/>
      <c r="C5" s="875"/>
      <c r="D5" s="876"/>
      <c r="E5" s="877">
        <v>1</v>
      </c>
      <c r="F5" s="878">
        <v>27.6</v>
      </c>
      <c r="G5" s="879">
        <v>56</v>
      </c>
      <c r="H5" s="880"/>
      <c r="I5" s="881"/>
      <c r="J5" s="882"/>
      <c r="K5" s="883">
        <v>27.6</v>
      </c>
      <c r="L5" s="880">
        <v>13</v>
      </c>
      <c r="M5" s="880">
        <v>117</v>
      </c>
      <c r="N5" s="884">
        <v>39</v>
      </c>
      <c r="O5" s="880" t="s">
        <v>5807</v>
      </c>
      <c r="P5" s="885" t="s">
        <v>5808</v>
      </c>
      <c r="Q5" s="886">
        <f>H5-B5</f>
        <v>0</v>
      </c>
      <c r="R5" s="886">
        <f>I5-C5</f>
        <v>0</v>
      </c>
      <c r="S5" s="874" t="str">
        <f>IF(H5=0,"",H5*N5)</f>
        <v/>
      </c>
      <c r="T5" s="874" t="str">
        <f>IF(H5=0,"",H5*J5)</f>
        <v/>
      </c>
      <c r="U5" s="874" t="str">
        <f>IF(H5=0,"",T5-S5)</f>
        <v/>
      </c>
      <c r="V5" s="887" t="str">
        <f>IF(H5=0,"",T5/S5)</f>
        <v/>
      </c>
      <c r="W5" s="888"/>
    </row>
    <row r="6" spans="1:23" ht="14.4" customHeight="1" x14ac:dyDescent="0.3">
      <c r="A6" s="904" t="s">
        <v>5809</v>
      </c>
      <c r="B6" s="826">
        <v>6</v>
      </c>
      <c r="C6" s="827">
        <v>89.28</v>
      </c>
      <c r="D6" s="828">
        <v>23</v>
      </c>
      <c r="E6" s="852">
        <v>1</v>
      </c>
      <c r="F6" s="820">
        <v>15.62</v>
      </c>
      <c r="G6" s="821">
        <v>38</v>
      </c>
      <c r="H6" s="819">
        <v>5</v>
      </c>
      <c r="I6" s="820">
        <v>71.75</v>
      </c>
      <c r="J6" s="821">
        <v>15.6</v>
      </c>
      <c r="K6" s="822">
        <v>13.87</v>
      </c>
      <c r="L6" s="819">
        <v>11</v>
      </c>
      <c r="M6" s="819">
        <v>72</v>
      </c>
      <c r="N6" s="823">
        <v>24</v>
      </c>
      <c r="O6" s="819" t="s">
        <v>5807</v>
      </c>
      <c r="P6" s="850" t="s">
        <v>5810</v>
      </c>
      <c r="Q6" s="824">
        <f t="shared" ref="Q6:R57" si="0">H6-B6</f>
        <v>-1</v>
      </c>
      <c r="R6" s="824">
        <f t="shared" si="0"/>
        <v>-17.53</v>
      </c>
      <c r="S6" s="847">
        <f t="shared" ref="S6:S57" si="1">IF(H6=0,"",H6*N6)</f>
        <v>120</v>
      </c>
      <c r="T6" s="847">
        <f t="shared" ref="T6:T57" si="2">IF(H6=0,"",H6*J6)</f>
        <v>78</v>
      </c>
      <c r="U6" s="847">
        <f t="shared" ref="U6:U57" si="3">IF(H6=0,"",T6-S6)</f>
        <v>-42</v>
      </c>
      <c r="V6" s="851">
        <f t="shared" ref="V6:V57" si="4">IF(H6=0,"",T6/S6)</f>
        <v>0.65</v>
      </c>
      <c r="W6" s="825">
        <v>8</v>
      </c>
    </row>
    <row r="7" spans="1:23" ht="14.4" customHeight="1" x14ac:dyDescent="0.3">
      <c r="A7" s="904" t="s">
        <v>5811</v>
      </c>
      <c r="B7" s="826"/>
      <c r="C7" s="827"/>
      <c r="D7" s="828"/>
      <c r="E7" s="852">
        <v>1</v>
      </c>
      <c r="F7" s="820">
        <v>7.09</v>
      </c>
      <c r="G7" s="821">
        <v>8</v>
      </c>
      <c r="H7" s="819"/>
      <c r="I7" s="820"/>
      <c r="J7" s="821"/>
      <c r="K7" s="822">
        <v>7.09</v>
      </c>
      <c r="L7" s="819">
        <v>5</v>
      </c>
      <c r="M7" s="819">
        <v>45</v>
      </c>
      <c r="N7" s="823">
        <v>15</v>
      </c>
      <c r="O7" s="819" t="s">
        <v>5807</v>
      </c>
      <c r="P7" s="850" t="s">
        <v>5812</v>
      </c>
      <c r="Q7" s="824">
        <f t="shared" si="0"/>
        <v>0</v>
      </c>
      <c r="R7" s="824">
        <f t="shared" si="0"/>
        <v>0</v>
      </c>
      <c r="S7" s="847" t="str">
        <f t="shared" si="1"/>
        <v/>
      </c>
      <c r="T7" s="847" t="str">
        <f t="shared" si="2"/>
        <v/>
      </c>
      <c r="U7" s="847" t="str">
        <f t="shared" si="3"/>
        <v/>
      </c>
      <c r="V7" s="851" t="str">
        <f t="shared" si="4"/>
        <v/>
      </c>
      <c r="W7" s="825"/>
    </row>
    <row r="8" spans="1:23" ht="14.4" customHeight="1" x14ac:dyDescent="0.3">
      <c r="A8" s="905" t="s">
        <v>5813</v>
      </c>
      <c r="B8" s="889">
        <v>12</v>
      </c>
      <c r="C8" s="890">
        <v>97.92</v>
      </c>
      <c r="D8" s="829">
        <v>9.6</v>
      </c>
      <c r="E8" s="891">
        <v>8</v>
      </c>
      <c r="F8" s="892">
        <v>68.05</v>
      </c>
      <c r="G8" s="830">
        <v>11.3</v>
      </c>
      <c r="H8" s="893">
        <v>8</v>
      </c>
      <c r="I8" s="892">
        <v>62.16</v>
      </c>
      <c r="J8" s="830">
        <v>10.6</v>
      </c>
      <c r="K8" s="894">
        <v>7.77</v>
      </c>
      <c r="L8" s="893">
        <v>5</v>
      </c>
      <c r="M8" s="893">
        <v>45</v>
      </c>
      <c r="N8" s="895">
        <v>15</v>
      </c>
      <c r="O8" s="893" t="s">
        <v>5807</v>
      </c>
      <c r="P8" s="896" t="s">
        <v>5812</v>
      </c>
      <c r="Q8" s="897">
        <f t="shared" si="0"/>
        <v>-4</v>
      </c>
      <c r="R8" s="897">
        <f t="shared" si="0"/>
        <v>-35.760000000000005</v>
      </c>
      <c r="S8" s="898">
        <f t="shared" si="1"/>
        <v>120</v>
      </c>
      <c r="T8" s="898">
        <f t="shared" si="2"/>
        <v>84.8</v>
      </c>
      <c r="U8" s="898">
        <f t="shared" si="3"/>
        <v>-35.200000000000003</v>
      </c>
      <c r="V8" s="899">
        <f t="shared" si="4"/>
        <v>0.70666666666666667</v>
      </c>
      <c r="W8" s="831">
        <v>1</v>
      </c>
    </row>
    <row r="9" spans="1:23" ht="14.4" customHeight="1" x14ac:dyDescent="0.3">
      <c r="A9" s="906" t="s">
        <v>5814</v>
      </c>
      <c r="B9" s="853">
        <v>4</v>
      </c>
      <c r="C9" s="854">
        <v>135.37</v>
      </c>
      <c r="D9" s="855">
        <v>55.3</v>
      </c>
      <c r="E9" s="832">
        <v>9</v>
      </c>
      <c r="F9" s="833">
        <v>298.35000000000002</v>
      </c>
      <c r="G9" s="834">
        <v>38.9</v>
      </c>
      <c r="H9" s="835">
        <v>4</v>
      </c>
      <c r="I9" s="836">
        <v>135.77000000000001</v>
      </c>
      <c r="J9" s="837">
        <v>35.299999999999997</v>
      </c>
      <c r="K9" s="838">
        <v>33.15</v>
      </c>
      <c r="L9" s="835">
        <v>22</v>
      </c>
      <c r="M9" s="835">
        <v>135</v>
      </c>
      <c r="N9" s="839">
        <v>45</v>
      </c>
      <c r="O9" s="835" t="s">
        <v>5807</v>
      </c>
      <c r="P9" s="856" t="s">
        <v>5815</v>
      </c>
      <c r="Q9" s="840">
        <f t="shared" si="0"/>
        <v>0</v>
      </c>
      <c r="R9" s="840">
        <f t="shared" si="0"/>
        <v>0.40000000000000568</v>
      </c>
      <c r="S9" s="853">
        <f t="shared" si="1"/>
        <v>180</v>
      </c>
      <c r="T9" s="853">
        <f t="shared" si="2"/>
        <v>141.19999999999999</v>
      </c>
      <c r="U9" s="853">
        <f t="shared" si="3"/>
        <v>-38.800000000000011</v>
      </c>
      <c r="V9" s="857">
        <f t="shared" si="4"/>
        <v>0.78444444444444439</v>
      </c>
      <c r="W9" s="841">
        <v>8</v>
      </c>
    </row>
    <row r="10" spans="1:23" ht="14.4" customHeight="1" x14ac:dyDescent="0.3">
      <c r="A10" s="904" t="s">
        <v>5816</v>
      </c>
      <c r="B10" s="847">
        <v>11</v>
      </c>
      <c r="C10" s="848">
        <v>235.61</v>
      </c>
      <c r="D10" s="849">
        <v>31.7</v>
      </c>
      <c r="E10" s="816">
        <v>11</v>
      </c>
      <c r="F10" s="817">
        <v>223.5</v>
      </c>
      <c r="G10" s="818">
        <v>20.7</v>
      </c>
      <c r="H10" s="819">
        <v>10</v>
      </c>
      <c r="I10" s="820">
        <v>205.36</v>
      </c>
      <c r="J10" s="821">
        <v>29</v>
      </c>
      <c r="K10" s="822">
        <v>20.34</v>
      </c>
      <c r="L10" s="819">
        <v>11</v>
      </c>
      <c r="M10" s="819">
        <v>87</v>
      </c>
      <c r="N10" s="823">
        <v>29</v>
      </c>
      <c r="O10" s="819" t="s">
        <v>5807</v>
      </c>
      <c r="P10" s="850" t="s">
        <v>5810</v>
      </c>
      <c r="Q10" s="824">
        <f t="shared" si="0"/>
        <v>-1</v>
      </c>
      <c r="R10" s="824">
        <f t="shared" si="0"/>
        <v>-30.25</v>
      </c>
      <c r="S10" s="847">
        <f t="shared" si="1"/>
        <v>290</v>
      </c>
      <c r="T10" s="847">
        <f t="shared" si="2"/>
        <v>290</v>
      </c>
      <c r="U10" s="847">
        <f t="shared" si="3"/>
        <v>0</v>
      </c>
      <c r="V10" s="851">
        <f t="shared" si="4"/>
        <v>1</v>
      </c>
      <c r="W10" s="825">
        <v>65</v>
      </c>
    </row>
    <row r="11" spans="1:23" ht="14.4" customHeight="1" x14ac:dyDescent="0.3">
      <c r="A11" s="904" t="s">
        <v>5817</v>
      </c>
      <c r="B11" s="847">
        <v>9</v>
      </c>
      <c r="C11" s="848">
        <v>115.48</v>
      </c>
      <c r="D11" s="849">
        <v>15.3</v>
      </c>
      <c r="E11" s="816">
        <v>20</v>
      </c>
      <c r="F11" s="817">
        <v>262.2</v>
      </c>
      <c r="G11" s="818">
        <v>16.5</v>
      </c>
      <c r="H11" s="819">
        <v>15</v>
      </c>
      <c r="I11" s="820">
        <v>193.01</v>
      </c>
      <c r="J11" s="821">
        <v>15</v>
      </c>
      <c r="K11" s="822">
        <v>12.65</v>
      </c>
      <c r="L11" s="819">
        <v>5</v>
      </c>
      <c r="M11" s="819">
        <v>60</v>
      </c>
      <c r="N11" s="823">
        <v>20</v>
      </c>
      <c r="O11" s="819" t="s">
        <v>5807</v>
      </c>
      <c r="P11" s="850" t="s">
        <v>5812</v>
      </c>
      <c r="Q11" s="824">
        <f t="shared" si="0"/>
        <v>6</v>
      </c>
      <c r="R11" s="824">
        <f t="shared" si="0"/>
        <v>77.529999999999987</v>
      </c>
      <c r="S11" s="847">
        <f t="shared" si="1"/>
        <v>300</v>
      </c>
      <c r="T11" s="847">
        <f t="shared" si="2"/>
        <v>225</v>
      </c>
      <c r="U11" s="847">
        <f t="shared" si="3"/>
        <v>-75</v>
      </c>
      <c r="V11" s="851">
        <f t="shared" si="4"/>
        <v>0.75</v>
      </c>
      <c r="W11" s="825">
        <v>21</v>
      </c>
    </row>
    <row r="12" spans="1:23" ht="14.4" customHeight="1" x14ac:dyDescent="0.3">
      <c r="A12" s="904" t="s">
        <v>5818</v>
      </c>
      <c r="B12" s="847">
        <v>2</v>
      </c>
      <c r="C12" s="848">
        <v>17.46</v>
      </c>
      <c r="D12" s="849">
        <v>5</v>
      </c>
      <c r="E12" s="852">
        <v>1</v>
      </c>
      <c r="F12" s="820">
        <v>5.05</v>
      </c>
      <c r="G12" s="821">
        <v>3</v>
      </c>
      <c r="H12" s="816">
        <v>2</v>
      </c>
      <c r="I12" s="817">
        <v>10.09</v>
      </c>
      <c r="J12" s="818">
        <v>3</v>
      </c>
      <c r="K12" s="822">
        <v>6.5</v>
      </c>
      <c r="L12" s="819">
        <v>4</v>
      </c>
      <c r="M12" s="819">
        <v>39</v>
      </c>
      <c r="N12" s="823">
        <v>13</v>
      </c>
      <c r="O12" s="819" t="s">
        <v>5807</v>
      </c>
      <c r="P12" s="850" t="s">
        <v>5819</v>
      </c>
      <c r="Q12" s="824">
        <f t="shared" si="0"/>
        <v>0</v>
      </c>
      <c r="R12" s="824">
        <f t="shared" si="0"/>
        <v>-7.370000000000001</v>
      </c>
      <c r="S12" s="847">
        <f t="shared" si="1"/>
        <v>26</v>
      </c>
      <c r="T12" s="847">
        <f t="shared" si="2"/>
        <v>6</v>
      </c>
      <c r="U12" s="847">
        <f t="shared" si="3"/>
        <v>-20</v>
      </c>
      <c r="V12" s="851">
        <f t="shared" si="4"/>
        <v>0.23076923076923078</v>
      </c>
      <c r="W12" s="825"/>
    </row>
    <row r="13" spans="1:23" ht="14.4" customHeight="1" x14ac:dyDescent="0.3">
      <c r="A13" s="906" t="s">
        <v>5820</v>
      </c>
      <c r="B13" s="842"/>
      <c r="C13" s="843"/>
      <c r="D13" s="844"/>
      <c r="E13" s="858">
        <v>1</v>
      </c>
      <c r="F13" s="836">
        <v>1.61</v>
      </c>
      <c r="G13" s="837">
        <v>20</v>
      </c>
      <c r="H13" s="835"/>
      <c r="I13" s="836"/>
      <c r="J13" s="837"/>
      <c r="K13" s="838">
        <v>1.61</v>
      </c>
      <c r="L13" s="835">
        <v>3</v>
      </c>
      <c r="M13" s="835">
        <v>30</v>
      </c>
      <c r="N13" s="839">
        <v>10</v>
      </c>
      <c r="O13" s="835" t="s">
        <v>5807</v>
      </c>
      <c r="P13" s="856" t="s">
        <v>5821</v>
      </c>
      <c r="Q13" s="840">
        <f t="shared" si="0"/>
        <v>0</v>
      </c>
      <c r="R13" s="840">
        <f t="shared" si="0"/>
        <v>0</v>
      </c>
      <c r="S13" s="853" t="str">
        <f t="shared" si="1"/>
        <v/>
      </c>
      <c r="T13" s="853" t="str">
        <f t="shared" si="2"/>
        <v/>
      </c>
      <c r="U13" s="853" t="str">
        <f t="shared" si="3"/>
        <v/>
      </c>
      <c r="V13" s="857" t="str">
        <f t="shared" si="4"/>
        <v/>
      </c>
      <c r="W13" s="841"/>
    </row>
    <row r="14" spans="1:23" ht="14.4" customHeight="1" x14ac:dyDescent="0.3">
      <c r="A14" s="905" t="s">
        <v>5822</v>
      </c>
      <c r="B14" s="889">
        <v>5</v>
      </c>
      <c r="C14" s="890">
        <v>8.61</v>
      </c>
      <c r="D14" s="829">
        <v>5.4</v>
      </c>
      <c r="E14" s="891">
        <v>1</v>
      </c>
      <c r="F14" s="892">
        <v>0.79</v>
      </c>
      <c r="G14" s="830">
        <v>1</v>
      </c>
      <c r="H14" s="893">
        <v>4</v>
      </c>
      <c r="I14" s="892">
        <v>5.26</v>
      </c>
      <c r="J14" s="830">
        <v>1.8</v>
      </c>
      <c r="K14" s="894">
        <v>2.2200000000000002</v>
      </c>
      <c r="L14" s="893">
        <v>3</v>
      </c>
      <c r="M14" s="893">
        <v>30</v>
      </c>
      <c r="N14" s="895">
        <v>10</v>
      </c>
      <c r="O14" s="893" t="s">
        <v>5807</v>
      </c>
      <c r="P14" s="896" t="s">
        <v>5823</v>
      </c>
      <c r="Q14" s="897">
        <f t="shared" si="0"/>
        <v>-1</v>
      </c>
      <c r="R14" s="897">
        <f t="shared" si="0"/>
        <v>-3.3499999999999996</v>
      </c>
      <c r="S14" s="898">
        <f t="shared" si="1"/>
        <v>40</v>
      </c>
      <c r="T14" s="898">
        <f t="shared" si="2"/>
        <v>7.2</v>
      </c>
      <c r="U14" s="898">
        <f t="shared" si="3"/>
        <v>-32.799999999999997</v>
      </c>
      <c r="V14" s="899">
        <f t="shared" si="4"/>
        <v>0.18</v>
      </c>
      <c r="W14" s="831"/>
    </row>
    <row r="15" spans="1:23" ht="14.4" customHeight="1" x14ac:dyDescent="0.3">
      <c r="A15" s="904" t="s">
        <v>5824</v>
      </c>
      <c r="B15" s="847"/>
      <c r="C15" s="848"/>
      <c r="D15" s="849"/>
      <c r="E15" s="852"/>
      <c r="F15" s="820"/>
      <c r="G15" s="821"/>
      <c r="H15" s="816">
        <v>2</v>
      </c>
      <c r="I15" s="817">
        <v>1.82</v>
      </c>
      <c r="J15" s="818">
        <v>3</v>
      </c>
      <c r="K15" s="822">
        <v>1.0900000000000001</v>
      </c>
      <c r="L15" s="819">
        <v>3</v>
      </c>
      <c r="M15" s="819">
        <v>27</v>
      </c>
      <c r="N15" s="823">
        <v>9</v>
      </c>
      <c r="O15" s="819" t="s">
        <v>5807</v>
      </c>
      <c r="P15" s="850" t="s">
        <v>5825</v>
      </c>
      <c r="Q15" s="824">
        <f t="shared" si="0"/>
        <v>2</v>
      </c>
      <c r="R15" s="824">
        <f t="shared" si="0"/>
        <v>1.82</v>
      </c>
      <c r="S15" s="847">
        <f t="shared" si="1"/>
        <v>18</v>
      </c>
      <c r="T15" s="847">
        <f t="shared" si="2"/>
        <v>6</v>
      </c>
      <c r="U15" s="847">
        <f t="shared" si="3"/>
        <v>-12</v>
      </c>
      <c r="V15" s="851">
        <f t="shared" si="4"/>
        <v>0.33333333333333331</v>
      </c>
      <c r="W15" s="825"/>
    </row>
    <row r="16" spans="1:23" ht="14.4" customHeight="1" x14ac:dyDescent="0.3">
      <c r="A16" s="906" t="s">
        <v>5826</v>
      </c>
      <c r="B16" s="853"/>
      <c r="C16" s="854"/>
      <c r="D16" s="855"/>
      <c r="E16" s="832">
        <v>1</v>
      </c>
      <c r="F16" s="833">
        <v>0.84</v>
      </c>
      <c r="G16" s="834">
        <v>2</v>
      </c>
      <c r="H16" s="835"/>
      <c r="I16" s="836"/>
      <c r="J16" s="837"/>
      <c r="K16" s="838">
        <v>1.24</v>
      </c>
      <c r="L16" s="835">
        <v>3</v>
      </c>
      <c r="M16" s="835">
        <v>24</v>
      </c>
      <c r="N16" s="839">
        <v>8</v>
      </c>
      <c r="O16" s="835" t="s">
        <v>5807</v>
      </c>
      <c r="P16" s="856" t="s">
        <v>5827</v>
      </c>
      <c r="Q16" s="840">
        <f t="shared" si="0"/>
        <v>0</v>
      </c>
      <c r="R16" s="840">
        <f t="shared" si="0"/>
        <v>0</v>
      </c>
      <c r="S16" s="853" t="str">
        <f t="shared" si="1"/>
        <v/>
      </c>
      <c r="T16" s="853" t="str">
        <f t="shared" si="2"/>
        <v/>
      </c>
      <c r="U16" s="853" t="str">
        <f t="shared" si="3"/>
        <v/>
      </c>
      <c r="V16" s="857" t="str">
        <f t="shared" si="4"/>
        <v/>
      </c>
      <c r="W16" s="841"/>
    </row>
    <row r="17" spans="1:23" ht="14.4" customHeight="1" x14ac:dyDescent="0.3">
      <c r="A17" s="906" t="s">
        <v>5828</v>
      </c>
      <c r="B17" s="853"/>
      <c r="C17" s="854"/>
      <c r="D17" s="855"/>
      <c r="E17" s="832">
        <v>1</v>
      </c>
      <c r="F17" s="833">
        <v>1.1599999999999999</v>
      </c>
      <c r="G17" s="834">
        <v>3</v>
      </c>
      <c r="H17" s="835"/>
      <c r="I17" s="836"/>
      <c r="J17" s="837"/>
      <c r="K17" s="838">
        <v>1.1599999999999999</v>
      </c>
      <c r="L17" s="835">
        <v>2</v>
      </c>
      <c r="M17" s="835">
        <v>21</v>
      </c>
      <c r="N17" s="839">
        <v>7</v>
      </c>
      <c r="O17" s="835" t="s">
        <v>5807</v>
      </c>
      <c r="P17" s="856" t="s">
        <v>5829</v>
      </c>
      <c r="Q17" s="840">
        <f t="shared" si="0"/>
        <v>0</v>
      </c>
      <c r="R17" s="840">
        <f t="shared" si="0"/>
        <v>0</v>
      </c>
      <c r="S17" s="853" t="str">
        <f t="shared" si="1"/>
        <v/>
      </c>
      <c r="T17" s="853" t="str">
        <f t="shared" si="2"/>
        <v/>
      </c>
      <c r="U17" s="853" t="str">
        <f t="shared" si="3"/>
        <v/>
      </c>
      <c r="V17" s="857" t="str">
        <f t="shared" si="4"/>
        <v/>
      </c>
      <c r="W17" s="841"/>
    </row>
    <row r="18" spans="1:23" ht="14.4" customHeight="1" x14ac:dyDescent="0.3">
      <c r="A18" s="904" t="s">
        <v>5830</v>
      </c>
      <c r="B18" s="847">
        <v>1</v>
      </c>
      <c r="C18" s="848">
        <v>2.38</v>
      </c>
      <c r="D18" s="849">
        <v>5</v>
      </c>
      <c r="E18" s="852">
        <v>1</v>
      </c>
      <c r="F18" s="820">
        <v>2.38</v>
      </c>
      <c r="G18" s="821">
        <v>3</v>
      </c>
      <c r="H18" s="816">
        <v>1</v>
      </c>
      <c r="I18" s="817">
        <v>2.38</v>
      </c>
      <c r="J18" s="818">
        <v>4</v>
      </c>
      <c r="K18" s="822">
        <v>2.38</v>
      </c>
      <c r="L18" s="819">
        <v>3</v>
      </c>
      <c r="M18" s="819">
        <v>30</v>
      </c>
      <c r="N18" s="823">
        <v>10</v>
      </c>
      <c r="O18" s="819" t="s">
        <v>5807</v>
      </c>
      <c r="P18" s="850" t="s">
        <v>5831</v>
      </c>
      <c r="Q18" s="824">
        <f t="shared" si="0"/>
        <v>0</v>
      </c>
      <c r="R18" s="824">
        <f t="shared" si="0"/>
        <v>0</v>
      </c>
      <c r="S18" s="847">
        <f t="shared" si="1"/>
        <v>10</v>
      </c>
      <c r="T18" s="847">
        <f t="shared" si="2"/>
        <v>4</v>
      </c>
      <c r="U18" s="847">
        <f t="shared" si="3"/>
        <v>-6</v>
      </c>
      <c r="V18" s="851">
        <f t="shared" si="4"/>
        <v>0.4</v>
      </c>
      <c r="W18" s="825"/>
    </row>
    <row r="19" spans="1:23" ht="14.4" customHeight="1" x14ac:dyDescent="0.3">
      <c r="A19" s="904" t="s">
        <v>5832</v>
      </c>
      <c r="B19" s="826">
        <v>1</v>
      </c>
      <c r="C19" s="827">
        <v>1.74</v>
      </c>
      <c r="D19" s="828">
        <v>2</v>
      </c>
      <c r="E19" s="852"/>
      <c r="F19" s="820"/>
      <c r="G19" s="821"/>
      <c r="H19" s="819"/>
      <c r="I19" s="820"/>
      <c r="J19" s="821"/>
      <c r="K19" s="822">
        <v>1.41</v>
      </c>
      <c r="L19" s="819">
        <v>3</v>
      </c>
      <c r="M19" s="819">
        <v>24</v>
      </c>
      <c r="N19" s="823">
        <v>8</v>
      </c>
      <c r="O19" s="819" t="s">
        <v>5807</v>
      </c>
      <c r="P19" s="850" t="s">
        <v>5833</v>
      </c>
      <c r="Q19" s="824">
        <f t="shared" si="0"/>
        <v>-1</v>
      </c>
      <c r="R19" s="824">
        <f t="shared" si="0"/>
        <v>-1.74</v>
      </c>
      <c r="S19" s="847" t="str">
        <f t="shared" si="1"/>
        <v/>
      </c>
      <c r="T19" s="847" t="str">
        <f t="shared" si="2"/>
        <v/>
      </c>
      <c r="U19" s="847" t="str">
        <f t="shared" si="3"/>
        <v/>
      </c>
      <c r="V19" s="851" t="str">
        <f t="shared" si="4"/>
        <v/>
      </c>
      <c r="W19" s="825"/>
    </row>
    <row r="20" spans="1:23" ht="14.4" customHeight="1" x14ac:dyDescent="0.3">
      <c r="A20" s="906" t="s">
        <v>5834</v>
      </c>
      <c r="B20" s="842">
        <v>1</v>
      </c>
      <c r="C20" s="843">
        <v>5.45</v>
      </c>
      <c r="D20" s="844">
        <v>16</v>
      </c>
      <c r="E20" s="858"/>
      <c r="F20" s="836"/>
      <c r="G20" s="837"/>
      <c r="H20" s="835"/>
      <c r="I20" s="836"/>
      <c r="J20" s="837"/>
      <c r="K20" s="838">
        <v>5.45</v>
      </c>
      <c r="L20" s="835">
        <v>5</v>
      </c>
      <c r="M20" s="835">
        <v>48</v>
      </c>
      <c r="N20" s="839">
        <v>16</v>
      </c>
      <c r="O20" s="835" t="s">
        <v>5807</v>
      </c>
      <c r="P20" s="856" t="s">
        <v>5835</v>
      </c>
      <c r="Q20" s="840">
        <f t="shared" si="0"/>
        <v>-1</v>
      </c>
      <c r="R20" s="840">
        <f t="shared" si="0"/>
        <v>-5.45</v>
      </c>
      <c r="S20" s="853" t="str">
        <f t="shared" si="1"/>
        <v/>
      </c>
      <c r="T20" s="853" t="str">
        <f t="shared" si="2"/>
        <v/>
      </c>
      <c r="U20" s="853" t="str">
        <f t="shared" si="3"/>
        <v/>
      </c>
      <c r="V20" s="857" t="str">
        <f t="shared" si="4"/>
        <v/>
      </c>
      <c r="W20" s="841"/>
    </row>
    <row r="21" spans="1:23" ht="14.4" customHeight="1" x14ac:dyDescent="0.3">
      <c r="A21" s="906" t="s">
        <v>5836</v>
      </c>
      <c r="B21" s="842">
        <v>1</v>
      </c>
      <c r="C21" s="843">
        <v>4.4000000000000004</v>
      </c>
      <c r="D21" s="844">
        <v>7</v>
      </c>
      <c r="E21" s="858"/>
      <c r="F21" s="836"/>
      <c r="G21" s="837"/>
      <c r="H21" s="835"/>
      <c r="I21" s="836"/>
      <c r="J21" s="837"/>
      <c r="K21" s="838">
        <v>4.4000000000000004</v>
      </c>
      <c r="L21" s="835">
        <v>5</v>
      </c>
      <c r="M21" s="835">
        <v>42</v>
      </c>
      <c r="N21" s="839">
        <v>14</v>
      </c>
      <c r="O21" s="835" t="s">
        <v>5807</v>
      </c>
      <c r="P21" s="856" t="s">
        <v>5837</v>
      </c>
      <c r="Q21" s="840">
        <f t="shared" si="0"/>
        <v>-1</v>
      </c>
      <c r="R21" s="840">
        <f t="shared" si="0"/>
        <v>-4.4000000000000004</v>
      </c>
      <c r="S21" s="853" t="str">
        <f t="shared" si="1"/>
        <v/>
      </c>
      <c r="T21" s="853" t="str">
        <f t="shared" si="2"/>
        <v/>
      </c>
      <c r="U21" s="853" t="str">
        <f t="shared" si="3"/>
        <v/>
      </c>
      <c r="V21" s="857" t="str">
        <f t="shared" si="4"/>
        <v/>
      </c>
      <c r="W21" s="841"/>
    </row>
    <row r="22" spans="1:23" ht="14.4" customHeight="1" x14ac:dyDescent="0.3">
      <c r="A22" s="904" t="s">
        <v>5838</v>
      </c>
      <c r="B22" s="847"/>
      <c r="C22" s="848"/>
      <c r="D22" s="849"/>
      <c r="E22" s="852"/>
      <c r="F22" s="820"/>
      <c r="G22" s="821"/>
      <c r="H22" s="816">
        <v>1</v>
      </c>
      <c r="I22" s="817">
        <v>7.19</v>
      </c>
      <c r="J22" s="845">
        <v>10</v>
      </c>
      <c r="K22" s="822">
        <v>1.21</v>
      </c>
      <c r="L22" s="819">
        <v>3</v>
      </c>
      <c r="M22" s="819">
        <v>27</v>
      </c>
      <c r="N22" s="823">
        <v>9</v>
      </c>
      <c r="O22" s="819" t="s">
        <v>5807</v>
      </c>
      <c r="P22" s="850" t="s">
        <v>5839</v>
      </c>
      <c r="Q22" s="824">
        <f t="shared" si="0"/>
        <v>1</v>
      </c>
      <c r="R22" s="824">
        <f t="shared" si="0"/>
        <v>7.19</v>
      </c>
      <c r="S22" s="847">
        <f t="shared" si="1"/>
        <v>9</v>
      </c>
      <c r="T22" s="847">
        <f t="shared" si="2"/>
        <v>10</v>
      </c>
      <c r="U22" s="847">
        <f t="shared" si="3"/>
        <v>1</v>
      </c>
      <c r="V22" s="851">
        <f t="shared" si="4"/>
        <v>1.1111111111111112</v>
      </c>
      <c r="W22" s="825">
        <v>1</v>
      </c>
    </row>
    <row r="23" spans="1:23" ht="14.4" customHeight="1" x14ac:dyDescent="0.3">
      <c r="A23" s="905" t="s">
        <v>5840</v>
      </c>
      <c r="B23" s="898"/>
      <c r="C23" s="900"/>
      <c r="D23" s="859"/>
      <c r="E23" s="891">
        <v>1</v>
      </c>
      <c r="F23" s="892">
        <v>4.3600000000000003</v>
      </c>
      <c r="G23" s="830">
        <v>36</v>
      </c>
      <c r="H23" s="901"/>
      <c r="I23" s="902"/>
      <c r="J23" s="846"/>
      <c r="K23" s="894">
        <v>2.41</v>
      </c>
      <c r="L23" s="893">
        <v>5</v>
      </c>
      <c r="M23" s="893">
        <v>48</v>
      </c>
      <c r="N23" s="895">
        <v>16</v>
      </c>
      <c r="O23" s="893" t="s">
        <v>5807</v>
      </c>
      <c r="P23" s="896" t="s">
        <v>5839</v>
      </c>
      <c r="Q23" s="897">
        <f t="shared" si="0"/>
        <v>0</v>
      </c>
      <c r="R23" s="897">
        <f t="shared" si="0"/>
        <v>0</v>
      </c>
      <c r="S23" s="898" t="str">
        <f t="shared" si="1"/>
        <v/>
      </c>
      <c r="T23" s="898" t="str">
        <f t="shared" si="2"/>
        <v/>
      </c>
      <c r="U23" s="898" t="str">
        <f t="shared" si="3"/>
        <v/>
      </c>
      <c r="V23" s="899" t="str">
        <f t="shared" si="4"/>
        <v/>
      </c>
      <c r="W23" s="831"/>
    </row>
    <row r="24" spans="1:23" ht="14.4" customHeight="1" x14ac:dyDescent="0.3">
      <c r="A24" s="904" t="s">
        <v>5841</v>
      </c>
      <c r="B24" s="826">
        <v>15</v>
      </c>
      <c r="C24" s="827">
        <v>22.63</v>
      </c>
      <c r="D24" s="828">
        <v>4.9000000000000004</v>
      </c>
      <c r="E24" s="852">
        <v>8</v>
      </c>
      <c r="F24" s="820">
        <v>37.619999999999997</v>
      </c>
      <c r="G24" s="821">
        <v>11</v>
      </c>
      <c r="H24" s="819">
        <v>12</v>
      </c>
      <c r="I24" s="820">
        <v>17.57</v>
      </c>
      <c r="J24" s="821">
        <v>4.3</v>
      </c>
      <c r="K24" s="822">
        <v>1.67</v>
      </c>
      <c r="L24" s="819">
        <v>3</v>
      </c>
      <c r="M24" s="819">
        <v>27</v>
      </c>
      <c r="N24" s="823">
        <v>9</v>
      </c>
      <c r="O24" s="819" t="s">
        <v>5807</v>
      </c>
      <c r="P24" s="850" t="s">
        <v>5842</v>
      </c>
      <c r="Q24" s="824">
        <f t="shared" si="0"/>
        <v>-3</v>
      </c>
      <c r="R24" s="824">
        <f t="shared" si="0"/>
        <v>-5.0599999999999987</v>
      </c>
      <c r="S24" s="847">
        <f t="shared" si="1"/>
        <v>108</v>
      </c>
      <c r="T24" s="847">
        <f t="shared" si="2"/>
        <v>51.599999999999994</v>
      </c>
      <c r="U24" s="847">
        <f t="shared" si="3"/>
        <v>-56.400000000000006</v>
      </c>
      <c r="V24" s="851">
        <f t="shared" si="4"/>
        <v>0.47777777777777775</v>
      </c>
      <c r="W24" s="825">
        <v>2</v>
      </c>
    </row>
    <row r="25" spans="1:23" ht="14.4" customHeight="1" x14ac:dyDescent="0.3">
      <c r="A25" s="906" t="s">
        <v>5843</v>
      </c>
      <c r="B25" s="853"/>
      <c r="C25" s="854"/>
      <c r="D25" s="855"/>
      <c r="E25" s="832">
        <v>1</v>
      </c>
      <c r="F25" s="833">
        <v>0.62</v>
      </c>
      <c r="G25" s="834">
        <v>2</v>
      </c>
      <c r="H25" s="835"/>
      <c r="I25" s="836"/>
      <c r="J25" s="837"/>
      <c r="K25" s="838">
        <v>0.62</v>
      </c>
      <c r="L25" s="835">
        <v>2</v>
      </c>
      <c r="M25" s="835">
        <v>21</v>
      </c>
      <c r="N25" s="839">
        <v>7</v>
      </c>
      <c r="O25" s="835" t="s">
        <v>5807</v>
      </c>
      <c r="P25" s="856" t="s">
        <v>5844</v>
      </c>
      <c r="Q25" s="840">
        <f t="shared" si="0"/>
        <v>0</v>
      </c>
      <c r="R25" s="840">
        <f t="shared" si="0"/>
        <v>0</v>
      </c>
      <c r="S25" s="853" t="str">
        <f t="shared" si="1"/>
        <v/>
      </c>
      <c r="T25" s="853" t="str">
        <f t="shared" si="2"/>
        <v/>
      </c>
      <c r="U25" s="853" t="str">
        <f t="shared" si="3"/>
        <v/>
      </c>
      <c r="V25" s="857" t="str">
        <f t="shared" si="4"/>
        <v/>
      </c>
      <c r="W25" s="841"/>
    </row>
    <row r="26" spans="1:23" ht="14.4" customHeight="1" x14ac:dyDescent="0.3">
      <c r="A26" s="906" t="s">
        <v>5845</v>
      </c>
      <c r="B26" s="853"/>
      <c r="C26" s="854"/>
      <c r="D26" s="855"/>
      <c r="E26" s="832">
        <v>2</v>
      </c>
      <c r="F26" s="833">
        <v>2.16</v>
      </c>
      <c r="G26" s="834">
        <v>5</v>
      </c>
      <c r="H26" s="835"/>
      <c r="I26" s="836"/>
      <c r="J26" s="837"/>
      <c r="K26" s="838">
        <v>1.06</v>
      </c>
      <c r="L26" s="835">
        <v>4</v>
      </c>
      <c r="M26" s="835">
        <v>33</v>
      </c>
      <c r="N26" s="839">
        <v>11</v>
      </c>
      <c r="O26" s="835" t="s">
        <v>5807</v>
      </c>
      <c r="P26" s="856" t="s">
        <v>5846</v>
      </c>
      <c r="Q26" s="840">
        <f t="shared" si="0"/>
        <v>0</v>
      </c>
      <c r="R26" s="840">
        <f t="shared" si="0"/>
        <v>0</v>
      </c>
      <c r="S26" s="853" t="str">
        <f t="shared" si="1"/>
        <v/>
      </c>
      <c r="T26" s="853" t="str">
        <f t="shared" si="2"/>
        <v/>
      </c>
      <c r="U26" s="853" t="str">
        <f t="shared" si="3"/>
        <v/>
      </c>
      <c r="V26" s="857" t="str">
        <f t="shared" si="4"/>
        <v/>
      </c>
      <c r="W26" s="841"/>
    </row>
    <row r="27" spans="1:23" ht="14.4" customHeight="1" x14ac:dyDescent="0.3">
      <c r="A27" s="904" t="s">
        <v>5847</v>
      </c>
      <c r="B27" s="847">
        <v>1</v>
      </c>
      <c r="C27" s="848">
        <v>0.51</v>
      </c>
      <c r="D27" s="849">
        <v>2</v>
      </c>
      <c r="E27" s="852">
        <v>2</v>
      </c>
      <c r="F27" s="820">
        <v>0.87</v>
      </c>
      <c r="G27" s="821">
        <v>1</v>
      </c>
      <c r="H27" s="816">
        <v>5</v>
      </c>
      <c r="I27" s="817">
        <v>3.58</v>
      </c>
      <c r="J27" s="818">
        <v>2</v>
      </c>
      <c r="K27" s="822">
        <v>0.42</v>
      </c>
      <c r="L27" s="819">
        <v>1</v>
      </c>
      <c r="M27" s="819">
        <v>5</v>
      </c>
      <c r="N27" s="823">
        <v>2</v>
      </c>
      <c r="O27" s="819" t="s">
        <v>5807</v>
      </c>
      <c r="P27" s="850" t="s">
        <v>5848</v>
      </c>
      <c r="Q27" s="824">
        <f t="shared" si="0"/>
        <v>4</v>
      </c>
      <c r="R27" s="824">
        <f t="shared" si="0"/>
        <v>3.0700000000000003</v>
      </c>
      <c r="S27" s="847">
        <f t="shared" si="1"/>
        <v>10</v>
      </c>
      <c r="T27" s="847">
        <f t="shared" si="2"/>
        <v>10</v>
      </c>
      <c r="U27" s="847">
        <f t="shared" si="3"/>
        <v>0</v>
      </c>
      <c r="V27" s="851">
        <f t="shared" si="4"/>
        <v>1</v>
      </c>
      <c r="W27" s="825">
        <v>2</v>
      </c>
    </row>
    <row r="28" spans="1:23" ht="14.4" customHeight="1" x14ac:dyDescent="0.3">
      <c r="A28" s="906" t="s">
        <v>5849</v>
      </c>
      <c r="B28" s="853"/>
      <c r="C28" s="854"/>
      <c r="D28" s="855"/>
      <c r="E28" s="858"/>
      <c r="F28" s="836"/>
      <c r="G28" s="837"/>
      <c r="H28" s="832">
        <v>2</v>
      </c>
      <c r="I28" s="833">
        <v>32.31</v>
      </c>
      <c r="J28" s="834">
        <v>6</v>
      </c>
      <c r="K28" s="838">
        <v>17.2</v>
      </c>
      <c r="L28" s="835">
        <v>4</v>
      </c>
      <c r="M28" s="835">
        <v>39</v>
      </c>
      <c r="N28" s="839">
        <v>13</v>
      </c>
      <c r="O28" s="835" t="s">
        <v>4986</v>
      </c>
      <c r="P28" s="856" t="s">
        <v>5850</v>
      </c>
      <c r="Q28" s="840">
        <f t="shared" si="0"/>
        <v>2</v>
      </c>
      <c r="R28" s="840">
        <f t="shared" si="0"/>
        <v>32.31</v>
      </c>
      <c r="S28" s="853">
        <f t="shared" si="1"/>
        <v>26</v>
      </c>
      <c r="T28" s="853">
        <f t="shared" si="2"/>
        <v>12</v>
      </c>
      <c r="U28" s="853">
        <f t="shared" si="3"/>
        <v>-14</v>
      </c>
      <c r="V28" s="857">
        <f t="shared" si="4"/>
        <v>0.46153846153846156</v>
      </c>
      <c r="W28" s="841"/>
    </row>
    <row r="29" spans="1:23" ht="14.4" customHeight="1" x14ac:dyDescent="0.3">
      <c r="A29" s="904" t="s">
        <v>5851</v>
      </c>
      <c r="B29" s="826">
        <v>1</v>
      </c>
      <c r="C29" s="827">
        <v>11.21</v>
      </c>
      <c r="D29" s="828">
        <v>15</v>
      </c>
      <c r="E29" s="852"/>
      <c r="F29" s="820"/>
      <c r="G29" s="821"/>
      <c r="H29" s="819"/>
      <c r="I29" s="820"/>
      <c r="J29" s="821"/>
      <c r="K29" s="822">
        <v>11.21</v>
      </c>
      <c r="L29" s="819">
        <v>6</v>
      </c>
      <c r="M29" s="819">
        <v>54</v>
      </c>
      <c r="N29" s="823">
        <v>18</v>
      </c>
      <c r="O29" s="819" t="s">
        <v>5807</v>
      </c>
      <c r="P29" s="850" t="s">
        <v>5852</v>
      </c>
      <c r="Q29" s="824">
        <f t="shared" si="0"/>
        <v>-1</v>
      </c>
      <c r="R29" s="824">
        <f t="shared" si="0"/>
        <v>-11.21</v>
      </c>
      <c r="S29" s="847" t="str">
        <f t="shared" si="1"/>
        <v/>
      </c>
      <c r="T29" s="847" t="str">
        <f t="shared" si="2"/>
        <v/>
      </c>
      <c r="U29" s="847" t="str">
        <f t="shared" si="3"/>
        <v/>
      </c>
      <c r="V29" s="851" t="str">
        <f t="shared" si="4"/>
        <v/>
      </c>
      <c r="W29" s="825"/>
    </row>
    <row r="30" spans="1:23" ht="14.4" customHeight="1" x14ac:dyDescent="0.3">
      <c r="A30" s="904" t="s">
        <v>5853</v>
      </c>
      <c r="B30" s="826">
        <v>1</v>
      </c>
      <c r="C30" s="827">
        <v>2.69</v>
      </c>
      <c r="D30" s="828">
        <v>2</v>
      </c>
      <c r="E30" s="852"/>
      <c r="F30" s="820"/>
      <c r="G30" s="821"/>
      <c r="H30" s="819"/>
      <c r="I30" s="820"/>
      <c r="J30" s="821"/>
      <c r="K30" s="822">
        <v>7.26</v>
      </c>
      <c r="L30" s="819">
        <v>4</v>
      </c>
      <c r="M30" s="819">
        <v>39</v>
      </c>
      <c r="N30" s="823">
        <v>13</v>
      </c>
      <c r="O30" s="819" t="s">
        <v>5807</v>
      </c>
      <c r="P30" s="850" t="s">
        <v>5854</v>
      </c>
      <c r="Q30" s="824">
        <f t="shared" si="0"/>
        <v>-1</v>
      </c>
      <c r="R30" s="824">
        <f t="shared" si="0"/>
        <v>-2.69</v>
      </c>
      <c r="S30" s="847" t="str">
        <f t="shared" si="1"/>
        <v/>
      </c>
      <c r="T30" s="847" t="str">
        <f t="shared" si="2"/>
        <v/>
      </c>
      <c r="U30" s="847" t="str">
        <f t="shared" si="3"/>
        <v/>
      </c>
      <c r="V30" s="851" t="str">
        <f t="shared" si="4"/>
        <v/>
      </c>
      <c r="W30" s="825"/>
    </row>
    <row r="31" spans="1:23" ht="14.4" customHeight="1" x14ac:dyDescent="0.3">
      <c r="A31" s="905" t="s">
        <v>5855</v>
      </c>
      <c r="B31" s="889">
        <v>3</v>
      </c>
      <c r="C31" s="890">
        <v>19.54</v>
      </c>
      <c r="D31" s="829">
        <v>5.3</v>
      </c>
      <c r="E31" s="891">
        <v>1</v>
      </c>
      <c r="F31" s="892">
        <v>7.79</v>
      </c>
      <c r="G31" s="830">
        <v>4</v>
      </c>
      <c r="H31" s="893"/>
      <c r="I31" s="892"/>
      <c r="J31" s="830"/>
      <c r="K31" s="894">
        <v>9.31</v>
      </c>
      <c r="L31" s="893">
        <v>5</v>
      </c>
      <c r="M31" s="893">
        <v>48</v>
      </c>
      <c r="N31" s="895">
        <v>16</v>
      </c>
      <c r="O31" s="893" t="s">
        <v>5807</v>
      </c>
      <c r="P31" s="896" t="s">
        <v>5856</v>
      </c>
      <c r="Q31" s="897">
        <f t="shared" si="0"/>
        <v>-3</v>
      </c>
      <c r="R31" s="897">
        <f t="shared" si="0"/>
        <v>-19.54</v>
      </c>
      <c r="S31" s="898" t="str">
        <f t="shared" si="1"/>
        <v/>
      </c>
      <c r="T31" s="898" t="str">
        <f t="shared" si="2"/>
        <v/>
      </c>
      <c r="U31" s="898" t="str">
        <f t="shared" si="3"/>
        <v/>
      </c>
      <c r="V31" s="899" t="str">
        <f t="shared" si="4"/>
        <v/>
      </c>
      <c r="W31" s="831"/>
    </row>
    <row r="32" spans="1:23" ht="14.4" customHeight="1" x14ac:dyDescent="0.3">
      <c r="A32" s="904" t="s">
        <v>5857</v>
      </c>
      <c r="B32" s="847"/>
      <c r="C32" s="848"/>
      <c r="D32" s="849"/>
      <c r="E32" s="816">
        <v>2</v>
      </c>
      <c r="F32" s="817">
        <v>8.4499999999999993</v>
      </c>
      <c r="G32" s="818">
        <v>3</v>
      </c>
      <c r="H32" s="819">
        <v>1</v>
      </c>
      <c r="I32" s="820">
        <v>4.2300000000000004</v>
      </c>
      <c r="J32" s="821">
        <v>3</v>
      </c>
      <c r="K32" s="822">
        <v>4.2300000000000004</v>
      </c>
      <c r="L32" s="819">
        <v>2</v>
      </c>
      <c r="M32" s="819">
        <v>21</v>
      </c>
      <c r="N32" s="823">
        <v>7</v>
      </c>
      <c r="O32" s="819" t="s">
        <v>5807</v>
      </c>
      <c r="P32" s="850" t="s">
        <v>5858</v>
      </c>
      <c r="Q32" s="824">
        <f t="shared" si="0"/>
        <v>1</v>
      </c>
      <c r="R32" s="824">
        <f t="shared" si="0"/>
        <v>4.2300000000000004</v>
      </c>
      <c r="S32" s="847">
        <f t="shared" si="1"/>
        <v>7</v>
      </c>
      <c r="T32" s="847">
        <f t="shared" si="2"/>
        <v>3</v>
      </c>
      <c r="U32" s="847">
        <f t="shared" si="3"/>
        <v>-4</v>
      </c>
      <c r="V32" s="851">
        <f t="shared" si="4"/>
        <v>0.42857142857142855</v>
      </c>
      <c r="W32" s="825"/>
    </row>
    <row r="33" spans="1:23" ht="14.4" customHeight="1" x14ac:dyDescent="0.3">
      <c r="A33" s="906" t="s">
        <v>5859</v>
      </c>
      <c r="B33" s="842">
        <v>1</v>
      </c>
      <c r="C33" s="843">
        <v>4.43</v>
      </c>
      <c r="D33" s="844">
        <v>35</v>
      </c>
      <c r="E33" s="858"/>
      <c r="F33" s="836"/>
      <c r="G33" s="837"/>
      <c r="H33" s="835"/>
      <c r="I33" s="836"/>
      <c r="J33" s="837"/>
      <c r="K33" s="838">
        <v>4.2300000000000004</v>
      </c>
      <c r="L33" s="835">
        <v>4</v>
      </c>
      <c r="M33" s="835">
        <v>33</v>
      </c>
      <c r="N33" s="839">
        <v>11</v>
      </c>
      <c r="O33" s="835" t="s">
        <v>4986</v>
      </c>
      <c r="P33" s="856" t="s">
        <v>5860</v>
      </c>
      <c r="Q33" s="840">
        <f t="shared" si="0"/>
        <v>-1</v>
      </c>
      <c r="R33" s="840">
        <f t="shared" si="0"/>
        <v>-4.43</v>
      </c>
      <c r="S33" s="853" t="str">
        <f t="shared" si="1"/>
        <v/>
      </c>
      <c r="T33" s="853" t="str">
        <f t="shared" si="2"/>
        <v/>
      </c>
      <c r="U33" s="853" t="str">
        <f t="shared" si="3"/>
        <v/>
      </c>
      <c r="V33" s="857" t="str">
        <f t="shared" si="4"/>
        <v/>
      </c>
      <c r="W33" s="841"/>
    </row>
    <row r="34" spans="1:23" ht="14.4" customHeight="1" x14ac:dyDescent="0.3">
      <c r="A34" s="904" t="s">
        <v>5861</v>
      </c>
      <c r="B34" s="847"/>
      <c r="C34" s="848"/>
      <c r="D34" s="849"/>
      <c r="E34" s="816">
        <v>1</v>
      </c>
      <c r="F34" s="817">
        <v>1.36</v>
      </c>
      <c r="G34" s="818">
        <v>3</v>
      </c>
      <c r="H34" s="819"/>
      <c r="I34" s="820"/>
      <c r="J34" s="821"/>
      <c r="K34" s="822">
        <v>2.5299999999999998</v>
      </c>
      <c r="L34" s="819">
        <v>6</v>
      </c>
      <c r="M34" s="819">
        <v>54</v>
      </c>
      <c r="N34" s="823">
        <v>18</v>
      </c>
      <c r="O34" s="819" t="s">
        <v>5807</v>
      </c>
      <c r="P34" s="850" t="s">
        <v>5862</v>
      </c>
      <c r="Q34" s="824">
        <f t="shared" si="0"/>
        <v>0</v>
      </c>
      <c r="R34" s="824">
        <f t="shared" si="0"/>
        <v>0</v>
      </c>
      <c r="S34" s="847" t="str">
        <f t="shared" si="1"/>
        <v/>
      </c>
      <c r="T34" s="847" t="str">
        <f t="shared" si="2"/>
        <v/>
      </c>
      <c r="U34" s="847" t="str">
        <f t="shared" si="3"/>
        <v/>
      </c>
      <c r="V34" s="851" t="str">
        <f t="shared" si="4"/>
        <v/>
      </c>
      <c r="W34" s="825"/>
    </row>
    <row r="35" spans="1:23" ht="14.4" customHeight="1" x14ac:dyDescent="0.3">
      <c r="A35" s="906" t="s">
        <v>5863</v>
      </c>
      <c r="B35" s="853"/>
      <c r="C35" s="854"/>
      <c r="D35" s="855"/>
      <c r="E35" s="832">
        <v>1</v>
      </c>
      <c r="F35" s="833">
        <v>1.92</v>
      </c>
      <c r="G35" s="834">
        <v>7</v>
      </c>
      <c r="H35" s="835"/>
      <c r="I35" s="836"/>
      <c r="J35" s="837"/>
      <c r="K35" s="838">
        <v>1.92</v>
      </c>
      <c r="L35" s="835">
        <v>3</v>
      </c>
      <c r="M35" s="835">
        <v>24</v>
      </c>
      <c r="N35" s="839">
        <v>8</v>
      </c>
      <c r="O35" s="835" t="s">
        <v>5807</v>
      </c>
      <c r="P35" s="856" t="s">
        <v>5864</v>
      </c>
      <c r="Q35" s="840">
        <f t="shared" si="0"/>
        <v>0</v>
      </c>
      <c r="R35" s="840">
        <f t="shared" si="0"/>
        <v>0</v>
      </c>
      <c r="S35" s="853" t="str">
        <f t="shared" si="1"/>
        <v/>
      </c>
      <c r="T35" s="853" t="str">
        <f t="shared" si="2"/>
        <v/>
      </c>
      <c r="U35" s="853" t="str">
        <f t="shared" si="3"/>
        <v/>
      </c>
      <c r="V35" s="857" t="str">
        <f t="shared" si="4"/>
        <v/>
      </c>
      <c r="W35" s="841"/>
    </row>
    <row r="36" spans="1:23" ht="14.4" customHeight="1" x14ac:dyDescent="0.3">
      <c r="A36" s="904" t="s">
        <v>5865</v>
      </c>
      <c r="B36" s="847"/>
      <c r="C36" s="848"/>
      <c r="D36" s="849"/>
      <c r="E36" s="816">
        <v>1</v>
      </c>
      <c r="F36" s="817">
        <v>1.36</v>
      </c>
      <c r="G36" s="818">
        <v>4</v>
      </c>
      <c r="H36" s="819"/>
      <c r="I36" s="820"/>
      <c r="J36" s="821"/>
      <c r="K36" s="822">
        <v>1.36</v>
      </c>
      <c r="L36" s="819">
        <v>3</v>
      </c>
      <c r="M36" s="819">
        <v>30</v>
      </c>
      <c r="N36" s="823">
        <v>10</v>
      </c>
      <c r="O36" s="819" t="s">
        <v>5807</v>
      </c>
      <c r="P36" s="850" t="s">
        <v>5866</v>
      </c>
      <c r="Q36" s="824">
        <f t="shared" si="0"/>
        <v>0</v>
      </c>
      <c r="R36" s="824">
        <f t="shared" si="0"/>
        <v>0</v>
      </c>
      <c r="S36" s="847" t="str">
        <f t="shared" si="1"/>
        <v/>
      </c>
      <c r="T36" s="847" t="str">
        <f t="shared" si="2"/>
        <v/>
      </c>
      <c r="U36" s="847" t="str">
        <f t="shared" si="3"/>
        <v/>
      </c>
      <c r="V36" s="851" t="str">
        <f t="shared" si="4"/>
        <v/>
      </c>
      <c r="W36" s="825"/>
    </row>
    <row r="37" spans="1:23" ht="14.4" customHeight="1" x14ac:dyDescent="0.3">
      <c r="A37" s="904" t="s">
        <v>5867</v>
      </c>
      <c r="B37" s="847">
        <v>3</v>
      </c>
      <c r="C37" s="848">
        <v>8.08</v>
      </c>
      <c r="D37" s="849">
        <v>3.3</v>
      </c>
      <c r="E37" s="816">
        <v>5</v>
      </c>
      <c r="F37" s="817">
        <v>14.26</v>
      </c>
      <c r="G37" s="818">
        <v>6</v>
      </c>
      <c r="H37" s="819">
        <v>1</v>
      </c>
      <c r="I37" s="820">
        <v>2.81</v>
      </c>
      <c r="J37" s="821">
        <v>8</v>
      </c>
      <c r="K37" s="822">
        <v>2.69</v>
      </c>
      <c r="L37" s="819">
        <v>3</v>
      </c>
      <c r="M37" s="819">
        <v>30</v>
      </c>
      <c r="N37" s="823">
        <v>10</v>
      </c>
      <c r="O37" s="819" t="s">
        <v>5807</v>
      </c>
      <c r="P37" s="850" t="s">
        <v>5868</v>
      </c>
      <c r="Q37" s="824">
        <f t="shared" si="0"/>
        <v>-2</v>
      </c>
      <c r="R37" s="824">
        <f t="shared" si="0"/>
        <v>-5.27</v>
      </c>
      <c r="S37" s="847">
        <f t="shared" si="1"/>
        <v>10</v>
      </c>
      <c r="T37" s="847">
        <f t="shared" si="2"/>
        <v>8</v>
      </c>
      <c r="U37" s="847">
        <f t="shared" si="3"/>
        <v>-2</v>
      </c>
      <c r="V37" s="851">
        <f t="shared" si="4"/>
        <v>0.8</v>
      </c>
      <c r="W37" s="825"/>
    </row>
    <row r="38" spans="1:23" ht="14.4" customHeight="1" x14ac:dyDescent="0.3">
      <c r="A38" s="906" t="s">
        <v>5869</v>
      </c>
      <c r="B38" s="853"/>
      <c r="C38" s="854"/>
      <c r="D38" s="855"/>
      <c r="E38" s="832">
        <v>1</v>
      </c>
      <c r="F38" s="833">
        <v>3.49</v>
      </c>
      <c r="G38" s="834">
        <v>27</v>
      </c>
      <c r="H38" s="835"/>
      <c r="I38" s="836"/>
      <c r="J38" s="837"/>
      <c r="K38" s="838">
        <v>2.74</v>
      </c>
      <c r="L38" s="835">
        <v>2</v>
      </c>
      <c r="M38" s="835">
        <v>21</v>
      </c>
      <c r="N38" s="839">
        <v>7</v>
      </c>
      <c r="O38" s="835" t="s">
        <v>5807</v>
      </c>
      <c r="P38" s="856" t="s">
        <v>5870</v>
      </c>
      <c r="Q38" s="840">
        <f t="shared" si="0"/>
        <v>0</v>
      </c>
      <c r="R38" s="840">
        <f t="shared" si="0"/>
        <v>0</v>
      </c>
      <c r="S38" s="853" t="str">
        <f t="shared" si="1"/>
        <v/>
      </c>
      <c r="T38" s="853" t="str">
        <f t="shared" si="2"/>
        <v/>
      </c>
      <c r="U38" s="853" t="str">
        <f t="shared" si="3"/>
        <v/>
      </c>
      <c r="V38" s="857" t="str">
        <f t="shared" si="4"/>
        <v/>
      </c>
      <c r="W38" s="841"/>
    </row>
    <row r="39" spans="1:23" ht="14.4" customHeight="1" x14ac:dyDescent="0.3">
      <c r="A39" s="904" t="s">
        <v>5871</v>
      </c>
      <c r="B39" s="847">
        <v>1</v>
      </c>
      <c r="C39" s="848">
        <v>6.37</v>
      </c>
      <c r="D39" s="849">
        <v>47</v>
      </c>
      <c r="E39" s="852">
        <v>1</v>
      </c>
      <c r="F39" s="820">
        <v>14.67</v>
      </c>
      <c r="G39" s="821">
        <v>14</v>
      </c>
      <c r="H39" s="816">
        <v>1</v>
      </c>
      <c r="I39" s="817">
        <v>13.07</v>
      </c>
      <c r="J39" s="845">
        <v>28</v>
      </c>
      <c r="K39" s="822">
        <v>6.37</v>
      </c>
      <c r="L39" s="819">
        <v>7</v>
      </c>
      <c r="M39" s="819">
        <v>60</v>
      </c>
      <c r="N39" s="823">
        <v>20</v>
      </c>
      <c r="O39" s="819" t="s">
        <v>5807</v>
      </c>
      <c r="P39" s="850" t="s">
        <v>5872</v>
      </c>
      <c r="Q39" s="824">
        <f t="shared" si="0"/>
        <v>0</v>
      </c>
      <c r="R39" s="824">
        <f t="shared" si="0"/>
        <v>6.7</v>
      </c>
      <c r="S39" s="847">
        <f t="shared" si="1"/>
        <v>20</v>
      </c>
      <c r="T39" s="847">
        <f t="shared" si="2"/>
        <v>28</v>
      </c>
      <c r="U39" s="847">
        <f t="shared" si="3"/>
        <v>8</v>
      </c>
      <c r="V39" s="851">
        <f t="shared" si="4"/>
        <v>1.4</v>
      </c>
      <c r="W39" s="825">
        <v>8</v>
      </c>
    </row>
    <row r="40" spans="1:23" ht="14.4" customHeight="1" x14ac:dyDescent="0.3">
      <c r="A40" s="904" t="s">
        <v>5873</v>
      </c>
      <c r="B40" s="826">
        <v>1</v>
      </c>
      <c r="C40" s="827">
        <v>3.77</v>
      </c>
      <c r="D40" s="828">
        <v>33</v>
      </c>
      <c r="E40" s="852"/>
      <c r="F40" s="820"/>
      <c r="G40" s="821"/>
      <c r="H40" s="819"/>
      <c r="I40" s="820"/>
      <c r="J40" s="821"/>
      <c r="K40" s="822">
        <v>3.77</v>
      </c>
      <c r="L40" s="819">
        <v>6</v>
      </c>
      <c r="M40" s="819">
        <v>54</v>
      </c>
      <c r="N40" s="823">
        <v>18</v>
      </c>
      <c r="O40" s="819" t="s">
        <v>5807</v>
      </c>
      <c r="P40" s="850" t="s">
        <v>5874</v>
      </c>
      <c r="Q40" s="824">
        <f t="shared" si="0"/>
        <v>-1</v>
      </c>
      <c r="R40" s="824">
        <f t="shared" si="0"/>
        <v>-3.77</v>
      </c>
      <c r="S40" s="847" t="str">
        <f t="shared" si="1"/>
        <v/>
      </c>
      <c r="T40" s="847" t="str">
        <f t="shared" si="2"/>
        <v/>
      </c>
      <c r="U40" s="847" t="str">
        <f t="shared" si="3"/>
        <v/>
      </c>
      <c r="V40" s="851" t="str">
        <f t="shared" si="4"/>
        <v/>
      </c>
      <c r="W40" s="825"/>
    </row>
    <row r="41" spans="1:23" ht="14.4" customHeight="1" x14ac:dyDescent="0.3">
      <c r="A41" s="904" t="s">
        <v>5875</v>
      </c>
      <c r="B41" s="826">
        <v>1</v>
      </c>
      <c r="C41" s="827">
        <v>1.41</v>
      </c>
      <c r="D41" s="828">
        <v>3</v>
      </c>
      <c r="E41" s="852"/>
      <c r="F41" s="820"/>
      <c r="G41" s="821"/>
      <c r="H41" s="819"/>
      <c r="I41" s="820"/>
      <c r="J41" s="821"/>
      <c r="K41" s="822">
        <v>2.25</v>
      </c>
      <c r="L41" s="819">
        <v>5</v>
      </c>
      <c r="M41" s="819">
        <v>42</v>
      </c>
      <c r="N41" s="823">
        <v>14</v>
      </c>
      <c r="O41" s="819" t="s">
        <v>5807</v>
      </c>
      <c r="P41" s="850" t="s">
        <v>5876</v>
      </c>
      <c r="Q41" s="824">
        <f t="shared" si="0"/>
        <v>-1</v>
      </c>
      <c r="R41" s="824">
        <f t="shared" si="0"/>
        <v>-1.41</v>
      </c>
      <c r="S41" s="847" t="str">
        <f t="shared" si="1"/>
        <v/>
      </c>
      <c r="T41" s="847" t="str">
        <f t="shared" si="2"/>
        <v/>
      </c>
      <c r="U41" s="847" t="str">
        <f t="shared" si="3"/>
        <v/>
      </c>
      <c r="V41" s="851" t="str">
        <f t="shared" si="4"/>
        <v/>
      </c>
      <c r="W41" s="825"/>
    </row>
    <row r="42" spans="1:23" ht="14.4" customHeight="1" x14ac:dyDescent="0.3">
      <c r="A42" s="906" t="s">
        <v>5877</v>
      </c>
      <c r="B42" s="853"/>
      <c r="C42" s="854"/>
      <c r="D42" s="855"/>
      <c r="E42" s="858"/>
      <c r="F42" s="836"/>
      <c r="G42" s="837"/>
      <c r="H42" s="832">
        <v>1</v>
      </c>
      <c r="I42" s="833">
        <v>1.21</v>
      </c>
      <c r="J42" s="834">
        <v>1</v>
      </c>
      <c r="K42" s="838">
        <v>0.62</v>
      </c>
      <c r="L42" s="835">
        <v>2</v>
      </c>
      <c r="M42" s="835">
        <v>21</v>
      </c>
      <c r="N42" s="839">
        <v>7</v>
      </c>
      <c r="O42" s="835" t="s">
        <v>5807</v>
      </c>
      <c r="P42" s="856" t="s">
        <v>5878</v>
      </c>
      <c r="Q42" s="840">
        <f t="shared" si="0"/>
        <v>1</v>
      </c>
      <c r="R42" s="840">
        <f t="shared" si="0"/>
        <v>1.21</v>
      </c>
      <c r="S42" s="853">
        <f t="shared" si="1"/>
        <v>7</v>
      </c>
      <c r="T42" s="853">
        <f t="shared" si="2"/>
        <v>1</v>
      </c>
      <c r="U42" s="853">
        <f t="shared" si="3"/>
        <v>-6</v>
      </c>
      <c r="V42" s="857">
        <f t="shared" si="4"/>
        <v>0.14285714285714285</v>
      </c>
      <c r="W42" s="841"/>
    </row>
    <row r="43" spans="1:23" ht="14.4" customHeight="1" x14ac:dyDescent="0.3">
      <c r="A43" s="906" t="s">
        <v>5879</v>
      </c>
      <c r="B43" s="853"/>
      <c r="C43" s="854"/>
      <c r="D43" s="855"/>
      <c r="E43" s="832">
        <v>1</v>
      </c>
      <c r="F43" s="833">
        <v>3.31</v>
      </c>
      <c r="G43" s="834">
        <v>7</v>
      </c>
      <c r="H43" s="835"/>
      <c r="I43" s="836"/>
      <c r="J43" s="837"/>
      <c r="K43" s="838">
        <v>0.53</v>
      </c>
      <c r="L43" s="835">
        <v>3</v>
      </c>
      <c r="M43" s="835">
        <v>24</v>
      </c>
      <c r="N43" s="839">
        <v>8</v>
      </c>
      <c r="O43" s="835" t="s">
        <v>5807</v>
      </c>
      <c r="P43" s="856" t="s">
        <v>5880</v>
      </c>
      <c r="Q43" s="840">
        <f t="shared" si="0"/>
        <v>0</v>
      </c>
      <c r="R43" s="840">
        <f t="shared" si="0"/>
        <v>0</v>
      </c>
      <c r="S43" s="853" t="str">
        <f t="shared" si="1"/>
        <v/>
      </c>
      <c r="T43" s="853" t="str">
        <f t="shared" si="2"/>
        <v/>
      </c>
      <c r="U43" s="853" t="str">
        <f t="shared" si="3"/>
        <v/>
      </c>
      <c r="V43" s="857" t="str">
        <f t="shared" si="4"/>
        <v/>
      </c>
      <c r="W43" s="841"/>
    </row>
    <row r="44" spans="1:23" ht="14.4" customHeight="1" x14ac:dyDescent="0.3">
      <c r="A44" s="904" t="s">
        <v>5881</v>
      </c>
      <c r="B44" s="847"/>
      <c r="C44" s="848"/>
      <c r="D44" s="849"/>
      <c r="E44" s="852"/>
      <c r="F44" s="820"/>
      <c r="G44" s="821"/>
      <c r="H44" s="816">
        <v>1</v>
      </c>
      <c r="I44" s="817">
        <v>4.49</v>
      </c>
      <c r="J44" s="818">
        <v>3</v>
      </c>
      <c r="K44" s="822">
        <v>9.2200000000000006</v>
      </c>
      <c r="L44" s="819">
        <v>7</v>
      </c>
      <c r="M44" s="819">
        <v>66</v>
      </c>
      <c r="N44" s="823">
        <v>22</v>
      </c>
      <c r="O44" s="819" t="s">
        <v>4986</v>
      </c>
      <c r="P44" s="850" t="s">
        <v>5882</v>
      </c>
      <c r="Q44" s="824">
        <f t="shared" si="0"/>
        <v>1</v>
      </c>
      <c r="R44" s="824">
        <f t="shared" si="0"/>
        <v>4.49</v>
      </c>
      <c r="S44" s="847">
        <f t="shared" si="1"/>
        <v>22</v>
      </c>
      <c r="T44" s="847">
        <f t="shared" si="2"/>
        <v>3</v>
      </c>
      <c r="U44" s="847">
        <f t="shared" si="3"/>
        <v>-19</v>
      </c>
      <c r="V44" s="851">
        <f t="shared" si="4"/>
        <v>0.13636363636363635</v>
      </c>
      <c r="W44" s="825"/>
    </row>
    <row r="45" spans="1:23" ht="14.4" customHeight="1" x14ac:dyDescent="0.3">
      <c r="A45" s="906" t="s">
        <v>5883</v>
      </c>
      <c r="B45" s="842">
        <v>2</v>
      </c>
      <c r="C45" s="843">
        <v>10.199999999999999</v>
      </c>
      <c r="D45" s="844">
        <v>3</v>
      </c>
      <c r="E45" s="858"/>
      <c r="F45" s="836"/>
      <c r="G45" s="837"/>
      <c r="H45" s="835"/>
      <c r="I45" s="836"/>
      <c r="J45" s="837"/>
      <c r="K45" s="838">
        <v>1.83</v>
      </c>
      <c r="L45" s="835">
        <v>3</v>
      </c>
      <c r="M45" s="835">
        <v>30</v>
      </c>
      <c r="N45" s="839">
        <v>10</v>
      </c>
      <c r="O45" s="835" t="s">
        <v>5807</v>
      </c>
      <c r="P45" s="856" t="s">
        <v>5884</v>
      </c>
      <c r="Q45" s="840">
        <f t="shared" si="0"/>
        <v>-2</v>
      </c>
      <c r="R45" s="840">
        <f t="shared" si="0"/>
        <v>-10.199999999999999</v>
      </c>
      <c r="S45" s="853" t="str">
        <f t="shared" si="1"/>
        <v/>
      </c>
      <c r="T45" s="853" t="str">
        <f t="shared" si="2"/>
        <v/>
      </c>
      <c r="U45" s="853" t="str">
        <f t="shared" si="3"/>
        <v/>
      </c>
      <c r="V45" s="857" t="str">
        <f t="shared" si="4"/>
        <v/>
      </c>
      <c r="W45" s="841"/>
    </row>
    <row r="46" spans="1:23" ht="14.4" customHeight="1" x14ac:dyDescent="0.3">
      <c r="A46" s="906" t="s">
        <v>5885</v>
      </c>
      <c r="B46" s="853">
        <v>1</v>
      </c>
      <c r="C46" s="854">
        <v>5.89</v>
      </c>
      <c r="D46" s="855">
        <v>8</v>
      </c>
      <c r="E46" s="858">
        <v>1</v>
      </c>
      <c r="F46" s="836">
        <v>5.89</v>
      </c>
      <c r="G46" s="837">
        <v>7</v>
      </c>
      <c r="H46" s="832">
        <v>1</v>
      </c>
      <c r="I46" s="833">
        <v>6.44</v>
      </c>
      <c r="J46" s="834">
        <v>8</v>
      </c>
      <c r="K46" s="838">
        <v>5.89</v>
      </c>
      <c r="L46" s="835">
        <v>7</v>
      </c>
      <c r="M46" s="835">
        <v>66</v>
      </c>
      <c r="N46" s="839">
        <v>22</v>
      </c>
      <c r="O46" s="835" t="s">
        <v>5807</v>
      </c>
      <c r="P46" s="856" t="s">
        <v>5886</v>
      </c>
      <c r="Q46" s="840">
        <f t="shared" si="0"/>
        <v>0</v>
      </c>
      <c r="R46" s="840">
        <f t="shared" si="0"/>
        <v>0.55000000000000071</v>
      </c>
      <c r="S46" s="853">
        <f t="shared" si="1"/>
        <v>22</v>
      </c>
      <c r="T46" s="853">
        <f t="shared" si="2"/>
        <v>8</v>
      </c>
      <c r="U46" s="853">
        <f t="shared" si="3"/>
        <v>-14</v>
      </c>
      <c r="V46" s="857">
        <f t="shared" si="4"/>
        <v>0.36363636363636365</v>
      </c>
      <c r="W46" s="841"/>
    </row>
    <row r="47" spans="1:23" ht="14.4" customHeight="1" x14ac:dyDescent="0.3">
      <c r="A47" s="904" t="s">
        <v>5887</v>
      </c>
      <c r="B47" s="826">
        <v>8</v>
      </c>
      <c r="C47" s="827">
        <v>14.85</v>
      </c>
      <c r="D47" s="828">
        <v>4.5</v>
      </c>
      <c r="E47" s="852">
        <v>5</v>
      </c>
      <c r="F47" s="820">
        <v>9.1199999999999992</v>
      </c>
      <c r="G47" s="821">
        <v>4.4000000000000004</v>
      </c>
      <c r="H47" s="819">
        <v>3</v>
      </c>
      <c r="I47" s="820">
        <v>3.76</v>
      </c>
      <c r="J47" s="821">
        <v>2.2999999999999998</v>
      </c>
      <c r="K47" s="822">
        <v>2.02</v>
      </c>
      <c r="L47" s="819">
        <v>4</v>
      </c>
      <c r="M47" s="819">
        <v>39</v>
      </c>
      <c r="N47" s="823">
        <v>13</v>
      </c>
      <c r="O47" s="819" t="s">
        <v>5807</v>
      </c>
      <c r="P47" s="850" t="s">
        <v>5888</v>
      </c>
      <c r="Q47" s="824">
        <f t="shared" si="0"/>
        <v>-5</v>
      </c>
      <c r="R47" s="824">
        <f t="shared" si="0"/>
        <v>-11.09</v>
      </c>
      <c r="S47" s="847">
        <f t="shared" si="1"/>
        <v>39</v>
      </c>
      <c r="T47" s="847">
        <f t="shared" si="2"/>
        <v>6.8999999999999995</v>
      </c>
      <c r="U47" s="847">
        <f t="shared" si="3"/>
        <v>-32.1</v>
      </c>
      <c r="V47" s="851">
        <f t="shared" si="4"/>
        <v>0.17692307692307691</v>
      </c>
      <c r="W47" s="825"/>
    </row>
    <row r="48" spans="1:23" ht="14.4" customHeight="1" x14ac:dyDescent="0.3">
      <c r="A48" s="906" t="s">
        <v>5889</v>
      </c>
      <c r="B48" s="853"/>
      <c r="C48" s="854"/>
      <c r="D48" s="855"/>
      <c r="E48" s="858">
        <v>1</v>
      </c>
      <c r="F48" s="836">
        <v>4.2</v>
      </c>
      <c r="G48" s="837">
        <v>1</v>
      </c>
      <c r="H48" s="832">
        <v>1</v>
      </c>
      <c r="I48" s="833">
        <v>5.29</v>
      </c>
      <c r="J48" s="834">
        <v>2</v>
      </c>
      <c r="K48" s="838">
        <v>4.8499999999999996</v>
      </c>
      <c r="L48" s="835">
        <v>5</v>
      </c>
      <c r="M48" s="835">
        <v>48</v>
      </c>
      <c r="N48" s="839">
        <v>16</v>
      </c>
      <c r="O48" s="835" t="s">
        <v>5807</v>
      </c>
      <c r="P48" s="856" t="s">
        <v>5890</v>
      </c>
      <c r="Q48" s="840">
        <f t="shared" si="0"/>
        <v>1</v>
      </c>
      <c r="R48" s="840">
        <f t="shared" si="0"/>
        <v>5.29</v>
      </c>
      <c r="S48" s="853">
        <f t="shared" si="1"/>
        <v>16</v>
      </c>
      <c r="T48" s="853">
        <f t="shared" si="2"/>
        <v>2</v>
      </c>
      <c r="U48" s="853">
        <f t="shared" si="3"/>
        <v>-14</v>
      </c>
      <c r="V48" s="857">
        <f t="shared" si="4"/>
        <v>0.125</v>
      </c>
      <c r="W48" s="841"/>
    </row>
    <row r="49" spans="1:23" ht="14.4" customHeight="1" x14ac:dyDescent="0.3">
      <c r="A49" s="906" t="s">
        <v>5891</v>
      </c>
      <c r="B49" s="842">
        <v>1</v>
      </c>
      <c r="C49" s="843">
        <v>0.47</v>
      </c>
      <c r="D49" s="844">
        <v>1</v>
      </c>
      <c r="E49" s="858"/>
      <c r="F49" s="836"/>
      <c r="G49" s="837"/>
      <c r="H49" s="835"/>
      <c r="I49" s="836"/>
      <c r="J49" s="837"/>
      <c r="K49" s="838">
        <v>0.88</v>
      </c>
      <c r="L49" s="835">
        <v>2</v>
      </c>
      <c r="M49" s="835">
        <v>21</v>
      </c>
      <c r="N49" s="839">
        <v>7</v>
      </c>
      <c r="O49" s="835" t="s">
        <v>5807</v>
      </c>
      <c r="P49" s="856" t="s">
        <v>5892</v>
      </c>
      <c r="Q49" s="840">
        <f t="shared" si="0"/>
        <v>-1</v>
      </c>
      <c r="R49" s="840">
        <f t="shared" si="0"/>
        <v>-0.47</v>
      </c>
      <c r="S49" s="853" t="str">
        <f t="shared" si="1"/>
        <v/>
      </c>
      <c r="T49" s="853" t="str">
        <f t="shared" si="2"/>
        <v/>
      </c>
      <c r="U49" s="853" t="str">
        <f t="shared" si="3"/>
        <v/>
      </c>
      <c r="V49" s="857" t="str">
        <f t="shared" si="4"/>
        <v/>
      </c>
      <c r="W49" s="841"/>
    </row>
    <row r="50" spans="1:23" ht="14.4" customHeight="1" x14ac:dyDescent="0.3">
      <c r="A50" s="905" t="s">
        <v>5893</v>
      </c>
      <c r="B50" s="889">
        <v>1</v>
      </c>
      <c r="C50" s="890">
        <v>3.18</v>
      </c>
      <c r="D50" s="829">
        <v>5</v>
      </c>
      <c r="E50" s="891">
        <v>1</v>
      </c>
      <c r="F50" s="892">
        <v>1.75</v>
      </c>
      <c r="G50" s="830">
        <v>2</v>
      </c>
      <c r="H50" s="893"/>
      <c r="I50" s="892"/>
      <c r="J50" s="830"/>
      <c r="K50" s="894">
        <v>3.18</v>
      </c>
      <c r="L50" s="893">
        <v>4</v>
      </c>
      <c r="M50" s="893">
        <v>33</v>
      </c>
      <c r="N50" s="895">
        <v>11</v>
      </c>
      <c r="O50" s="893" t="s">
        <v>5807</v>
      </c>
      <c r="P50" s="896" t="s">
        <v>5892</v>
      </c>
      <c r="Q50" s="897">
        <f t="shared" si="0"/>
        <v>-1</v>
      </c>
      <c r="R50" s="897">
        <f t="shared" si="0"/>
        <v>-3.18</v>
      </c>
      <c r="S50" s="898" t="str">
        <f t="shared" si="1"/>
        <v/>
      </c>
      <c r="T50" s="898" t="str">
        <f t="shared" si="2"/>
        <v/>
      </c>
      <c r="U50" s="898" t="str">
        <f t="shared" si="3"/>
        <v/>
      </c>
      <c r="V50" s="899" t="str">
        <f t="shared" si="4"/>
        <v/>
      </c>
      <c r="W50" s="831"/>
    </row>
    <row r="51" spans="1:23" ht="14.4" customHeight="1" x14ac:dyDescent="0.3">
      <c r="A51" s="906" t="s">
        <v>5894</v>
      </c>
      <c r="B51" s="842">
        <v>6</v>
      </c>
      <c r="C51" s="843">
        <v>2.4700000000000002</v>
      </c>
      <c r="D51" s="844">
        <v>1.7</v>
      </c>
      <c r="E51" s="858">
        <v>3</v>
      </c>
      <c r="F51" s="836">
        <v>1.76</v>
      </c>
      <c r="G51" s="837">
        <v>1.7</v>
      </c>
      <c r="H51" s="835">
        <v>1</v>
      </c>
      <c r="I51" s="836">
        <v>0.32</v>
      </c>
      <c r="J51" s="837">
        <v>1</v>
      </c>
      <c r="K51" s="838">
        <v>0.85</v>
      </c>
      <c r="L51" s="835">
        <v>3</v>
      </c>
      <c r="M51" s="835">
        <v>24</v>
      </c>
      <c r="N51" s="839">
        <v>8</v>
      </c>
      <c r="O51" s="835" t="s">
        <v>5807</v>
      </c>
      <c r="P51" s="856" t="s">
        <v>5895</v>
      </c>
      <c r="Q51" s="840">
        <f t="shared" si="0"/>
        <v>-5</v>
      </c>
      <c r="R51" s="840">
        <f t="shared" si="0"/>
        <v>-2.1500000000000004</v>
      </c>
      <c r="S51" s="853">
        <f t="shared" si="1"/>
        <v>8</v>
      </c>
      <c r="T51" s="853">
        <f t="shared" si="2"/>
        <v>1</v>
      </c>
      <c r="U51" s="853">
        <f t="shared" si="3"/>
        <v>-7</v>
      </c>
      <c r="V51" s="857">
        <f t="shared" si="4"/>
        <v>0.125</v>
      </c>
      <c r="W51" s="841"/>
    </row>
    <row r="52" spans="1:23" ht="14.4" customHeight="1" x14ac:dyDescent="0.3">
      <c r="A52" s="906" t="s">
        <v>5896</v>
      </c>
      <c r="B52" s="842">
        <v>1</v>
      </c>
      <c r="C52" s="843">
        <v>5.8</v>
      </c>
      <c r="D52" s="844">
        <v>3</v>
      </c>
      <c r="E52" s="858"/>
      <c r="F52" s="836"/>
      <c r="G52" s="837"/>
      <c r="H52" s="835"/>
      <c r="I52" s="836"/>
      <c r="J52" s="837"/>
      <c r="K52" s="838">
        <v>4.07</v>
      </c>
      <c r="L52" s="835">
        <v>5</v>
      </c>
      <c r="M52" s="835">
        <v>45</v>
      </c>
      <c r="N52" s="839">
        <v>15</v>
      </c>
      <c r="O52" s="835" t="s">
        <v>5807</v>
      </c>
      <c r="P52" s="856" t="s">
        <v>5897</v>
      </c>
      <c r="Q52" s="840">
        <f t="shared" si="0"/>
        <v>-1</v>
      </c>
      <c r="R52" s="840">
        <f t="shared" si="0"/>
        <v>-5.8</v>
      </c>
      <c r="S52" s="853" t="str">
        <f t="shared" si="1"/>
        <v/>
      </c>
      <c r="T52" s="853" t="str">
        <f t="shared" si="2"/>
        <v/>
      </c>
      <c r="U52" s="853" t="str">
        <f t="shared" si="3"/>
        <v/>
      </c>
      <c r="V52" s="857" t="str">
        <f t="shared" si="4"/>
        <v/>
      </c>
      <c r="W52" s="841"/>
    </row>
    <row r="53" spans="1:23" ht="14.4" customHeight="1" x14ac:dyDescent="0.3">
      <c r="A53" s="904" t="s">
        <v>5898</v>
      </c>
      <c r="B53" s="847"/>
      <c r="C53" s="848"/>
      <c r="D53" s="849"/>
      <c r="E53" s="816">
        <v>1</v>
      </c>
      <c r="F53" s="817">
        <v>37.340000000000003</v>
      </c>
      <c r="G53" s="818">
        <v>30</v>
      </c>
      <c r="H53" s="819"/>
      <c r="I53" s="820"/>
      <c r="J53" s="821"/>
      <c r="K53" s="822">
        <v>37.340000000000003</v>
      </c>
      <c r="L53" s="819">
        <v>22</v>
      </c>
      <c r="M53" s="819">
        <v>132</v>
      </c>
      <c r="N53" s="823">
        <v>44</v>
      </c>
      <c r="O53" s="819" t="s">
        <v>5807</v>
      </c>
      <c r="P53" s="850" t="s">
        <v>5899</v>
      </c>
      <c r="Q53" s="824">
        <f t="shared" si="0"/>
        <v>0</v>
      </c>
      <c r="R53" s="824">
        <f t="shared" si="0"/>
        <v>0</v>
      </c>
      <c r="S53" s="847" t="str">
        <f t="shared" si="1"/>
        <v/>
      </c>
      <c r="T53" s="847" t="str">
        <f t="shared" si="2"/>
        <v/>
      </c>
      <c r="U53" s="847" t="str">
        <f t="shared" si="3"/>
        <v/>
      </c>
      <c r="V53" s="851" t="str">
        <f t="shared" si="4"/>
        <v/>
      </c>
      <c r="W53" s="825"/>
    </row>
    <row r="54" spans="1:23" ht="14.4" customHeight="1" x14ac:dyDescent="0.3">
      <c r="A54" s="906" t="s">
        <v>5900</v>
      </c>
      <c r="B54" s="853"/>
      <c r="C54" s="854"/>
      <c r="D54" s="855"/>
      <c r="E54" s="858">
        <v>1</v>
      </c>
      <c r="F54" s="836">
        <v>23.68</v>
      </c>
      <c r="G54" s="837">
        <v>20</v>
      </c>
      <c r="H54" s="832">
        <v>2</v>
      </c>
      <c r="I54" s="833">
        <v>45.6</v>
      </c>
      <c r="J54" s="834">
        <v>14</v>
      </c>
      <c r="K54" s="838">
        <v>23.68</v>
      </c>
      <c r="L54" s="835">
        <v>11</v>
      </c>
      <c r="M54" s="835">
        <v>87</v>
      </c>
      <c r="N54" s="839">
        <v>29</v>
      </c>
      <c r="O54" s="835" t="s">
        <v>5807</v>
      </c>
      <c r="P54" s="856" t="s">
        <v>5901</v>
      </c>
      <c r="Q54" s="840">
        <f t="shared" si="0"/>
        <v>2</v>
      </c>
      <c r="R54" s="840">
        <f t="shared" si="0"/>
        <v>45.6</v>
      </c>
      <c r="S54" s="853">
        <f t="shared" si="1"/>
        <v>58</v>
      </c>
      <c r="T54" s="853">
        <f t="shared" si="2"/>
        <v>28</v>
      </c>
      <c r="U54" s="853">
        <f t="shared" si="3"/>
        <v>-30</v>
      </c>
      <c r="V54" s="857">
        <f t="shared" si="4"/>
        <v>0.48275862068965519</v>
      </c>
      <c r="W54" s="841"/>
    </row>
    <row r="55" spans="1:23" ht="14.4" customHeight="1" x14ac:dyDescent="0.3">
      <c r="A55" s="906" t="s">
        <v>2824</v>
      </c>
      <c r="B55" s="842">
        <v>2</v>
      </c>
      <c r="C55" s="843">
        <v>19.11</v>
      </c>
      <c r="D55" s="844">
        <v>21</v>
      </c>
      <c r="E55" s="858"/>
      <c r="F55" s="836"/>
      <c r="G55" s="837"/>
      <c r="H55" s="835"/>
      <c r="I55" s="836"/>
      <c r="J55" s="837"/>
      <c r="K55" s="838">
        <v>9.25</v>
      </c>
      <c r="L55" s="835">
        <v>5</v>
      </c>
      <c r="M55" s="835">
        <v>48</v>
      </c>
      <c r="N55" s="839">
        <v>16</v>
      </c>
      <c r="O55" s="835" t="s">
        <v>5807</v>
      </c>
      <c r="P55" s="856" t="s">
        <v>5902</v>
      </c>
      <c r="Q55" s="840">
        <f t="shared" si="0"/>
        <v>-2</v>
      </c>
      <c r="R55" s="840">
        <f t="shared" si="0"/>
        <v>-19.11</v>
      </c>
      <c r="S55" s="853" t="str">
        <f t="shared" si="1"/>
        <v/>
      </c>
      <c r="T55" s="853" t="str">
        <f t="shared" si="2"/>
        <v/>
      </c>
      <c r="U55" s="853" t="str">
        <f t="shared" si="3"/>
        <v/>
      </c>
      <c r="V55" s="857" t="str">
        <f t="shared" si="4"/>
        <v/>
      </c>
      <c r="W55" s="841"/>
    </row>
    <row r="56" spans="1:23" ht="14.4" customHeight="1" x14ac:dyDescent="0.3">
      <c r="A56" s="904" t="s">
        <v>5903</v>
      </c>
      <c r="B56" s="847">
        <v>1</v>
      </c>
      <c r="C56" s="848">
        <v>6.85</v>
      </c>
      <c r="D56" s="849">
        <v>1</v>
      </c>
      <c r="E56" s="852"/>
      <c r="F56" s="820"/>
      <c r="G56" s="821"/>
      <c r="H56" s="816">
        <v>2</v>
      </c>
      <c r="I56" s="817">
        <v>8.67</v>
      </c>
      <c r="J56" s="845">
        <v>2.5</v>
      </c>
      <c r="K56" s="822">
        <v>3.18</v>
      </c>
      <c r="L56" s="819">
        <v>1</v>
      </c>
      <c r="M56" s="819">
        <v>5</v>
      </c>
      <c r="N56" s="823">
        <v>2</v>
      </c>
      <c r="O56" s="819" t="s">
        <v>5807</v>
      </c>
      <c r="P56" s="850" t="s">
        <v>5904</v>
      </c>
      <c r="Q56" s="824">
        <f t="shared" si="0"/>
        <v>1</v>
      </c>
      <c r="R56" s="824">
        <f t="shared" si="0"/>
        <v>1.8200000000000003</v>
      </c>
      <c r="S56" s="847">
        <f t="shared" si="1"/>
        <v>4</v>
      </c>
      <c r="T56" s="847">
        <f t="shared" si="2"/>
        <v>5</v>
      </c>
      <c r="U56" s="847">
        <f t="shared" si="3"/>
        <v>1</v>
      </c>
      <c r="V56" s="851">
        <f t="shared" si="4"/>
        <v>1.25</v>
      </c>
      <c r="W56" s="825">
        <v>1</v>
      </c>
    </row>
    <row r="57" spans="1:23" ht="14.4" customHeight="1" thickBot="1" x14ac:dyDescent="0.35">
      <c r="A57" s="907" t="s">
        <v>5905</v>
      </c>
      <c r="B57" s="908">
        <v>2</v>
      </c>
      <c r="C57" s="909">
        <v>8.1999999999999993</v>
      </c>
      <c r="D57" s="910">
        <v>8.5</v>
      </c>
      <c r="E57" s="911"/>
      <c r="F57" s="912"/>
      <c r="G57" s="913"/>
      <c r="H57" s="914">
        <v>1</v>
      </c>
      <c r="I57" s="912">
        <v>1.87</v>
      </c>
      <c r="J57" s="913">
        <v>2</v>
      </c>
      <c r="K57" s="915">
        <v>4.42</v>
      </c>
      <c r="L57" s="914">
        <v>6</v>
      </c>
      <c r="M57" s="914">
        <v>57</v>
      </c>
      <c r="N57" s="916">
        <v>19</v>
      </c>
      <c r="O57" s="914" t="s">
        <v>5807</v>
      </c>
      <c r="P57" s="917" t="s">
        <v>5906</v>
      </c>
      <c r="Q57" s="918">
        <f t="shared" si="0"/>
        <v>-1</v>
      </c>
      <c r="R57" s="918">
        <f t="shared" si="0"/>
        <v>-6.3299999999999992</v>
      </c>
      <c r="S57" s="919">
        <f t="shared" si="1"/>
        <v>19</v>
      </c>
      <c r="T57" s="919">
        <f t="shared" si="2"/>
        <v>2</v>
      </c>
      <c r="U57" s="919">
        <f t="shared" si="3"/>
        <v>-17</v>
      </c>
      <c r="V57" s="920">
        <f t="shared" si="4"/>
        <v>0.10526315789473684</v>
      </c>
      <c r="W57" s="9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8:Q1048576">
    <cfRule type="cellIs" dxfId="12" priority="9" stopIfTrue="1" operator="lessThan">
      <formula>0</formula>
    </cfRule>
  </conditionalFormatting>
  <conditionalFormatting sqref="U58:U1048576">
    <cfRule type="cellIs" dxfId="11" priority="8" stopIfTrue="1" operator="greaterThan">
      <formula>0</formula>
    </cfRule>
  </conditionalFormatting>
  <conditionalFormatting sqref="V58:V1048576">
    <cfRule type="cellIs" dxfId="10" priority="7" stopIfTrue="1" operator="greaterThan">
      <formula>1</formula>
    </cfRule>
  </conditionalFormatting>
  <conditionalFormatting sqref="V58:V1048576">
    <cfRule type="cellIs" dxfId="9" priority="4" stopIfTrue="1" operator="greaterThan">
      <formula>1</formula>
    </cfRule>
  </conditionalFormatting>
  <conditionalFormatting sqref="U58:U1048576">
    <cfRule type="cellIs" dxfId="8" priority="5" stopIfTrue="1" operator="greaterThan">
      <formula>0</formula>
    </cfRule>
  </conditionalFormatting>
  <conditionalFormatting sqref="Q58:Q1048576">
    <cfRule type="cellIs" dxfId="7" priority="6" stopIfTrue="1" operator="lessThan">
      <formula>0</formula>
    </cfRule>
  </conditionalFormatting>
  <conditionalFormatting sqref="V5:V57">
    <cfRule type="cellIs" dxfId="6" priority="1" stopIfTrue="1" operator="greaterThan">
      <formula>1</formula>
    </cfRule>
  </conditionalFormatting>
  <conditionalFormatting sqref="U5:U57">
    <cfRule type="cellIs" dxfId="5" priority="2" stopIfTrue="1" operator="greaterThan">
      <formula>0</formula>
    </cfRule>
  </conditionalFormatting>
  <conditionalFormatting sqref="Q5:Q5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4470913</v>
      </c>
      <c r="C3" s="351">
        <f t="shared" ref="C3:L3" si="0">SUBTOTAL(9,C6:C1048576)</f>
        <v>10</v>
      </c>
      <c r="D3" s="351">
        <f t="shared" si="0"/>
        <v>4169987</v>
      </c>
      <c r="E3" s="351">
        <f t="shared" si="0"/>
        <v>7.2361462671623009</v>
      </c>
      <c r="F3" s="351">
        <f t="shared" si="0"/>
        <v>4897365</v>
      </c>
      <c r="G3" s="354">
        <f>IF(B3&lt;&gt;0,F3/B3,"")</f>
        <v>1.0953836498272276</v>
      </c>
      <c r="H3" s="350">
        <f t="shared" si="0"/>
        <v>625352.81999999995</v>
      </c>
      <c r="I3" s="351">
        <f t="shared" si="0"/>
        <v>1</v>
      </c>
      <c r="J3" s="351">
        <f t="shared" si="0"/>
        <v>494518.85999999993</v>
      </c>
      <c r="K3" s="351">
        <f t="shared" si="0"/>
        <v>0.76757798901426555</v>
      </c>
      <c r="L3" s="351">
        <f t="shared" si="0"/>
        <v>576397.25999999989</v>
      </c>
      <c r="M3" s="352">
        <f>IF(H3&lt;&gt;0,L3/H3,"")</f>
        <v>0.92171529665445495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2"/>
      <c r="B5" s="923">
        <v>2014</v>
      </c>
      <c r="C5" s="924"/>
      <c r="D5" s="924">
        <v>2015</v>
      </c>
      <c r="E5" s="924"/>
      <c r="F5" s="924">
        <v>2016</v>
      </c>
      <c r="G5" s="793" t="s">
        <v>2</v>
      </c>
      <c r="H5" s="923">
        <v>2014</v>
      </c>
      <c r="I5" s="924"/>
      <c r="J5" s="924">
        <v>2015</v>
      </c>
      <c r="K5" s="924"/>
      <c r="L5" s="924">
        <v>2016</v>
      </c>
      <c r="M5" s="793" t="s">
        <v>2</v>
      </c>
    </row>
    <row r="6" spans="1:13" ht="14.4" customHeight="1" x14ac:dyDescent="0.3">
      <c r="A6" s="751" t="s">
        <v>5063</v>
      </c>
      <c r="B6" s="794">
        <v>258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35" t="s">
        <v>5073</v>
      </c>
      <c r="B7" s="931"/>
      <c r="C7" s="932"/>
      <c r="D7" s="931">
        <v>8135</v>
      </c>
      <c r="E7" s="932"/>
      <c r="F7" s="931"/>
      <c r="G7" s="933"/>
      <c r="H7" s="931"/>
      <c r="I7" s="932"/>
      <c r="J7" s="931"/>
      <c r="K7" s="932"/>
      <c r="L7" s="931"/>
      <c r="M7" s="934"/>
    </row>
    <row r="8" spans="1:13" ht="14.4" customHeight="1" x14ac:dyDescent="0.3">
      <c r="A8" s="935" t="s">
        <v>5076</v>
      </c>
      <c r="B8" s="931">
        <v>2605</v>
      </c>
      <c r="C8" s="932">
        <v>1</v>
      </c>
      <c r="D8" s="931">
        <v>1262</v>
      </c>
      <c r="E8" s="932">
        <v>0.48445297504798462</v>
      </c>
      <c r="F8" s="931">
        <v>3014</v>
      </c>
      <c r="G8" s="933">
        <v>1.1570057581573896</v>
      </c>
      <c r="H8" s="931"/>
      <c r="I8" s="932"/>
      <c r="J8" s="931"/>
      <c r="K8" s="932"/>
      <c r="L8" s="931"/>
      <c r="M8" s="934"/>
    </row>
    <row r="9" spans="1:13" ht="14.4" customHeight="1" x14ac:dyDescent="0.3">
      <c r="A9" s="935" t="s">
        <v>5908</v>
      </c>
      <c r="B9" s="931"/>
      <c r="C9" s="932"/>
      <c r="D9" s="931">
        <v>16592</v>
      </c>
      <c r="E9" s="932"/>
      <c r="F9" s="931"/>
      <c r="G9" s="933"/>
      <c r="H9" s="931"/>
      <c r="I9" s="932"/>
      <c r="J9" s="931">
        <v>14511.800000000001</v>
      </c>
      <c r="K9" s="932"/>
      <c r="L9" s="931"/>
      <c r="M9" s="934"/>
    </row>
    <row r="10" spans="1:13" ht="14.4" customHeight="1" x14ac:dyDescent="0.3">
      <c r="A10" s="935" t="s">
        <v>5085</v>
      </c>
      <c r="B10" s="931">
        <v>301307</v>
      </c>
      <c r="C10" s="932">
        <v>1</v>
      </c>
      <c r="D10" s="931">
        <v>354812</v>
      </c>
      <c r="E10" s="932">
        <v>1.1775763589959742</v>
      </c>
      <c r="F10" s="931">
        <v>355428</v>
      </c>
      <c r="G10" s="933">
        <v>1.1796207854447458</v>
      </c>
      <c r="H10" s="931"/>
      <c r="I10" s="932"/>
      <c r="J10" s="931"/>
      <c r="K10" s="932"/>
      <c r="L10" s="931"/>
      <c r="M10" s="934"/>
    </row>
    <row r="11" spans="1:13" ht="14.4" customHeight="1" x14ac:dyDescent="0.3">
      <c r="A11" s="935" t="s">
        <v>5909</v>
      </c>
      <c r="B11" s="931">
        <v>1871782</v>
      </c>
      <c r="C11" s="932">
        <v>1</v>
      </c>
      <c r="D11" s="931">
        <v>1999975</v>
      </c>
      <c r="E11" s="932">
        <v>1.0684871421992519</v>
      </c>
      <c r="F11" s="931">
        <v>2361843</v>
      </c>
      <c r="G11" s="933">
        <v>1.2618152113867962</v>
      </c>
      <c r="H11" s="931"/>
      <c r="I11" s="932"/>
      <c r="J11" s="931"/>
      <c r="K11" s="932"/>
      <c r="L11" s="931"/>
      <c r="M11" s="934"/>
    </row>
    <row r="12" spans="1:13" ht="14.4" customHeight="1" x14ac:dyDescent="0.3">
      <c r="A12" s="935" t="s">
        <v>5910</v>
      </c>
      <c r="B12" s="931">
        <v>916623</v>
      </c>
      <c r="C12" s="932">
        <v>1</v>
      </c>
      <c r="D12" s="931">
        <v>723270</v>
      </c>
      <c r="E12" s="932">
        <v>0.78905940610261793</v>
      </c>
      <c r="F12" s="931">
        <v>956920</v>
      </c>
      <c r="G12" s="933">
        <v>1.043962457847992</v>
      </c>
      <c r="H12" s="931">
        <v>625352.81999999995</v>
      </c>
      <c r="I12" s="932">
        <v>1</v>
      </c>
      <c r="J12" s="931">
        <v>480007.05999999994</v>
      </c>
      <c r="K12" s="932">
        <v>0.76757798901426555</v>
      </c>
      <c r="L12" s="931">
        <v>576397.25999999989</v>
      </c>
      <c r="M12" s="934">
        <v>0.92171529665445495</v>
      </c>
    </row>
    <row r="13" spans="1:13" ht="14.4" customHeight="1" x14ac:dyDescent="0.3">
      <c r="A13" s="935" t="s">
        <v>5911</v>
      </c>
      <c r="B13" s="931">
        <v>373591</v>
      </c>
      <c r="C13" s="932">
        <v>1</v>
      </c>
      <c r="D13" s="931">
        <v>323848</v>
      </c>
      <c r="E13" s="932">
        <v>0.86685171751996171</v>
      </c>
      <c r="F13" s="931">
        <v>300452</v>
      </c>
      <c r="G13" s="933">
        <v>0.80422708255819864</v>
      </c>
      <c r="H13" s="931"/>
      <c r="I13" s="932"/>
      <c r="J13" s="931"/>
      <c r="K13" s="932"/>
      <c r="L13" s="931"/>
      <c r="M13" s="934"/>
    </row>
    <row r="14" spans="1:13" ht="14.4" customHeight="1" x14ac:dyDescent="0.3">
      <c r="A14" s="935" t="s">
        <v>5912</v>
      </c>
      <c r="B14" s="931">
        <v>111322</v>
      </c>
      <c r="C14" s="932">
        <v>1</v>
      </c>
      <c r="D14" s="931">
        <v>98685</v>
      </c>
      <c r="E14" s="932">
        <v>0.88648245629794653</v>
      </c>
      <c r="F14" s="931">
        <v>208454</v>
      </c>
      <c r="G14" s="933">
        <v>1.8725319343885305</v>
      </c>
      <c r="H14" s="931"/>
      <c r="I14" s="932"/>
      <c r="J14" s="931"/>
      <c r="K14" s="932"/>
      <c r="L14" s="931"/>
      <c r="M14" s="934"/>
    </row>
    <row r="15" spans="1:13" ht="14.4" customHeight="1" x14ac:dyDescent="0.3">
      <c r="A15" s="935" t="s">
        <v>5913</v>
      </c>
      <c r="B15" s="931">
        <v>835279</v>
      </c>
      <c r="C15" s="932">
        <v>1</v>
      </c>
      <c r="D15" s="931">
        <v>619241</v>
      </c>
      <c r="E15" s="932">
        <v>0.74135827669557119</v>
      </c>
      <c r="F15" s="931">
        <v>647647</v>
      </c>
      <c r="G15" s="933">
        <v>0.77536607528741897</v>
      </c>
      <c r="H15" s="931"/>
      <c r="I15" s="932"/>
      <c r="J15" s="931"/>
      <c r="K15" s="932"/>
      <c r="L15" s="931"/>
      <c r="M15" s="934"/>
    </row>
    <row r="16" spans="1:13" ht="14.4" customHeight="1" x14ac:dyDescent="0.3">
      <c r="A16" s="935" t="s">
        <v>5914</v>
      </c>
      <c r="B16" s="931">
        <v>15492</v>
      </c>
      <c r="C16" s="932">
        <v>1</v>
      </c>
      <c r="D16" s="931">
        <v>15942</v>
      </c>
      <c r="E16" s="932">
        <v>1.0290472501936483</v>
      </c>
      <c r="F16" s="931">
        <v>31308</v>
      </c>
      <c r="G16" s="933">
        <v>2.0209140201394269</v>
      </c>
      <c r="H16" s="931"/>
      <c r="I16" s="932"/>
      <c r="J16" s="931"/>
      <c r="K16" s="932"/>
      <c r="L16" s="931"/>
      <c r="M16" s="934"/>
    </row>
    <row r="17" spans="1:13" ht="14.4" customHeight="1" thickBot="1" x14ac:dyDescent="0.35">
      <c r="A17" s="936" t="s">
        <v>5915</v>
      </c>
      <c r="B17" s="926">
        <v>42654</v>
      </c>
      <c r="C17" s="927">
        <v>1</v>
      </c>
      <c r="D17" s="926">
        <v>8225</v>
      </c>
      <c r="E17" s="927">
        <v>0.19283068410934495</v>
      </c>
      <c r="F17" s="926">
        <v>32299</v>
      </c>
      <c r="G17" s="928">
        <v>0.75723261593285507</v>
      </c>
      <c r="H17" s="926"/>
      <c r="I17" s="927"/>
      <c r="J17" s="926"/>
      <c r="K17" s="927"/>
      <c r="L17" s="926"/>
      <c r="M17" s="92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6619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46675.93</v>
      </c>
      <c r="G3" s="215">
        <f t="shared" si="0"/>
        <v>5096265.8199999984</v>
      </c>
      <c r="H3" s="216"/>
      <c r="I3" s="216"/>
      <c r="J3" s="211">
        <f t="shared" si="0"/>
        <v>52021.890000000007</v>
      </c>
      <c r="K3" s="215">
        <f t="shared" si="0"/>
        <v>4664505.8599999994</v>
      </c>
      <c r="L3" s="216"/>
      <c r="M3" s="216"/>
      <c r="N3" s="211">
        <f t="shared" si="0"/>
        <v>58133.98</v>
      </c>
      <c r="O3" s="215">
        <f t="shared" si="0"/>
        <v>5473762.2599999979</v>
      </c>
      <c r="P3" s="181">
        <f>IF(G3=0,"",O3/G3)</f>
        <v>1.0740731455801493</v>
      </c>
      <c r="Q3" s="213">
        <f>IF(N3=0,"",O3/N3)</f>
        <v>94.157707075964822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5088</v>
      </c>
      <c r="B6" s="737" t="s">
        <v>5916</v>
      </c>
      <c r="C6" s="737" t="s">
        <v>4986</v>
      </c>
      <c r="D6" s="737" t="s">
        <v>5917</v>
      </c>
      <c r="E6" s="737" t="s">
        <v>5918</v>
      </c>
      <c r="F6" s="229">
        <v>1</v>
      </c>
      <c r="G6" s="229">
        <v>258</v>
      </c>
      <c r="H6" s="229">
        <v>1</v>
      </c>
      <c r="I6" s="229">
        <v>258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30" t="s">
        <v>5784</v>
      </c>
      <c r="B7" s="662" t="s">
        <v>5919</v>
      </c>
      <c r="C7" s="662" t="s">
        <v>4986</v>
      </c>
      <c r="D7" s="662" t="s">
        <v>5920</v>
      </c>
      <c r="E7" s="662" t="s">
        <v>5921</v>
      </c>
      <c r="F7" s="665"/>
      <c r="G7" s="665"/>
      <c r="H7" s="665"/>
      <c r="I7" s="665"/>
      <c r="J7" s="665">
        <v>1</v>
      </c>
      <c r="K7" s="665">
        <v>1121</v>
      </c>
      <c r="L7" s="665"/>
      <c r="M7" s="665">
        <v>1121</v>
      </c>
      <c r="N7" s="665"/>
      <c r="O7" s="665"/>
      <c r="P7" s="678"/>
      <c r="Q7" s="937"/>
    </row>
    <row r="8" spans="1:17" ht="14.4" customHeight="1" x14ac:dyDescent="0.3">
      <c r="A8" s="930" t="s">
        <v>5784</v>
      </c>
      <c r="B8" s="662" t="s">
        <v>5919</v>
      </c>
      <c r="C8" s="662" t="s">
        <v>4986</v>
      </c>
      <c r="D8" s="662" t="s">
        <v>5922</v>
      </c>
      <c r="E8" s="662" t="s">
        <v>5923</v>
      </c>
      <c r="F8" s="665"/>
      <c r="G8" s="665"/>
      <c r="H8" s="665"/>
      <c r="I8" s="665"/>
      <c r="J8" s="665">
        <v>1</v>
      </c>
      <c r="K8" s="665">
        <v>5580</v>
      </c>
      <c r="L8" s="665"/>
      <c r="M8" s="665">
        <v>5580</v>
      </c>
      <c r="N8" s="665"/>
      <c r="O8" s="665"/>
      <c r="P8" s="678"/>
      <c r="Q8" s="937"/>
    </row>
    <row r="9" spans="1:17" ht="14.4" customHeight="1" x14ac:dyDescent="0.3">
      <c r="A9" s="930" t="s">
        <v>5784</v>
      </c>
      <c r="B9" s="662" t="s">
        <v>5919</v>
      </c>
      <c r="C9" s="662" t="s">
        <v>4986</v>
      </c>
      <c r="D9" s="662" t="s">
        <v>5924</v>
      </c>
      <c r="E9" s="662" t="s">
        <v>5925</v>
      </c>
      <c r="F9" s="665"/>
      <c r="G9" s="665"/>
      <c r="H9" s="665"/>
      <c r="I9" s="665"/>
      <c r="J9" s="665">
        <v>3</v>
      </c>
      <c r="K9" s="665">
        <v>1434</v>
      </c>
      <c r="L9" s="665"/>
      <c r="M9" s="665">
        <v>478</v>
      </c>
      <c r="N9" s="665"/>
      <c r="O9" s="665"/>
      <c r="P9" s="678"/>
      <c r="Q9" s="937"/>
    </row>
    <row r="10" spans="1:17" ht="14.4" customHeight="1" x14ac:dyDescent="0.3">
      <c r="A10" s="930" t="s">
        <v>5787</v>
      </c>
      <c r="B10" s="662" t="s">
        <v>5926</v>
      </c>
      <c r="C10" s="662" t="s">
        <v>4986</v>
      </c>
      <c r="D10" s="662" t="s">
        <v>5927</v>
      </c>
      <c r="E10" s="662" t="s">
        <v>5928</v>
      </c>
      <c r="F10" s="665">
        <v>2</v>
      </c>
      <c r="G10" s="665">
        <v>1344</v>
      </c>
      <c r="H10" s="665">
        <v>1</v>
      </c>
      <c r="I10" s="665">
        <v>672</v>
      </c>
      <c r="J10" s="665"/>
      <c r="K10" s="665"/>
      <c r="L10" s="665"/>
      <c r="M10" s="665"/>
      <c r="N10" s="665"/>
      <c r="O10" s="665"/>
      <c r="P10" s="678"/>
      <c r="Q10" s="937"/>
    </row>
    <row r="11" spans="1:17" ht="14.4" customHeight="1" x14ac:dyDescent="0.3">
      <c r="A11" s="930" t="s">
        <v>5787</v>
      </c>
      <c r="B11" s="662" t="s">
        <v>5926</v>
      </c>
      <c r="C11" s="662" t="s">
        <v>4986</v>
      </c>
      <c r="D11" s="662" t="s">
        <v>5929</v>
      </c>
      <c r="E11" s="662" t="s">
        <v>5930</v>
      </c>
      <c r="F11" s="665">
        <v>1</v>
      </c>
      <c r="G11" s="665">
        <v>461</v>
      </c>
      <c r="H11" s="665">
        <v>1</v>
      </c>
      <c r="I11" s="665">
        <v>461</v>
      </c>
      <c r="J11" s="665">
        <v>2</v>
      </c>
      <c r="K11" s="665">
        <v>926</v>
      </c>
      <c r="L11" s="665">
        <v>2.0086767895878523</v>
      </c>
      <c r="M11" s="665">
        <v>463</v>
      </c>
      <c r="N11" s="665">
        <v>4</v>
      </c>
      <c r="O11" s="665">
        <v>1980</v>
      </c>
      <c r="P11" s="678">
        <v>4.2950108459869849</v>
      </c>
      <c r="Q11" s="937">
        <v>495</v>
      </c>
    </row>
    <row r="12" spans="1:17" ht="14.4" customHeight="1" x14ac:dyDescent="0.3">
      <c r="A12" s="930" t="s">
        <v>5787</v>
      </c>
      <c r="B12" s="662" t="s">
        <v>5926</v>
      </c>
      <c r="C12" s="662" t="s">
        <v>4986</v>
      </c>
      <c r="D12" s="662" t="s">
        <v>5931</v>
      </c>
      <c r="E12" s="662" t="s">
        <v>5932</v>
      </c>
      <c r="F12" s="665">
        <v>2</v>
      </c>
      <c r="G12" s="665">
        <v>480</v>
      </c>
      <c r="H12" s="665">
        <v>1</v>
      </c>
      <c r="I12" s="665">
        <v>240</v>
      </c>
      <c r="J12" s="665"/>
      <c r="K12" s="665"/>
      <c r="L12" s="665"/>
      <c r="M12" s="665"/>
      <c r="N12" s="665"/>
      <c r="O12" s="665"/>
      <c r="P12" s="678"/>
      <c r="Q12" s="937"/>
    </row>
    <row r="13" spans="1:17" ht="14.4" customHeight="1" x14ac:dyDescent="0.3">
      <c r="A13" s="930" t="s">
        <v>5787</v>
      </c>
      <c r="B13" s="662" t="s">
        <v>5926</v>
      </c>
      <c r="C13" s="662" t="s">
        <v>4986</v>
      </c>
      <c r="D13" s="662" t="s">
        <v>5933</v>
      </c>
      <c r="E13" s="662" t="s">
        <v>5934</v>
      </c>
      <c r="F13" s="665">
        <v>4</v>
      </c>
      <c r="G13" s="665">
        <v>320</v>
      </c>
      <c r="H13" s="665">
        <v>1</v>
      </c>
      <c r="I13" s="665">
        <v>80</v>
      </c>
      <c r="J13" s="665"/>
      <c r="K13" s="665"/>
      <c r="L13" s="665"/>
      <c r="M13" s="665"/>
      <c r="N13" s="665">
        <v>8</v>
      </c>
      <c r="O13" s="665">
        <v>680</v>
      </c>
      <c r="P13" s="678">
        <v>2.125</v>
      </c>
      <c r="Q13" s="937">
        <v>85</v>
      </c>
    </row>
    <row r="14" spans="1:17" ht="14.4" customHeight="1" x14ac:dyDescent="0.3">
      <c r="A14" s="930" t="s">
        <v>5787</v>
      </c>
      <c r="B14" s="662" t="s">
        <v>5926</v>
      </c>
      <c r="C14" s="662" t="s">
        <v>4986</v>
      </c>
      <c r="D14" s="662" t="s">
        <v>5935</v>
      </c>
      <c r="E14" s="662" t="s">
        <v>5936</v>
      </c>
      <c r="F14" s="665"/>
      <c r="G14" s="665"/>
      <c r="H14" s="665"/>
      <c r="I14" s="665"/>
      <c r="J14" s="665">
        <v>1</v>
      </c>
      <c r="K14" s="665">
        <v>166</v>
      </c>
      <c r="L14" s="665"/>
      <c r="M14" s="665">
        <v>166</v>
      </c>
      <c r="N14" s="665">
        <v>1</v>
      </c>
      <c r="O14" s="665">
        <v>178</v>
      </c>
      <c r="P14" s="678"/>
      <c r="Q14" s="937">
        <v>178</v>
      </c>
    </row>
    <row r="15" spans="1:17" ht="14.4" customHeight="1" x14ac:dyDescent="0.3">
      <c r="A15" s="930" t="s">
        <v>5787</v>
      </c>
      <c r="B15" s="662" t="s">
        <v>5926</v>
      </c>
      <c r="C15" s="662" t="s">
        <v>4986</v>
      </c>
      <c r="D15" s="662" t="s">
        <v>5937</v>
      </c>
      <c r="E15" s="662" t="s">
        <v>5938</v>
      </c>
      <c r="F15" s="665"/>
      <c r="G15" s="665"/>
      <c r="H15" s="665"/>
      <c r="I15" s="665"/>
      <c r="J15" s="665">
        <v>1</v>
      </c>
      <c r="K15" s="665">
        <v>170</v>
      </c>
      <c r="L15" s="665"/>
      <c r="M15" s="665">
        <v>170</v>
      </c>
      <c r="N15" s="665">
        <v>1</v>
      </c>
      <c r="O15" s="665">
        <v>176</v>
      </c>
      <c r="P15" s="678"/>
      <c r="Q15" s="937">
        <v>176</v>
      </c>
    </row>
    <row r="16" spans="1:17" ht="14.4" customHeight="1" x14ac:dyDescent="0.3">
      <c r="A16" s="930" t="s">
        <v>5939</v>
      </c>
      <c r="B16" s="662" t="s">
        <v>5940</v>
      </c>
      <c r="C16" s="662" t="s">
        <v>5541</v>
      </c>
      <c r="D16" s="662" t="s">
        <v>5941</v>
      </c>
      <c r="E16" s="662"/>
      <c r="F16" s="665"/>
      <c r="G16" s="665"/>
      <c r="H16" s="665"/>
      <c r="I16" s="665"/>
      <c r="J16" s="665">
        <v>180</v>
      </c>
      <c r="K16" s="665">
        <v>957.6</v>
      </c>
      <c r="L16" s="665"/>
      <c r="M16" s="665">
        <v>5.32</v>
      </c>
      <c r="N16" s="665"/>
      <c r="O16" s="665"/>
      <c r="P16" s="678"/>
      <c r="Q16" s="937"/>
    </row>
    <row r="17" spans="1:17" ht="14.4" customHeight="1" x14ac:dyDescent="0.3">
      <c r="A17" s="930" t="s">
        <v>5939</v>
      </c>
      <c r="B17" s="662" t="s">
        <v>5940</v>
      </c>
      <c r="C17" s="662" t="s">
        <v>5541</v>
      </c>
      <c r="D17" s="662" t="s">
        <v>5942</v>
      </c>
      <c r="E17" s="662"/>
      <c r="F17" s="665"/>
      <c r="G17" s="665"/>
      <c r="H17" s="665"/>
      <c r="I17" s="665"/>
      <c r="J17" s="665">
        <v>404</v>
      </c>
      <c r="K17" s="665">
        <v>13554.2</v>
      </c>
      <c r="L17" s="665"/>
      <c r="M17" s="665">
        <v>33.550000000000004</v>
      </c>
      <c r="N17" s="665"/>
      <c r="O17" s="665"/>
      <c r="P17" s="678"/>
      <c r="Q17" s="937"/>
    </row>
    <row r="18" spans="1:17" ht="14.4" customHeight="1" x14ac:dyDescent="0.3">
      <c r="A18" s="930" t="s">
        <v>5939</v>
      </c>
      <c r="B18" s="662" t="s">
        <v>5940</v>
      </c>
      <c r="C18" s="662" t="s">
        <v>4986</v>
      </c>
      <c r="D18" s="662" t="s">
        <v>5943</v>
      </c>
      <c r="E18" s="662" t="s">
        <v>5944</v>
      </c>
      <c r="F18" s="665"/>
      <c r="G18" s="665"/>
      <c r="H18" s="665"/>
      <c r="I18" s="665"/>
      <c r="J18" s="665">
        <v>1</v>
      </c>
      <c r="K18" s="665">
        <v>1762</v>
      </c>
      <c r="L18" s="665"/>
      <c r="M18" s="665">
        <v>1762</v>
      </c>
      <c r="N18" s="665"/>
      <c r="O18" s="665"/>
      <c r="P18" s="678"/>
      <c r="Q18" s="937"/>
    </row>
    <row r="19" spans="1:17" ht="14.4" customHeight="1" x14ac:dyDescent="0.3">
      <c r="A19" s="930" t="s">
        <v>5939</v>
      </c>
      <c r="B19" s="662" t="s">
        <v>5940</v>
      </c>
      <c r="C19" s="662" t="s">
        <v>4986</v>
      </c>
      <c r="D19" s="662" t="s">
        <v>5945</v>
      </c>
      <c r="E19" s="662" t="s">
        <v>5946</v>
      </c>
      <c r="F19" s="665"/>
      <c r="G19" s="665"/>
      <c r="H19" s="665"/>
      <c r="I19" s="665"/>
      <c r="J19" s="665">
        <v>1</v>
      </c>
      <c r="K19" s="665">
        <v>14340</v>
      </c>
      <c r="L19" s="665"/>
      <c r="M19" s="665">
        <v>14340</v>
      </c>
      <c r="N19" s="665"/>
      <c r="O19" s="665"/>
      <c r="P19" s="678"/>
      <c r="Q19" s="937"/>
    </row>
    <row r="20" spans="1:17" ht="14.4" customHeight="1" x14ac:dyDescent="0.3">
      <c r="A20" s="930" t="s">
        <v>5939</v>
      </c>
      <c r="B20" s="662" t="s">
        <v>5940</v>
      </c>
      <c r="C20" s="662" t="s">
        <v>4986</v>
      </c>
      <c r="D20" s="662" t="s">
        <v>5947</v>
      </c>
      <c r="E20" s="662" t="s">
        <v>5948</v>
      </c>
      <c r="F20" s="665"/>
      <c r="G20" s="665"/>
      <c r="H20" s="665"/>
      <c r="I20" s="665"/>
      <c r="J20" s="665">
        <v>1</v>
      </c>
      <c r="K20" s="665">
        <v>490</v>
      </c>
      <c r="L20" s="665"/>
      <c r="M20" s="665">
        <v>490</v>
      </c>
      <c r="N20" s="665"/>
      <c r="O20" s="665"/>
      <c r="P20" s="678"/>
      <c r="Q20" s="937"/>
    </row>
    <row r="21" spans="1:17" ht="14.4" customHeight="1" x14ac:dyDescent="0.3">
      <c r="A21" s="930" t="s">
        <v>5798</v>
      </c>
      <c r="B21" s="662" t="s">
        <v>5949</v>
      </c>
      <c r="C21" s="662" t="s">
        <v>4986</v>
      </c>
      <c r="D21" s="662" t="s">
        <v>5950</v>
      </c>
      <c r="E21" s="662" t="s">
        <v>5951</v>
      </c>
      <c r="F21" s="665">
        <v>0</v>
      </c>
      <c r="G21" s="665">
        <v>0</v>
      </c>
      <c r="H21" s="665"/>
      <c r="I21" s="665"/>
      <c r="J21" s="665"/>
      <c r="K21" s="665"/>
      <c r="L21" s="665"/>
      <c r="M21" s="665"/>
      <c r="N21" s="665"/>
      <c r="O21" s="665"/>
      <c r="P21" s="678"/>
      <c r="Q21" s="937"/>
    </row>
    <row r="22" spans="1:17" ht="14.4" customHeight="1" x14ac:dyDescent="0.3">
      <c r="A22" s="930" t="s">
        <v>5798</v>
      </c>
      <c r="B22" s="662" t="s">
        <v>5949</v>
      </c>
      <c r="C22" s="662" t="s">
        <v>4986</v>
      </c>
      <c r="D22" s="662" t="s">
        <v>5952</v>
      </c>
      <c r="E22" s="662" t="s">
        <v>5953</v>
      </c>
      <c r="F22" s="665">
        <v>1</v>
      </c>
      <c r="G22" s="665">
        <v>301</v>
      </c>
      <c r="H22" s="665">
        <v>1</v>
      </c>
      <c r="I22" s="665">
        <v>301</v>
      </c>
      <c r="J22" s="665">
        <v>1</v>
      </c>
      <c r="K22" s="665">
        <v>303</v>
      </c>
      <c r="L22" s="665">
        <v>1.0066445182724253</v>
      </c>
      <c r="M22" s="665">
        <v>303</v>
      </c>
      <c r="N22" s="665"/>
      <c r="O22" s="665"/>
      <c r="P22" s="678"/>
      <c r="Q22" s="937"/>
    </row>
    <row r="23" spans="1:17" ht="14.4" customHeight="1" x14ac:dyDescent="0.3">
      <c r="A23" s="930" t="s">
        <v>5798</v>
      </c>
      <c r="B23" s="662" t="s">
        <v>5949</v>
      </c>
      <c r="C23" s="662" t="s">
        <v>4986</v>
      </c>
      <c r="D23" s="662" t="s">
        <v>5954</v>
      </c>
      <c r="E23" s="662" t="s">
        <v>5955</v>
      </c>
      <c r="F23" s="665">
        <v>1</v>
      </c>
      <c r="G23" s="665">
        <v>23</v>
      </c>
      <c r="H23" s="665">
        <v>1</v>
      </c>
      <c r="I23" s="665">
        <v>23</v>
      </c>
      <c r="J23" s="665"/>
      <c r="K23" s="665"/>
      <c r="L23" s="665"/>
      <c r="M23" s="665"/>
      <c r="N23" s="665"/>
      <c r="O23" s="665"/>
      <c r="P23" s="678"/>
      <c r="Q23" s="937"/>
    </row>
    <row r="24" spans="1:17" ht="14.4" customHeight="1" x14ac:dyDescent="0.3">
      <c r="A24" s="930" t="s">
        <v>5798</v>
      </c>
      <c r="B24" s="662" t="s">
        <v>5949</v>
      </c>
      <c r="C24" s="662" t="s">
        <v>4986</v>
      </c>
      <c r="D24" s="662" t="s">
        <v>5956</v>
      </c>
      <c r="E24" s="662" t="s">
        <v>5957</v>
      </c>
      <c r="F24" s="665">
        <v>2</v>
      </c>
      <c r="G24" s="665">
        <v>2522</v>
      </c>
      <c r="H24" s="665">
        <v>1</v>
      </c>
      <c r="I24" s="665">
        <v>1261</v>
      </c>
      <c r="J24" s="665"/>
      <c r="K24" s="665"/>
      <c r="L24" s="665"/>
      <c r="M24" s="665"/>
      <c r="N24" s="665"/>
      <c r="O24" s="665"/>
      <c r="P24" s="678"/>
      <c r="Q24" s="937"/>
    </row>
    <row r="25" spans="1:17" ht="14.4" customHeight="1" x14ac:dyDescent="0.3">
      <c r="A25" s="930" t="s">
        <v>5798</v>
      </c>
      <c r="B25" s="662" t="s">
        <v>5949</v>
      </c>
      <c r="C25" s="662" t="s">
        <v>4986</v>
      </c>
      <c r="D25" s="662" t="s">
        <v>5958</v>
      </c>
      <c r="E25" s="662" t="s">
        <v>5959</v>
      </c>
      <c r="F25" s="665">
        <v>1</v>
      </c>
      <c r="G25" s="665">
        <v>9828</v>
      </c>
      <c r="H25" s="665">
        <v>1</v>
      </c>
      <c r="I25" s="665">
        <v>9828</v>
      </c>
      <c r="J25" s="665">
        <v>1</v>
      </c>
      <c r="K25" s="665">
        <v>9864</v>
      </c>
      <c r="L25" s="665">
        <v>1.0036630036630036</v>
      </c>
      <c r="M25" s="665">
        <v>9864</v>
      </c>
      <c r="N25" s="665"/>
      <c r="O25" s="665"/>
      <c r="P25" s="678"/>
      <c r="Q25" s="937"/>
    </row>
    <row r="26" spans="1:17" ht="14.4" customHeight="1" x14ac:dyDescent="0.3">
      <c r="A26" s="930" t="s">
        <v>5798</v>
      </c>
      <c r="B26" s="662" t="s">
        <v>5949</v>
      </c>
      <c r="C26" s="662" t="s">
        <v>4986</v>
      </c>
      <c r="D26" s="662" t="s">
        <v>5960</v>
      </c>
      <c r="E26" s="662" t="s">
        <v>5961</v>
      </c>
      <c r="F26" s="665">
        <v>2</v>
      </c>
      <c r="G26" s="665">
        <v>2012</v>
      </c>
      <c r="H26" s="665">
        <v>1</v>
      </c>
      <c r="I26" s="665">
        <v>1006</v>
      </c>
      <c r="J26" s="665"/>
      <c r="K26" s="665"/>
      <c r="L26" s="665"/>
      <c r="M26" s="665"/>
      <c r="N26" s="665"/>
      <c r="O26" s="665"/>
      <c r="P26" s="678"/>
      <c r="Q26" s="937"/>
    </row>
    <row r="27" spans="1:17" ht="14.4" customHeight="1" x14ac:dyDescent="0.3">
      <c r="A27" s="930" t="s">
        <v>5798</v>
      </c>
      <c r="B27" s="662" t="s">
        <v>5949</v>
      </c>
      <c r="C27" s="662" t="s">
        <v>4986</v>
      </c>
      <c r="D27" s="662" t="s">
        <v>5962</v>
      </c>
      <c r="E27" s="662" t="s">
        <v>5963</v>
      </c>
      <c r="F27" s="665">
        <v>3</v>
      </c>
      <c r="G27" s="665">
        <v>6762</v>
      </c>
      <c r="H27" s="665">
        <v>1</v>
      </c>
      <c r="I27" s="665">
        <v>2254</v>
      </c>
      <c r="J27" s="665"/>
      <c r="K27" s="665"/>
      <c r="L27" s="665"/>
      <c r="M27" s="665"/>
      <c r="N27" s="665"/>
      <c r="O27" s="665"/>
      <c r="P27" s="678"/>
      <c r="Q27" s="937"/>
    </row>
    <row r="28" spans="1:17" ht="14.4" customHeight="1" x14ac:dyDescent="0.3">
      <c r="A28" s="930" t="s">
        <v>5798</v>
      </c>
      <c r="B28" s="662" t="s">
        <v>5949</v>
      </c>
      <c r="C28" s="662" t="s">
        <v>4986</v>
      </c>
      <c r="D28" s="662" t="s">
        <v>5964</v>
      </c>
      <c r="E28" s="662" t="s">
        <v>5965</v>
      </c>
      <c r="F28" s="665">
        <v>1</v>
      </c>
      <c r="G28" s="665">
        <v>370</v>
      </c>
      <c r="H28" s="665">
        <v>1</v>
      </c>
      <c r="I28" s="665">
        <v>370</v>
      </c>
      <c r="J28" s="665"/>
      <c r="K28" s="665"/>
      <c r="L28" s="665"/>
      <c r="M28" s="665"/>
      <c r="N28" s="665"/>
      <c r="O28" s="665"/>
      <c r="P28" s="678"/>
      <c r="Q28" s="937"/>
    </row>
    <row r="29" spans="1:17" ht="14.4" customHeight="1" x14ac:dyDescent="0.3">
      <c r="A29" s="930" t="s">
        <v>5798</v>
      </c>
      <c r="B29" s="662" t="s">
        <v>5966</v>
      </c>
      <c r="C29" s="662" t="s">
        <v>4986</v>
      </c>
      <c r="D29" s="662" t="s">
        <v>5967</v>
      </c>
      <c r="E29" s="662" t="s">
        <v>5968</v>
      </c>
      <c r="F29" s="665"/>
      <c r="G29" s="665"/>
      <c r="H29" s="665"/>
      <c r="I29" s="665"/>
      <c r="J29" s="665">
        <v>1</v>
      </c>
      <c r="K29" s="665">
        <v>219</v>
      </c>
      <c r="L29" s="665"/>
      <c r="M29" s="665">
        <v>219</v>
      </c>
      <c r="N29" s="665"/>
      <c r="O29" s="665"/>
      <c r="P29" s="678"/>
      <c r="Q29" s="937"/>
    </row>
    <row r="30" spans="1:17" ht="14.4" customHeight="1" x14ac:dyDescent="0.3">
      <c r="A30" s="930" t="s">
        <v>5798</v>
      </c>
      <c r="B30" s="662" t="s">
        <v>5966</v>
      </c>
      <c r="C30" s="662" t="s">
        <v>4986</v>
      </c>
      <c r="D30" s="662" t="s">
        <v>5969</v>
      </c>
      <c r="E30" s="662" t="s">
        <v>5970</v>
      </c>
      <c r="F30" s="665"/>
      <c r="G30" s="665"/>
      <c r="H30" s="665"/>
      <c r="I30" s="665"/>
      <c r="J30" s="665">
        <v>1</v>
      </c>
      <c r="K30" s="665">
        <v>503</v>
      </c>
      <c r="L30" s="665"/>
      <c r="M30" s="665">
        <v>503</v>
      </c>
      <c r="N30" s="665"/>
      <c r="O30" s="665"/>
      <c r="P30" s="678"/>
      <c r="Q30" s="937"/>
    </row>
    <row r="31" spans="1:17" ht="14.4" customHeight="1" x14ac:dyDescent="0.3">
      <c r="A31" s="930" t="s">
        <v>5798</v>
      </c>
      <c r="B31" s="662" t="s">
        <v>5966</v>
      </c>
      <c r="C31" s="662" t="s">
        <v>4986</v>
      </c>
      <c r="D31" s="662" t="s">
        <v>5971</v>
      </c>
      <c r="E31" s="662" t="s">
        <v>5972</v>
      </c>
      <c r="F31" s="665">
        <v>79</v>
      </c>
      <c r="G31" s="665">
        <v>27698</v>
      </c>
      <c r="H31" s="665">
        <v>1</v>
      </c>
      <c r="I31" s="665">
        <v>350.60759493670884</v>
      </c>
      <c r="J31" s="665">
        <v>216</v>
      </c>
      <c r="K31" s="665">
        <v>75816</v>
      </c>
      <c r="L31" s="665">
        <v>2.7372373456567263</v>
      </c>
      <c r="M31" s="665">
        <v>351</v>
      </c>
      <c r="N31" s="665">
        <v>361</v>
      </c>
      <c r="O31" s="665">
        <v>127794</v>
      </c>
      <c r="P31" s="678">
        <v>4.6138349339302476</v>
      </c>
      <c r="Q31" s="937">
        <v>354</v>
      </c>
    </row>
    <row r="32" spans="1:17" ht="14.4" customHeight="1" x14ac:dyDescent="0.3">
      <c r="A32" s="930" t="s">
        <v>5798</v>
      </c>
      <c r="B32" s="662" t="s">
        <v>5966</v>
      </c>
      <c r="C32" s="662" t="s">
        <v>4986</v>
      </c>
      <c r="D32" s="662" t="s">
        <v>5973</v>
      </c>
      <c r="E32" s="662" t="s">
        <v>5974</v>
      </c>
      <c r="F32" s="665">
        <v>115</v>
      </c>
      <c r="G32" s="665">
        <v>7475</v>
      </c>
      <c r="H32" s="665">
        <v>1</v>
      </c>
      <c r="I32" s="665">
        <v>65</v>
      </c>
      <c r="J32" s="665">
        <v>133</v>
      </c>
      <c r="K32" s="665">
        <v>8645</v>
      </c>
      <c r="L32" s="665">
        <v>1.1565217391304348</v>
      </c>
      <c r="M32" s="665">
        <v>65</v>
      </c>
      <c r="N32" s="665">
        <v>121</v>
      </c>
      <c r="O32" s="665">
        <v>7865</v>
      </c>
      <c r="P32" s="678">
        <v>1.0521739130434782</v>
      </c>
      <c r="Q32" s="937">
        <v>65</v>
      </c>
    </row>
    <row r="33" spans="1:17" ht="14.4" customHeight="1" x14ac:dyDescent="0.3">
      <c r="A33" s="930" t="s">
        <v>5798</v>
      </c>
      <c r="B33" s="662" t="s">
        <v>5966</v>
      </c>
      <c r="C33" s="662" t="s">
        <v>4986</v>
      </c>
      <c r="D33" s="662" t="s">
        <v>5975</v>
      </c>
      <c r="E33" s="662" t="s">
        <v>5976</v>
      </c>
      <c r="F33" s="665">
        <v>4</v>
      </c>
      <c r="G33" s="665">
        <v>2364</v>
      </c>
      <c r="H33" s="665">
        <v>1</v>
      </c>
      <c r="I33" s="665">
        <v>591</v>
      </c>
      <c r="J33" s="665">
        <v>2</v>
      </c>
      <c r="K33" s="665">
        <v>1182</v>
      </c>
      <c r="L33" s="665">
        <v>0.5</v>
      </c>
      <c r="M33" s="665">
        <v>591</v>
      </c>
      <c r="N33" s="665"/>
      <c r="O33" s="665"/>
      <c r="P33" s="678"/>
      <c r="Q33" s="937"/>
    </row>
    <row r="34" spans="1:17" ht="14.4" customHeight="1" x14ac:dyDescent="0.3">
      <c r="A34" s="930" t="s">
        <v>5798</v>
      </c>
      <c r="B34" s="662" t="s">
        <v>5966</v>
      </c>
      <c r="C34" s="662" t="s">
        <v>4986</v>
      </c>
      <c r="D34" s="662" t="s">
        <v>5977</v>
      </c>
      <c r="E34" s="662" t="s">
        <v>5978</v>
      </c>
      <c r="F34" s="665">
        <v>4</v>
      </c>
      <c r="G34" s="665">
        <v>2464</v>
      </c>
      <c r="H34" s="665">
        <v>1</v>
      </c>
      <c r="I34" s="665">
        <v>616</v>
      </c>
      <c r="J34" s="665">
        <v>2</v>
      </c>
      <c r="K34" s="665">
        <v>1232</v>
      </c>
      <c r="L34" s="665">
        <v>0.5</v>
      </c>
      <c r="M34" s="665">
        <v>616</v>
      </c>
      <c r="N34" s="665"/>
      <c r="O34" s="665"/>
      <c r="P34" s="678"/>
      <c r="Q34" s="937"/>
    </row>
    <row r="35" spans="1:17" ht="14.4" customHeight="1" x14ac:dyDescent="0.3">
      <c r="A35" s="930" t="s">
        <v>5798</v>
      </c>
      <c r="B35" s="662" t="s">
        <v>5966</v>
      </c>
      <c r="C35" s="662" t="s">
        <v>4986</v>
      </c>
      <c r="D35" s="662" t="s">
        <v>5979</v>
      </c>
      <c r="E35" s="662" t="s">
        <v>5980</v>
      </c>
      <c r="F35" s="665"/>
      <c r="G35" s="665"/>
      <c r="H35" s="665"/>
      <c r="I35" s="665"/>
      <c r="J35" s="665">
        <v>2</v>
      </c>
      <c r="K35" s="665">
        <v>300</v>
      </c>
      <c r="L35" s="665"/>
      <c r="M35" s="665">
        <v>150</v>
      </c>
      <c r="N35" s="665"/>
      <c r="O35" s="665"/>
      <c r="P35" s="678"/>
      <c r="Q35" s="937"/>
    </row>
    <row r="36" spans="1:17" ht="14.4" customHeight="1" x14ac:dyDescent="0.3">
      <c r="A36" s="930" t="s">
        <v>5798</v>
      </c>
      <c r="B36" s="662" t="s">
        <v>5966</v>
      </c>
      <c r="C36" s="662" t="s">
        <v>4986</v>
      </c>
      <c r="D36" s="662" t="s">
        <v>5981</v>
      </c>
      <c r="E36" s="662" t="s">
        <v>5982</v>
      </c>
      <c r="F36" s="665">
        <v>35</v>
      </c>
      <c r="G36" s="665">
        <v>823</v>
      </c>
      <c r="H36" s="665">
        <v>1</v>
      </c>
      <c r="I36" s="665">
        <v>23.514285714285716</v>
      </c>
      <c r="J36" s="665">
        <v>28</v>
      </c>
      <c r="K36" s="665">
        <v>672</v>
      </c>
      <c r="L36" s="665">
        <v>0.81652490886998785</v>
      </c>
      <c r="M36" s="665">
        <v>24</v>
      </c>
      <c r="N36" s="665">
        <v>23</v>
      </c>
      <c r="O36" s="665">
        <v>552</v>
      </c>
      <c r="P36" s="678">
        <v>0.67071688942891861</v>
      </c>
      <c r="Q36" s="937">
        <v>24</v>
      </c>
    </row>
    <row r="37" spans="1:17" ht="14.4" customHeight="1" x14ac:dyDescent="0.3">
      <c r="A37" s="930" t="s">
        <v>5798</v>
      </c>
      <c r="B37" s="662" t="s">
        <v>5966</v>
      </c>
      <c r="C37" s="662" t="s">
        <v>4986</v>
      </c>
      <c r="D37" s="662" t="s">
        <v>5983</v>
      </c>
      <c r="E37" s="662" t="s">
        <v>5984</v>
      </c>
      <c r="F37" s="665">
        <v>91</v>
      </c>
      <c r="G37" s="665">
        <v>4914</v>
      </c>
      <c r="H37" s="665">
        <v>1</v>
      </c>
      <c r="I37" s="665">
        <v>54</v>
      </c>
      <c r="J37" s="665">
        <v>74</v>
      </c>
      <c r="K37" s="665">
        <v>3996</v>
      </c>
      <c r="L37" s="665">
        <v>0.81318681318681318</v>
      </c>
      <c r="M37" s="665">
        <v>54</v>
      </c>
      <c r="N37" s="665">
        <v>82</v>
      </c>
      <c r="O37" s="665">
        <v>4510</v>
      </c>
      <c r="P37" s="678">
        <v>0.91778591778591778</v>
      </c>
      <c r="Q37" s="937">
        <v>55</v>
      </c>
    </row>
    <row r="38" spans="1:17" ht="14.4" customHeight="1" x14ac:dyDescent="0.3">
      <c r="A38" s="930" t="s">
        <v>5798</v>
      </c>
      <c r="B38" s="662" t="s">
        <v>5966</v>
      </c>
      <c r="C38" s="662" t="s">
        <v>4986</v>
      </c>
      <c r="D38" s="662" t="s">
        <v>5985</v>
      </c>
      <c r="E38" s="662" t="s">
        <v>5986</v>
      </c>
      <c r="F38" s="665">
        <v>1202</v>
      </c>
      <c r="G38" s="665">
        <v>92554</v>
      </c>
      <c r="H38" s="665">
        <v>1</v>
      </c>
      <c r="I38" s="665">
        <v>77</v>
      </c>
      <c r="J38" s="665">
        <v>1247</v>
      </c>
      <c r="K38" s="665">
        <v>96019</v>
      </c>
      <c r="L38" s="665">
        <v>1.0374376039933444</v>
      </c>
      <c r="M38" s="665">
        <v>77</v>
      </c>
      <c r="N38" s="665">
        <v>1405</v>
      </c>
      <c r="O38" s="665">
        <v>108185</v>
      </c>
      <c r="P38" s="678">
        <v>1.1688851913477538</v>
      </c>
      <c r="Q38" s="937">
        <v>77</v>
      </c>
    </row>
    <row r="39" spans="1:17" ht="14.4" customHeight="1" x14ac:dyDescent="0.3">
      <c r="A39" s="930" t="s">
        <v>5798</v>
      </c>
      <c r="B39" s="662" t="s">
        <v>5966</v>
      </c>
      <c r="C39" s="662" t="s">
        <v>4986</v>
      </c>
      <c r="D39" s="662" t="s">
        <v>5987</v>
      </c>
      <c r="E39" s="662" t="s">
        <v>5988</v>
      </c>
      <c r="F39" s="665">
        <v>86</v>
      </c>
      <c r="G39" s="665">
        <v>1947</v>
      </c>
      <c r="H39" s="665">
        <v>1</v>
      </c>
      <c r="I39" s="665">
        <v>22.63953488372093</v>
      </c>
      <c r="J39" s="665">
        <v>72</v>
      </c>
      <c r="K39" s="665">
        <v>1656</v>
      </c>
      <c r="L39" s="665">
        <v>0.85053929121725735</v>
      </c>
      <c r="M39" s="665">
        <v>23</v>
      </c>
      <c r="N39" s="665">
        <v>65</v>
      </c>
      <c r="O39" s="665">
        <v>1560</v>
      </c>
      <c r="P39" s="678">
        <v>0.80123266563944529</v>
      </c>
      <c r="Q39" s="937">
        <v>24</v>
      </c>
    </row>
    <row r="40" spans="1:17" ht="14.4" customHeight="1" x14ac:dyDescent="0.3">
      <c r="A40" s="930" t="s">
        <v>5798</v>
      </c>
      <c r="B40" s="662" t="s">
        <v>5966</v>
      </c>
      <c r="C40" s="662" t="s">
        <v>4986</v>
      </c>
      <c r="D40" s="662" t="s">
        <v>5989</v>
      </c>
      <c r="E40" s="662" t="s">
        <v>5990</v>
      </c>
      <c r="F40" s="665">
        <v>8</v>
      </c>
      <c r="G40" s="665">
        <v>528</v>
      </c>
      <c r="H40" s="665">
        <v>1</v>
      </c>
      <c r="I40" s="665">
        <v>66</v>
      </c>
      <c r="J40" s="665">
        <v>18</v>
      </c>
      <c r="K40" s="665">
        <v>1188</v>
      </c>
      <c r="L40" s="665">
        <v>2.25</v>
      </c>
      <c r="M40" s="665">
        <v>66</v>
      </c>
      <c r="N40" s="665">
        <v>18</v>
      </c>
      <c r="O40" s="665">
        <v>1188</v>
      </c>
      <c r="P40" s="678">
        <v>2.25</v>
      </c>
      <c r="Q40" s="937">
        <v>66</v>
      </c>
    </row>
    <row r="41" spans="1:17" ht="14.4" customHeight="1" x14ac:dyDescent="0.3">
      <c r="A41" s="930" t="s">
        <v>5798</v>
      </c>
      <c r="B41" s="662" t="s">
        <v>5966</v>
      </c>
      <c r="C41" s="662" t="s">
        <v>4986</v>
      </c>
      <c r="D41" s="662" t="s">
        <v>5991</v>
      </c>
      <c r="E41" s="662" t="s">
        <v>5992</v>
      </c>
      <c r="F41" s="665">
        <v>1</v>
      </c>
      <c r="G41" s="665">
        <v>294</v>
      </c>
      <c r="H41" s="665">
        <v>1</v>
      </c>
      <c r="I41" s="665">
        <v>294</v>
      </c>
      <c r="J41" s="665"/>
      <c r="K41" s="665"/>
      <c r="L41" s="665"/>
      <c r="M41" s="665"/>
      <c r="N41" s="665"/>
      <c r="O41" s="665"/>
      <c r="P41" s="678"/>
      <c r="Q41" s="937"/>
    </row>
    <row r="42" spans="1:17" ht="14.4" customHeight="1" x14ac:dyDescent="0.3">
      <c r="A42" s="930" t="s">
        <v>5798</v>
      </c>
      <c r="B42" s="662" t="s">
        <v>5966</v>
      </c>
      <c r="C42" s="662" t="s">
        <v>4986</v>
      </c>
      <c r="D42" s="662" t="s">
        <v>5993</v>
      </c>
      <c r="E42" s="662" t="s">
        <v>5994</v>
      </c>
      <c r="F42" s="665">
        <v>50</v>
      </c>
      <c r="G42" s="665">
        <v>17436</v>
      </c>
      <c r="H42" s="665">
        <v>1</v>
      </c>
      <c r="I42" s="665">
        <v>348.72</v>
      </c>
      <c r="J42" s="665">
        <v>35</v>
      </c>
      <c r="K42" s="665">
        <v>12215</v>
      </c>
      <c r="L42" s="665">
        <v>0.70056205551732054</v>
      </c>
      <c r="M42" s="665">
        <v>349</v>
      </c>
      <c r="N42" s="665"/>
      <c r="O42" s="665"/>
      <c r="P42" s="678"/>
      <c r="Q42" s="937"/>
    </row>
    <row r="43" spans="1:17" ht="14.4" customHeight="1" x14ac:dyDescent="0.3">
      <c r="A43" s="930" t="s">
        <v>5798</v>
      </c>
      <c r="B43" s="662" t="s">
        <v>5966</v>
      </c>
      <c r="C43" s="662" t="s">
        <v>4986</v>
      </c>
      <c r="D43" s="662" t="s">
        <v>5995</v>
      </c>
      <c r="E43" s="662" t="s">
        <v>5996</v>
      </c>
      <c r="F43" s="665">
        <v>41</v>
      </c>
      <c r="G43" s="665">
        <v>984</v>
      </c>
      <c r="H43" s="665">
        <v>1</v>
      </c>
      <c r="I43" s="665">
        <v>24</v>
      </c>
      <c r="J43" s="665">
        <v>41</v>
      </c>
      <c r="K43" s="665">
        <v>984</v>
      </c>
      <c r="L43" s="665">
        <v>1</v>
      </c>
      <c r="M43" s="665">
        <v>24</v>
      </c>
      <c r="N43" s="665">
        <v>38</v>
      </c>
      <c r="O43" s="665">
        <v>950</v>
      </c>
      <c r="P43" s="678">
        <v>0.96544715447154472</v>
      </c>
      <c r="Q43" s="937">
        <v>25</v>
      </c>
    </row>
    <row r="44" spans="1:17" ht="14.4" customHeight="1" x14ac:dyDescent="0.3">
      <c r="A44" s="930" t="s">
        <v>5798</v>
      </c>
      <c r="B44" s="662" t="s">
        <v>5966</v>
      </c>
      <c r="C44" s="662" t="s">
        <v>4986</v>
      </c>
      <c r="D44" s="662" t="s">
        <v>5997</v>
      </c>
      <c r="E44" s="662" t="s">
        <v>5998</v>
      </c>
      <c r="F44" s="665"/>
      <c r="G44" s="665"/>
      <c r="H44" s="665"/>
      <c r="I44" s="665"/>
      <c r="J44" s="665">
        <v>2</v>
      </c>
      <c r="K44" s="665">
        <v>1478</v>
      </c>
      <c r="L44" s="665"/>
      <c r="M44" s="665">
        <v>739</v>
      </c>
      <c r="N44" s="665"/>
      <c r="O44" s="665"/>
      <c r="P44" s="678"/>
      <c r="Q44" s="937"/>
    </row>
    <row r="45" spans="1:17" ht="14.4" customHeight="1" x14ac:dyDescent="0.3">
      <c r="A45" s="930" t="s">
        <v>5798</v>
      </c>
      <c r="B45" s="662" t="s">
        <v>5966</v>
      </c>
      <c r="C45" s="662" t="s">
        <v>4986</v>
      </c>
      <c r="D45" s="662" t="s">
        <v>5999</v>
      </c>
      <c r="E45" s="662" t="s">
        <v>6000</v>
      </c>
      <c r="F45" s="665">
        <v>127</v>
      </c>
      <c r="G45" s="665">
        <v>22860</v>
      </c>
      <c r="H45" s="665">
        <v>1</v>
      </c>
      <c r="I45" s="665">
        <v>180</v>
      </c>
      <c r="J45" s="665">
        <v>89</v>
      </c>
      <c r="K45" s="665">
        <v>16020</v>
      </c>
      <c r="L45" s="665">
        <v>0.70078740157480313</v>
      </c>
      <c r="M45" s="665">
        <v>180</v>
      </c>
      <c r="N45" s="665">
        <v>134</v>
      </c>
      <c r="O45" s="665">
        <v>24254</v>
      </c>
      <c r="P45" s="678">
        <v>1.0609798775153105</v>
      </c>
      <c r="Q45" s="937">
        <v>181</v>
      </c>
    </row>
    <row r="46" spans="1:17" ht="14.4" customHeight="1" x14ac:dyDescent="0.3">
      <c r="A46" s="930" t="s">
        <v>5798</v>
      </c>
      <c r="B46" s="662" t="s">
        <v>5966</v>
      </c>
      <c r="C46" s="662" t="s">
        <v>4986</v>
      </c>
      <c r="D46" s="662" t="s">
        <v>6001</v>
      </c>
      <c r="E46" s="662" t="s">
        <v>6002</v>
      </c>
      <c r="F46" s="665">
        <v>177</v>
      </c>
      <c r="G46" s="665">
        <v>44781</v>
      </c>
      <c r="H46" s="665">
        <v>1</v>
      </c>
      <c r="I46" s="665">
        <v>253</v>
      </c>
      <c r="J46" s="665">
        <v>162</v>
      </c>
      <c r="K46" s="665">
        <v>40986</v>
      </c>
      <c r="L46" s="665">
        <v>0.9152542372881356</v>
      </c>
      <c r="M46" s="665">
        <v>253</v>
      </c>
      <c r="N46" s="665">
        <v>184</v>
      </c>
      <c r="O46" s="665">
        <v>46736</v>
      </c>
      <c r="P46" s="678">
        <v>1.0436569080636877</v>
      </c>
      <c r="Q46" s="937">
        <v>254</v>
      </c>
    </row>
    <row r="47" spans="1:17" ht="14.4" customHeight="1" x14ac:dyDescent="0.3">
      <c r="A47" s="930" t="s">
        <v>5798</v>
      </c>
      <c r="B47" s="662" t="s">
        <v>5966</v>
      </c>
      <c r="C47" s="662" t="s">
        <v>4986</v>
      </c>
      <c r="D47" s="662" t="s">
        <v>6003</v>
      </c>
      <c r="E47" s="662" t="s">
        <v>6004</v>
      </c>
      <c r="F47" s="665"/>
      <c r="G47" s="665"/>
      <c r="H47" s="665"/>
      <c r="I47" s="665"/>
      <c r="J47" s="665">
        <v>2</v>
      </c>
      <c r="K47" s="665">
        <v>530</v>
      </c>
      <c r="L47" s="665"/>
      <c r="M47" s="665">
        <v>265</v>
      </c>
      <c r="N47" s="665"/>
      <c r="O47" s="665"/>
      <c r="P47" s="678"/>
      <c r="Q47" s="937"/>
    </row>
    <row r="48" spans="1:17" ht="14.4" customHeight="1" x14ac:dyDescent="0.3">
      <c r="A48" s="930" t="s">
        <v>5798</v>
      </c>
      <c r="B48" s="662" t="s">
        <v>5966</v>
      </c>
      <c r="C48" s="662" t="s">
        <v>4986</v>
      </c>
      <c r="D48" s="662" t="s">
        <v>6005</v>
      </c>
      <c r="E48" s="662" t="s">
        <v>6006</v>
      </c>
      <c r="F48" s="665">
        <v>146</v>
      </c>
      <c r="G48" s="665">
        <v>31536</v>
      </c>
      <c r="H48" s="665">
        <v>1</v>
      </c>
      <c r="I48" s="665">
        <v>216</v>
      </c>
      <c r="J48" s="665">
        <v>130</v>
      </c>
      <c r="K48" s="665">
        <v>28080</v>
      </c>
      <c r="L48" s="665">
        <v>0.8904109589041096</v>
      </c>
      <c r="M48" s="665">
        <v>216</v>
      </c>
      <c r="N48" s="665">
        <v>141</v>
      </c>
      <c r="O48" s="665">
        <v>30597</v>
      </c>
      <c r="P48" s="678">
        <v>0.97022450532724502</v>
      </c>
      <c r="Q48" s="937">
        <v>217</v>
      </c>
    </row>
    <row r="49" spans="1:17" ht="14.4" customHeight="1" x14ac:dyDescent="0.3">
      <c r="A49" s="930" t="s">
        <v>5798</v>
      </c>
      <c r="B49" s="662" t="s">
        <v>5966</v>
      </c>
      <c r="C49" s="662" t="s">
        <v>4986</v>
      </c>
      <c r="D49" s="662" t="s">
        <v>6007</v>
      </c>
      <c r="E49" s="662" t="s">
        <v>6008</v>
      </c>
      <c r="F49" s="665">
        <v>8</v>
      </c>
      <c r="G49" s="665">
        <v>288</v>
      </c>
      <c r="H49" s="665">
        <v>1</v>
      </c>
      <c r="I49" s="665">
        <v>36</v>
      </c>
      <c r="J49" s="665">
        <v>2</v>
      </c>
      <c r="K49" s="665">
        <v>72</v>
      </c>
      <c r="L49" s="665">
        <v>0.25</v>
      </c>
      <c r="M49" s="665">
        <v>36</v>
      </c>
      <c r="N49" s="665">
        <v>1</v>
      </c>
      <c r="O49" s="665">
        <v>37</v>
      </c>
      <c r="P49" s="678">
        <v>0.12847222222222221</v>
      </c>
      <c r="Q49" s="937">
        <v>37</v>
      </c>
    </row>
    <row r="50" spans="1:17" ht="14.4" customHeight="1" x14ac:dyDescent="0.3">
      <c r="A50" s="930" t="s">
        <v>5798</v>
      </c>
      <c r="B50" s="662" t="s">
        <v>5966</v>
      </c>
      <c r="C50" s="662" t="s">
        <v>4986</v>
      </c>
      <c r="D50" s="662" t="s">
        <v>6009</v>
      </c>
      <c r="E50" s="662" t="s">
        <v>6010</v>
      </c>
      <c r="F50" s="665">
        <v>3</v>
      </c>
      <c r="G50" s="665">
        <v>1773</v>
      </c>
      <c r="H50" s="665">
        <v>1</v>
      </c>
      <c r="I50" s="665">
        <v>591</v>
      </c>
      <c r="J50" s="665">
        <v>2</v>
      </c>
      <c r="K50" s="665">
        <v>1182</v>
      </c>
      <c r="L50" s="665">
        <v>0.66666666666666663</v>
      </c>
      <c r="M50" s="665">
        <v>591</v>
      </c>
      <c r="N50" s="665"/>
      <c r="O50" s="665"/>
      <c r="P50" s="678"/>
      <c r="Q50" s="937"/>
    </row>
    <row r="51" spans="1:17" ht="14.4" customHeight="1" x14ac:dyDescent="0.3">
      <c r="A51" s="930" t="s">
        <v>5798</v>
      </c>
      <c r="B51" s="662" t="s">
        <v>5966</v>
      </c>
      <c r="C51" s="662" t="s">
        <v>4986</v>
      </c>
      <c r="D51" s="662" t="s">
        <v>6011</v>
      </c>
      <c r="E51" s="662" t="s">
        <v>6012</v>
      </c>
      <c r="F51" s="665">
        <v>284</v>
      </c>
      <c r="G51" s="665">
        <v>14200</v>
      </c>
      <c r="H51" s="665">
        <v>1</v>
      </c>
      <c r="I51" s="665">
        <v>50</v>
      </c>
      <c r="J51" s="665">
        <v>825</v>
      </c>
      <c r="K51" s="665">
        <v>41250</v>
      </c>
      <c r="L51" s="665">
        <v>2.9049295774647885</v>
      </c>
      <c r="M51" s="665">
        <v>50</v>
      </c>
      <c r="N51" s="665">
        <v>24</v>
      </c>
      <c r="O51" s="665">
        <v>1200</v>
      </c>
      <c r="P51" s="678">
        <v>8.4507042253521125E-2</v>
      </c>
      <c r="Q51" s="937">
        <v>50</v>
      </c>
    </row>
    <row r="52" spans="1:17" ht="14.4" customHeight="1" x14ac:dyDescent="0.3">
      <c r="A52" s="930" t="s">
        <v>5798</v>
      </c>
      <c r="B52" s="662" t="s">
        <v>5966</v>
      </c>
      <c r="C52" s="662" t="s">
        <v>4986</v>
      </c>
      <c r="D52" s="662" t="s">
        <v>6013</v>
      </c>
      <c r="E52" s="662" t="s">
        <v>6014</v>
      </c>
      <c r="F52" s="665"/>
      <c r="G52" s="665"/>
      <c r="H52" s="665"/>
      <c r="I52" s="665"/>
      <c r="J52" s="665">
        <v>2</v>
      </c>
      <c r="K52" s="665">
        <v>1092</v>
      </c>
      <c r="L52" s="665"/>
      <c r="M52" s="665">
        <v>546</v>
      </c>
      <c r="N52" s="665"/>
      <c r="O52" s="665"/>
      <c r="P52" s="678"/>
      <c r="Q52" s="937"/>
    </row>
    <row r="53" spans="1:17" ht="14.4" customHeight="1" x14ac:dyDescent="0.3">
      <c r="A53" s="930" t="s">
        <v>5798</v>
      </c>
      <c r="B53" s="662" t="s">
        <v>5966</v>
      </c>
      <c r="C53" s="662" t="s">
        <v>4986</v>
      </c>
      <c r="D53" s="662" t="s">
        <v>6015</v>
      </c>
      <c r="E53" s="662" t="s">
        <v>6016</v>
      </c>
      <c r="F53" s="665">
        <v>1</v>
      </c>
      <c r="G53" s="665">
        <v>483</v>
      </c>
      <c r="H53" s="665">
        <v>1</v>
      </c>
      <c r="I53" s="665">
        <v>483</v>
      </c>
      <c r="J53" s="665">
        <v>1</v>
      </c>
      <c r="K53" s="665">
        <v>485</v>
      </c>
      <c r="L53" s="665">
        <v>1.0041407867494825</v>
      </c>
      <c r="M53" s="665">
        <v>485</v>
      </c>
      <c r="N53" s="665"/>
      <c r="O53" s="665"/>
      <c r="P53" s="678"/>
      <c r="Q53" s="937"/>
    </row>
    <row r="54" spans="1:17" ht="14.4" customHeight="1" x14ac:dyDescent="0.3">
      <c r="A54" s="930" t="s">
        <v>5798</v>
      </c>
      <c r="B54" s="662" t="s">
        <v>5966</v>
      </c>
      <c r="C54" s="662" t="s">
        <v>4986</v>
      </c>
      <c r="D54" s="662" t="s">
        <v>6017</v>
      </c>
      <c r="E54" s="662" t="s">
        <v>6018</v>
      </c>
      <c r="F54" s="665"/>
      <c r="G54" s="665"/>
      <c r="H54" s="665"/>
      <c r="I54" s="665"/>
      <c r="J54" s="665">
        <v>2</v>
      </c>
      <c r="K54" s="665">
        <v>1470</v>
      </c>
      <c r="L54" s="665"/>
      <c r="M54" s="665">
        <v>735</v>
      </c>
      <c r="N54" s="665"/>
      <c r="O54" s="665"/>
      <c r="P54" s="678"/>
      <c r="Q54" s="937"/>
    </row>
    <row r="55" spans="1:17" ht="14.4" customHeight="1" x14ac:dyDescent="0.3">
      <c r="A55" s="930" t="s">
        <v>5798</v>
      </c>
      <c r="B55" s="662" t="s">
        <v>5966</v>
      </c>
      <c r="C55" s="662" t="s">
        <v>4986</v>
      </c>
      <c r="D55" s="662" t="s">
        <v>6019</v>
      </c>
      <c r="E55" s="662" t="s">
        <v>6020</v>
      </c>
      <c r="F55" s="665">
        <v>1</v>
      </c>
      <c r="G55" s="665">
        <v>327</v>
      </c>
      <c r="H55" s="665">
        <v>1</v>
      </c>
      <c r="I55" s="665">
        <v>327</v>
      </c>
      <c r="J55" s="665"/>
      <c r="K55" s="665"/>
      <c r="L55" s="665"/>
      <c r="M55" s="665"/>
      <c r="N55" s="665"/>
      <c r="O55" s="665"/>
      <c r="P55" s="678"/>
      <c r="Q55" s="937"/>
    </row>
    <row r="56" spans="1:17" ht="14.4" customHeight="1" x14ac:dyDescent="0.3">
      <c r="A56" s="930" t="s">
        <v>5798</v>
      </c>
      <c r="B56" s="662" t="s">
        <v>5966</v>
      </c>
      <c r="C56" s="662" t="s">
        <v>4986</v>
      </c>
      <c r="D56" s="662" t="s">
        <v>6021</v>
      </c>
      <c r="E56" s="662" t="s">
        <v>6022</v>
      </c>
      <c r="F56" s="665"/>
      <c r="G56" s="665"/>
      <c r="H56" s="665"/>
      <c r="I56" s="665"/>
      <c r="J56" s="665">
        <v>2</v>
      </c>
      <c r="K56" s="665">
        <v>690</v>
      </c>
      <c r="L56" s="665"/>
      <c r="M56" s="665">
        <v>345</v>
      </c>
      <c r="N56" s="665"/>
      <c r="O56" s="665"/>
      <c r="P56" s="678"/>
      <c r="Q56" s="937"/>
    </row>
    <row r="57" spans="1:17" ht="14.4" customHeight="1" x14ac:dyDescent="0.3">
      <c r="A57" s="930" t="s">
        <v>5798</v>
      </c>
      <c r="B57" s="662" t="s">
        <v>5966</v>
      </c>
      <c r="C57" s="662" t="s">
        <v>4986</v>
      </c>
      <c r="D57" s="662" t="s">
        <v>6023</v>
      </c>
      <c r="E57" s="662" t="s">
        <v>6024</v>
      </c>
      <c r="F57" s="665">
        <v>2</v>
      </c>
      <c r="G57" s="665">
        <v>1504</v>
      </c>
      <c r="H57" s="665">
        <v>1</v>
      </c>
      <c r="I57" s="665">
        <v>752</v>
      </c>
      <c r="J57" s="665"/>
      <c r="K57" s="665"/>
      <c r="L57" s="665"/>
      <c r="M57" s="665"/>
      <c r="N57" s="665"/>
      <c r="O57" s="665"/>
      <c r="P57" s="678"/>
      <c r="Q57" s="937"/>
    </row>
    <row r="58" spans="1:17" ht="14.4" customHeight="1" x14ac:dyDescent="0.3">
      <c r="A58" s="930" t="s">
        <v>5798</v>
      </c>
      <c r="B58" s="662" t="s">
        <v>5966</v>
      </c>
      <c r="C58" s="662" t="s">
        <v>4986</v>
      </c>
      <c r="D58" s="662" t="s">
        <v>6025</v>
      </c>
      <c r="E58" s="662" t="s">
        <v>6026</v>
      </c>
      <c r="F58" s="665">
        <v>2</v>
      </c>
      <c r="G58" s="665">
        <v>462</v>
      </c>
      <c r="H58" s="665">
        <v>1</v>
      </c>
      <c r="I58" s="665">
        <v>231</v>
      </c>
      <c r="J58" s="665">
        <v>3</v>
      </c>
      <c r="K58" s="665">
        <v>693</v>
      </c>
      <c r="L58" s="665">
        <v>1.5</v>
      </c>
      <c r="M58" s="665">
        <v>231</v>
      </c>
      <c r="N58" s="665"/>
      <c r="O58" s="665"/>
      <c r="P58" s="678"/>
      <c r="Q58" s="937"/>
    </row>
    <row r="59" spans="1:17" ht="14.4" customHeight="1" x14ac:dyDescent="0.3">
      <c r="A59" s="930" t="s">
        <v>5798</v>
      </c>
      <c r="B59" s="662" t="s">
        <v>5966</v>
      </c>
      <c r="C59" s="662" t="s">
        <v>4986</v>
      </c>
      <c r="D59" s="662" t="s">
        <v>6027</v>
      </c>
      <c r="E59" s="662" t="s">
        <v>6028</v>
      </c>
      <c r="F59" s="665"/>
      <c r="G59" s="665"/>
      <c r="H59" s="665"/>
      <c r="I59" s="665"/>
      <c r="J59" s="665">
        <v>1</v>
      </c>
      <c r="K59" s="665">
        <v>651</v>
      </c>
      <c r="L59" s="665"/>
      <c r="M59" s="665">
        <v>651</v>
      </c>
      <c r="N59" s="665"/>
      <c r="O59" s="665"/>
      <c r="P59" s="678"/>
      <c r="Q59" s="937"/>
    </row>
    <row r="60" spans="1:17" ht="14.4" customHeight="1" x14ac:dyDescent="0.3">
      <c r="A60" s="930" t="s">
        <v>5798</v>
      </c>
      <c r="B60" s="662" t="s">
        <v>5966</v>
      </c>
      <c r="C60" s="662" t="s">
        <v>4986</v>
      </c>
      <c r="D60" s="662" t="s">
        <v>6029</v>
      </c>
      <c r="E60" s="662" t="s">
        <v>6030</v>
      </c>
      <c r="F60" s="665"/>
      <c r="G60" s="665"/>
      <c r="H60" s="665"/>
      <c r="I60" s="665"/>
      <c r="J60" s="665">
        <v>1</v>
      </c>
      <c r="K60" s="665">
        <v>386</v>
      </c>
      <c r="L60" s="665"/>
      <c r="M60" s="665">
        <v>386</v>
      </c>
      <c r="N60" s="665"/>
      <c r="O60" s="665"/>
      <c r="P60" s="678"/>
      <c r="Q60" s="937"/>
    </row>
    <row r="61" spans="1:17" ht="14.4" customHeight="1" x14ac:dyDescent="0.3">
      <c r="A61" s="930" t="s">
        <v>5798</v>
      </c>
      <c r="B61" s="662" t="s">
        <v>5966</v>
      </c>
      <c r="C61" s="662" t="s">
        <v>4986</v>
      </c>
      <c r="D61" s="662" t="s">
        <v>6031</v>
      </c>
      <c r="E61" s="662" t="s">
        <v>6032</v>
      </c>
      <c r="F61" s="665">
        <v>2</v>
      </c>
      <c r="G61" s="665">
        <v>1572</v>
      </c>
      <c r="H61" s="665">
        <v>1</v>
      </c>
      <c r="I61" s="665">
        <v>786</v>
      </c>
      <c r="J61" s="665">
        <v>4</v>
      </c>
      <c r="K61" s="665">
        <v>3144</v>
      </c>
      <c r="L61" s="665">
        <v>2</v>
      </c>
      <c r="M61" s="665">
        <v>786</v>
      </c>
      <c r="N61" s="665"/>
      <c r="O61" s="665"/>
      <c r="P61" s="678"/>
      <c r="Q61" s="937"/>
    </row>
    <row r="62" spans="1:17" ht="14.4" customHeight="1" x14ac:dyDescent="0.3">
      <c r="A62" s="930" t="s">
        <v>5798</v>
      </c>
      <c r="B62" s="662" t="s">
        <v>5966</v>
      </c>
      <c r="C62" s="662" t="s">
        <v>4986</v>
      </c>
      <c r="D62" s="662" t="s">
        <v>6033</v>
      </c>
      <c r="E62" s="662" t="s">
        <v>6034</v>
      </c>
      <c r="F62" s="665">
        <v>1</v>
      </c>
      <c r="G62" s="665">
        <v>222</v>
      </c>
      <c r="H62" s="665">
        <v>1</v>
      </c>
      <c r="I62" s="665">
        <v>222</v>
      </c>
      <c r="J62" s="665"/>
      <c r="K62" s="665"/>
      <c r="L62" s="665"/>
      <c r="M62" s="665"/>
      <c r="N62" s="665"/>
      <c r="O62" s="665"/>
      <c r="P62" s="678"/>
      <c r="Q62" s="937"/>
    </row>
    <row r="63" spans="1:17" ht="14.4" customHeight="1" x14ac:dyDescent="0.3">
      <c r="A63" s="930" t="s">
        <v>5798</v>
      </c>
      <c r="B63" s="662" t="s">
        <v>5966</v>
      </c>
      <c r="C63" s="662" t="s">
        <v>4986</v>
      </c>
      <c r="D63" s="662" t="s">
        <v>6035</v>
      </c>
      <c r="E63" s="662" t="s">
        <v>6036</v>
      </c>
      <c r="F63" s="665"/>
      <c r="G63" s="665"/>
      <c r="H63" s="665"/>
      <c r="I63" s="665"/>
      <c r="J63" s="665">
        <v>1</v>
      </c>
      <c r="K63" s="665">
        <v>916</v>
      </c>
      <c r="L63" s="665"/>
      <c r="M63" s="665">
        <v>916</v>
      </c>
      <c r="N63" s="665"/>
      <c r="O63" s="665"/>
      <c r="P63" s="678"/>
      <c r="Q63" s="937"/>
    </row>
    <row r="64" spans="1:17" ht="14.4" customHeight="1" x14ac:dyDescent="0.3">
      <c r="A64" s="930" t="s">
        <v>5798</v>
      </c>
      <c r="B64" s="662" t="s">
        <v>5966</v>
      </c>
      <c r="C64" s="662" t="s">
        <v>4986</v>
      </c>
      <c r="D64" s="662" t="s">
        <v>6037</v>
      </c>
      <c r="E64" s="662" t="s">
        <v>6038</v>
      </c>
      <c r="F64" s="665"/>
      <c r="G64" s="665"/>
      <c r="H64" s="665"/>
      <c r="I64" s="665"/>
      <c r="J64" s="665">
        <v>1</v>
      </c>
      <c r="K64" s="665">
        <v>893</v>
      </c>
      <c r="L64" s="665"/>
      <c r="M64" s="665">
        <v>893</v>
      </c>
      <c r="N64" s="665"/>
      <c r="O64" s="665"/>
      <c r="P64" s="678"/>
      <c r="Q64" s="937"/>
    </row>
    <row r="65" spans="1:17" ht="14.4" customHeight="1" x14ac:dyDescent="0.3">
      <c r="A65" s="930" t="s">
        <v>6039</v>
      </c>
      <c r="B65" s="662" t="s">
        <v>6040</v>
      </c>
      <c r="C65" s="662" t="s">
        <v>4986</v>
      </c>
      <c r="D65" s="662" t="s">
        <v>6041</v>
      </c>
      <c r="E65" s="662" t="s">
        <v>6042</v>
      </c>
      <c r="F65" s="665">
        <v>235</v>
      </c>
      <c r="G65" s="665">
        <v>6345</v>
      </c>
      <c r="H65" s="665">
        <v>1</v>
      </c>
      <c r="I65" s="665">
        <v>27</v>
      </c>
      <c r="J65" s="665">
        <v>213</v>
      </c>
      <c r="K65" s="665">
        <v>5751</v>
      </c>
      <c r="L65" s="665">
        <v>0.90638297872340423</v>
      </c>
      <c r="M65" s="665">
        <v>27</v>
      </c>
      <c r="N65" s="665">
        <v>284</v>
      </c>
      <c r="O65" s="665">
        <v>7668</v>
      </c>
      <c r="P65" s="678">
        <v>1.2085106382978723</v>
      </c>
      <c r="Q65" s="937">
        <v>27</v>
      </c>
    </row>
    <row r="66" spans="1:17" ht="14.4" customHeight="1" x14ac:dyDescent="0.3">
      <c r="A66" s="930" t="s">
        <v>6039</v>
      </c>
      <c r="B66" s="662" t="s">
        <v>6040</v>
      </c>
      <c r="C66" s="662" t="s">
        <v>4986</v>
      </c>
      <c r="D66" s="662" t="s">
        <v>6043</v>
      </c>
      <c r="E66" s="662" t="s">
        <v>6044</v>
      </c>
      <c r="F66" s="665">
        <v>101</v>
      </c>
      <c r="G66" s="665">
        <v>5454</v>
      </c>
      <c r="H66" s="665">
        <v>1</v>
      </c>
      <c r="I66" s="665">
        <v>54</v>
      </c>
      <c r="J66" s="665">
        <v>95</v>
      </c>
      <c r="K66" s="665">
        <v>5130</v>
      </c>
      <c r="L66" s="665">
        <v>0.94059405940594054</v>
      </c>
      <c r="M66" s="665">
        <v>54</v>
      </c>
      <c r="N66" s="665">
        <v>130</v>
      </c>
      <c r="O66" s="665">
        <v>7020</v>
      </c>
      <c r="P66" s="678">
        <v>1.2871287128712872</v>
      </c>
      <c r="Q66" s="937">
        <v>54</v>
      </c>
    </row>
    <row r="67" spans="1:17" ht="14.4" customHeight="1" x14ac:dyDescent="0.3">
      <c r="A67" s="930" t="s">
        <v>6039</v>
      </c>
      <c r="B67" s="662" t="s">
        <v>6040</v>
      </c>
      <c r="C67" s="662" t="s">
        <v>4986</v>
      </c>
      <c r="D67" s="662" t="s">
        <v>6045</v>
      </c>
      <c r="E67" s="662" t="s">
        <v>6046</v>
      </c>
      <c r="F67" s="665">
        <v>287</v>
      </c>
      <c r="G67" s="665">
        <v>6888</v>
      </c>
      <c r="H67" s="665">
        <v>1</v>
      </c>
      <c r="I67" s="665">
        <v>24</v>
      </c>
      <c r="J67" s="665">
        <v>258</v>
      </c>
      <c r="K67" s="665">
        <v>6192</v>
      </c>
      <c r="L67" s="665">
        <v>0.89895470383275267</v>
      </c>
      <c r="M67" s="665">
        <v>24</v>
      </c>
      <c r="N67" s="665">
        <v>364</v>
      </c>
      <c r="O67" s="665">
        <v>8736</v>
      </c>
      <c r="P67" s="678">
        <v>1.2682926829268293</v>
      </c>
      <c r="Q67" s="937">
        <v>24</v>
      </c>
    </row>
    <row r="68" spans="1:17" ht="14.4" customHeight="1" x14ac:dyDescent="0.3">
      <c r="A68" s="930" t="s">
        <v>6039</v>
      </c>
      <c r="B68" s="662" t="s">
        <v>6040</v>
      </c>
      <c r="C68" s="662" t="s">
        <v>4986</v>
      </c>
      <c r="D68" s="662" t="s">
        <v>6047</v>
      </c>
      <c r="E68" s="662" t="s">
        <v>6048</v>
      </c>
      <c r="F68" s="665">
        <v>549</v>
      </c>
      <c r="G68" s="665">
        <v>14823</v>
      </c>
      <c r="H68" s="665">
        <v>1</v>
      </c>
      <c r="I68" s="665">
        <v>27</v>
      </c>
      <c r="J68" s="665">
        <v>600</v>
      </c>
      <c r="K68" s="665">
        <v>16200</v>
      </c>
      <c r="L68" s="665">
        <v>1.0928961748633881</v>
      </c>
      <c r="M68" s="665">
        <v>27</v>
      </c>
      <c r="N68" s="665">
        <v>634</v>
      </c>
      <c r="O68" s="665">
        <v>17118</v>
      </c>
      <c r="P68" s="678">
        <v>1.1548269581056467</v>
      </c>
      <c r="Q68" s="937">
        <v>27</v>
      </c>
    </row>
    <row r="69" spans="1:17" ht="14.4" customHeight="1" x14ac:dyDescent="0.3">
      <c r="A69" s="930" t="s">
        <v>6039</v>
      </c>
      <c r="B69" s="662" t="s">
        <v>6040</v>
      </c>
      <c r="C69" s="662" t="s">
        <v>4986</v>
      </c>
      <c r="D69" s="662" t="s">
        <v>6049</v>
      </c>
      <c r="E69" s="662" t="s">
        <v>6050</v>
      </c>
      <c r="F69" s="665">
        <v>1718</v>
      </c>
      <c r="G69" s="665">
        <v>96209</v>
      </c>
      <c r="H69" s="665">
        <v>1</v>
      </c>
      <c r="I69" s="665">
        <v>56.000582072176947</v>
      </c>
      <c r="J69" s="665">
        <v>12</v>
      </c>
      <c r="K69" s="665">
        <v>684</v>
      </c>
      <c r="L69" s="665">
        <v>7.1095219781933082E-3</v>
      </c>
      <c r="M69" s="665">
        <v>57</v>
      </c>
      <c r="N69" s="665"/>
      <c r="O69" s="665"/>
      <c r="P69" s="678"/>
      <c r="Q69" s="937"/>
    </row>
    <row r="70" spans="1:17" ht="14.4" customHeight="1" x14ac:dyDescent="0.3">
      <c r="A70" s="930" t="s">
        <v>6039</v>
      </c>
      <c r="B70" s="662" t="s">
        <v>6040</v>
      </c>
      <c r="C70" s="662" t="s">
        <v>4986</v>
      </c>
      <c r="D70" s="662" t="s">
        <v>6051</v>
      </c>
      <c r="E70" s="662" t="s">
        <v>6052</v>
      </c>
      <c r="F70" s="665">
        <v>162</v>
      </c>
      <c r="G70" s="665">
        <v>4374</v>
      </c>
      <c r="H70" s="665">
        <v>1</v>
      </c>
      <c r="I70" s="665">
        <v>27</v>
      </c>
      <c r="J70" s="665">
        <v>135</v>
      </c>
      <c r="K70" s="665">
        <v>3645</v>
      </c>
      <c r="L70" s="665">
        <v>0.83333333333333337</v>
      </c>
      <c r="M70" s="665">
        <v>27</v>
      </c>
      <c r="N70" s="665">
        <v>180</v>
      </c>
      <c r="O70" s="665">
        <v>4860</v>
      </c>
      <c r="P70" s="678">
        <v>1.1111111111111112</v>
      </c>
      <c r="Q70" s="937">
        <v>27</v>
      </c>
    </row>
    <row r="71" spans="1:17" ht="14.4" customHeight="1" x14ac:dyDescent="0.3">
      <c r="A71" s="930" t="s">
        <v>6039</v>
      </c>
      <c r="B71" s="662" t="s">
        <v>6040</v>
      </c>
      <c r="C71" s="662" t="s">
        <v>4986</v>
      </c>
      <c r="D71" s="662" t="s">
        <v>6053</v>
      </c>
      <c r="E71" s="662" t="s">
        <v>6054</v>
      </c>
      <c r="F71" s="665">
        <v>5409</v>
      </c>
      <c r="G71" s="665">
        <v>118998</v>
      </c>
      <c r="H71" s="665">
        <v>1</v>
      </c>
      <c r="I71" s="665">
        <v>22</v>
      </c>
      <c r="J71" s="665">
        <v>5820</v>
      </c>
      <c r="K71" s="665">
        <v>128040</v>
      </c>
      <c r="L71" s="665">
        <v>1.0759844703272323</v>
      </c>
      <c r="M71" s="665">
        <v>22</v>
      </c>
      <c r="N71" s="665">
        <v>7543</v>
      </c>
      <c r="O71" s="665">
        <v>165946</v>
      </c>
      <c r="P71" s="678">
        <v>1.3945276391199852</v>
      </c>
      <c r="Q71" s="937">
        <v>22</v>
      </c>
    </row>
    <row r="72" spans="1:17" ht="14.4" customHeight="1" x14ac:dyDescent="0.3">
      <c r="A72" s="930" t="s">
        <v>6039</v>
      </c>
      <c r="B72" s="662" t="s">
        <v>6040</v>
      </c>
      <c r="C72" s="662" t="s">
        <v>4986</v>
      </c>
      <c r="D72" s="662" t="s">
        <v>6055</v>
      </c>
      <c r="E72" s="662" t="s">
        <v>6056</v>
      </c>
      <c r="F72" s="665">
        <v>33</v>
      </c>
      <c r="G72" s="665">
        <v>2244</v>
      </c>
      <c r="H72" s="665">
        <v>1</v>
      </c>
      <c r="I72" s="665">
        <v>68</v>
      </c>
      <c r="J72" s="665">
        <v>27</v>
      </c>
      <c r="K72" s="665">
        <v>1836</v>
      </c>
      <c r="L72" s="665">
        <v>0.81818181818181823</v>
      </c>
      <c r="M72" s="665">
        <v>68</v>
      </c>
      <c r="N72" s="665">
        <v>46</v>
      </c>
      <c r="O72" s="665">
        <v>3128</v>
      </c>
      <c r="P72" s="678">
        <v>1.393939393939394</v>
      </c>
      <c r="Q72" s="937">
        <v>68</v>
      </c>
    </row>
    <row r="73" spans="1:17" ht="14.4" customHeight="1" x14ac:dyDescent="0.3">
      <c r="A73" s="930" t="s">
        <v>6039</v>
      </c>
      <c r="B73" s="662" t="s">
        <v>6040</v>
      </c>
      <c r="C73" s="662" t="s">
        <v>4986</v>
      </c>
      <c r="D73" s="662" t="s">
        <v>6057</v>
      </c>
      <c r="E73" s="662" t="s">
        <v>6058</v>
      </c>
      <c r="F73" s="665">
        <v>9</v>
      </c>
      <c r="G73" s="665">
        <v>558</v>
      </c>
      <c r="H73" s="665">
        <v>1</v>
      </c>
      <c r="I73" s="665">
        <v>62</v>
      </c>
      <c r="J73" s="665">
        <v>8</v>
      </c>
      <c r="K73" s="665">
        <v>496</v>
      </c>
      <c r="L73" s="665">
        <v>0.88888888888888884</v>
      </c>
      <c r="M73" s="665">
        <v>62</v>
      </c>
      <c r="N73" s="665">
        <v>5</v>
      </c>
      <c r="O73" s="665">
        <v>310</v>
      </c>
      <c r="P73" s="678">
        <v>0.55555555555555558</v>
      </c>
      <c r="Q73" s="937">
        <v>62</v>
      </c>
    </row>
    <row r="74" spans="1:17" ht="14.4" customHeight="1" x14ac:dyDescent="0.3">
      <c r="A74" s="930" t="s">
        <v>6039</v>
      </c>
      <c r="B74" s="662" t="s">
        <v>6040</v>
      </c>
      <c r="C74" s="662" t="s">
        <v>4986</v>
      </c>
      <c r="D74" s="662" t="s">
        <v>6059</v>
      </c>
      <c r="E74" s="662" t="s">
        <v>6060</v>
      </c>
      <c r="F74" s="665">
        <v>5305</v>
      </c>
      <c r="G74" s="665">
        <v>326683</v>
      </c>
      <c r="H74" s="665">
        <v>1</v>
      </c>
      <c r="I74" s="665">
        <v>61.580207351555138</v>
      </c>
      <c r="J74" s="665">
        <v>6550</v>
      </c>
      <c r="K74" s="665">
        <v>406100</v>
      </c>
      <c r="L74" s="665">
        <v>1.24310111025061</v>
      </c>
      <c r="M74" s="665">
        <v>62</v>
      </c>
      <c r="N74" s="665">
        <v>7275</v>
      </c>
      <c r="O74" s="665">
        <v>451050</v>
      </c>
      <c r="P74" s="678">
        <v>1.3806962713088835</v>
      </c>
      <c r="Q74" s="937">
        <v>62</v>
      </c>
    </row>
    <row r="75" spans="1:17" ht="14.4" customHeight="1" x14ac:dyDescent="0.3">
      <c r="A75" s="930" t="s">
        <v>6039</v>
      </c>
      <c r="B75" s="662" t="s">
        <v>6040</v>
      </c>
      <c r="C75" s="662" t="s">
        <v>4986</v>
      </c>
      <c r="D75" s="662" t="s">
        <v>6061</v>
      </c>
      <c r="E75" s="662" t="s">
        <v>6062</v>
      </c>
      <c r="F75" s="665">
        <v>49</v>
      </c>
      <c r="G75" s="665">
        <v>3988</v>
      </c>
      <c r="H75" s="665">
        <v>1</v>
      </c>
      <c r="I75" s="665">
        <v>81.387755102040813</v>
      </c>
      <c r="J75" s="665">
        <v>73</v>
      </c>
      <c r="K75" s="665">
        <v>5986</v>
      </c>
      <c r="L75" s="665">
        <v>1.5010030090270812</v>
      </c>
      <c r="M75" s="665">
        <v>82</v>
      </c>
      <c r="N75" s="665">
        <v>15</v>
      </c>
      <c r="O75" s="665">
        <v>1230</v>
      </c>
      <c r="P75" s="678">
        <v>0.30842527582748247</v>
      </c>
      <c r="Q75" s="937">
        <v>82</v>
      </c>
    </row>
    <row r="76" spans="1:17" ht="14.4" customHeight="1" x14ac:dyDescent="0.3">
      <c r="A76" s="930" t="s">
        <v>6039</v>
      </c>
      <c r="B76" s="662" t="s">
        <v>6040</v>
      </c>
      <c r="C76" s="662" t="s">
        <v>4986</v>
      </c>
      <c r="D76" s="662" t="s">
        <v>6063</v>
      </c>
      <c r="E76" s="662" t="s">
        <v>6064</v>
      </c>
      <c r="F76" s="665">
        <v>178</v>
      </c>
      <c r="G76" s="665">
        <v>175686</v>
      </c>
      <c r="H76" s="665">
        <v>1</v>
      </c>
      <c r="I76" s="665">
        <v>987</v>
      </c>
      <c r="J76" s="665">
        <v>173</v>
      </c>
      <c r="K76" s="665">
        <v>170751</v>
      </c>
      <c r="L76" s="665">
        <v>0.9719101123595506</v>
      </c>
      <c r="M76" s="665">
        <v>987</v>
      </c>
      <c r="N76" s="665">
        <v>160</v>
      </c>
      <c r="O76" s="665">
        <v>158080</v>
      </c>
      <c r="P76" s="678">
        <v>0.8997871202030896</v>
      </c>
      <c r="Q76" s="937">
        <v>988</v>
      </c>
    </row>
    <row r="77" spans="1:17" ht="14.4" customHeight="1" x14ac:dyDescent="0.3">
      <c r="A77" s="930" t="s">
        <v>6039</v>
      </c>
      <c r="B77" s="662" t="s">
        <v>6040</v>
      </c>
      <c r="C77" s="662" t="s">
        <v>4986</v>
      </c>
      <c r="D77" s="662" t="s">
        <v>6065</v>
      </c>
      <c r="E77" s="662" t="s">
        <v>6066</v>
      </c>
      <c r="F77" s="665">
        <v>1</v>
      </c>
      <c r="G77" s="665">
        <v>191</v>
      </c>
      <c r="H77" s="665">
        <v>1</v>
      </c>
      <c r="I77" s="665">
        <v>191</v>
      </c>
      <c r="J77" s="665"/>
      <c r="K77" s="665"/>
      <c r="L77" s="665"/>
      <c r="M77" s="665"/>
      <c r="N77" s="665"/>
      <c r="O77" s="665"/>
      <c r="P77" s="678"/>
      <c r="Q77" s="937"/>
    </row>
    <row r="78" spans="1:17" ht="14.4" customHeight="1" x14ac:dyDescent="0.3">
      <c r="A78" s="930" t="s">
        <v>6039</v>
      </c>
      <c r="B78" s="662" t="s">
        <v>6040</v>
      </c>
      <c r="C78" s="662" t="s">
        <v>4986</v>
      </c>
      <c r="D78" s="662" t="s">
        <v>6067</v>
      </c>
      <c r="E78" s="662" t="s">
        <v>6068</v>
      </c>
      <c r="F78" s="665">
        <v>51</v>
      </c>
      <c r="G78" s="665">
        <v>4182</v>
      </c>
      <c r="H78" s="665">
        <v>1</v>
      </c>
      <c r="I78" s="665">
        <v>82</v>
      </c>
      <c r="J78" s="665">
        <v>19</v>
      </c>
      <c r="K78" s="665">
        <v>1558</v>
      </c>
      <c r="L78" s="665">
        <v>0.37254901960784315</v>
      </c>
      <c r="M78" s="665">
        <v>82</v>
      </c>
      <c r="N78" s="665">
        <v>7</v>
      </c>
      <c r="O78" s="665">
        <v>574</v>
      </c>
      <c r="P78" s="678">
        <v>0.13725490196078433</v>
      </c>
      <c r="Q78" s="937">
        <v>82</v>
      </c>
    </row>
    <row r="79" spans="1:17" ht="14.4" customHeight="1" x14ac:dyDescent="0.3">
      <c r="A79" s="930" t="s">
        <v>6039</v>
      </c>
      <c r="B79" s="662" t="s">
        <v>6040</v>
      </c>
      <c r="C79" s="662" t="s">
        <v>4986</v>
      </c>
      <c r="D79" s="662" t="s">
        <v>6069</v>
      </c>
      <c r="E79" s="662" t="s">
        <v>6070</v>
      </c>
      <c r="F79" s="665">
        <v>1</v>
      </c>
      <c r="G79" s="665">
        <v>63</v>
      </c>
      <c r="H79" s="665">
        <v>1</v>
      </c>
      <c r="I79" s="665">
        <v>63</v>
      </c>
      <c r="J79" s="665"/>
      <c r="K79" s="665"/>
      <c r="L79" s="665"/>
      <c r="M79" s="665"/>
      <c r="N79" s="665">
        <v>3</v>
      </c>
      <c r="O79" s="665">
        <v>189</v>
      </c>
      <c r="P79" s="678">
        <v>3</v>
      </c>
      <c r="Q79" s="937">
        <v>63</v>
      </c>
    </row>
    <row r="80" spans="1:17" ht="14.4" customHeight="1" x14ac:dyDescent="0.3">
      <c r="A80" s="930" t="s">
        <v>6039</v>
      </c>
      <c r="B80" s="662" t="s">
        <v>6040</v>
      </c>
      <c r="C80" s="662" t="s">
        <v>4986</v>
      </c>
      <c r="D80" s="662" t="s">
        <v>6071</v>
      </c>
      <c r="E80" s="662" t="s">
        <v>6072</v>
      </c>
      <c r="F80" s="665">
        <v>283</v>
      </c>
      <c r="G80" s="665">
        <v>4811</v>
      </c>
      <c r="H80" s="665">
        <v>1</v>
      </c>
      <c r="I80" s="665">
        <v>17</v>
      </c>
      <c r="J80" s="665">
        <v>409</v>
      </c>
      <c r="K80" s="665">
        <v>6953</v>
      </c>
      <c r="L80" s="665">
        <v>1.4452296819787986</v>
      </c>
      <c r="M80" s="665">
        <v>17</v>
      </c>
      <c r="N80" s="665">
        <v>585</v>
      </c>
      <c r="O80" s="665">
        <v>9945</v>
      </c>
      <c r="P80" s="678">
        <v>2.0671378091872792</v>
      </c>
      <c r="Q80" s="937">
        <v>17</v>
      </c>
    </row>
    <row r="81" spans="1:17" ht="14.4" customHeight="1" x14ac:dyDescent="0.3">
      <c r="A81" s="930" t="s">
        <v>6039</v>
      </c>
      <c r="B81" s="662" t="s">
        <v>6040</v>
      </c>
      <c r="C81" s="662" t="s">
        <v>4986</v>
      </c>
      <c r="D81" s="662" t="s">
        <v>6073</v>
      </c>
      <c r="E81" s="662" t="s">
        <v>6074</v>
      </c>
      <c r="F81" s="665"/>
      <c r="G81" s="665"/>
      <c r="H81" s="665"/>
      <c r="I81" s="665"/>
      <c r="J81" s="665">
        <v>1</v>
      </c>
      <c r="K81" s="665">
        <v>64</v>
      </c>
      <c r="L81" s="665"/>
      <c r="M81" s="665">
        <v>64</v>
      </c>
      <c r="N81" s="665"/>
      <c r="O81" s="665"/>
      <c r="P81" s="678"/>
      <c r="Q81" s="937"/>
    </row>
    <row r="82" spans="1:17" ht="14.4" customHeight="1" x14ac:dyDescent="0.3">
      <c r="A82" s="930" t="s">
        <v>6039</v>
      </c>
      <c r="B82" s="662" t="s">
        <v>6040</v>
      </c>
      <c r="C82" s="662" t="s">
        <v>4986</v>
      </c>
      <c r="D82" s="662" t="s">
        <v>6075</v>
      </c>
      <c r="E82" s="662" t="s">
        <v>6076</v>
      </c>
      <c r="F82" s="665"/>
      <c r="G82" s="665"/>
      <c r="H82" s="665"/>
      <c r="I82" s="665"/>
      <c r="J82" s="665">
        <v>1</v>
      </c>
      <c r="K82" s="665">
        <v>480</v>
      </c>
      <c r="L82" s="665"/>
      <c r="M82" s="665">
        <v>480</v>
      </c>
      <c r="N82" s="665"/>
      <c r="O82" s="665"/>
      <c r="P82" s="678"/>
      <c r="Q82" s="937"/>
    </row>
    <row r="83" spans="1:17" ht="14.4" customHeight="1" x14ac:dyDescent="0.3">
      <c r="A83" s="930" t="s">
        <v>6039</v>
      </c>
      <c r="B83" s="662" t="s">
        <v>6040</v>
      </c>
      <c r="C83" s="662" t="s">
        <v>4986</v>
      </c>
      <c r="D83" s="662" t="s">
        <v>6077</v>
      </c>
      <c r="E83" s="662" t="s">
        <v>6078</v>
      </c>
      <c r="F83" s="665">
        <v>66</v>
      </c>
      <c r="G83" s="665">
        <v>3102</v>
      </c>
      <c r="H83" s="665">
        <v>1</v>
      </c>
      <c r="I83" s="665">
        <v>47</v>
      </c>
      <c r="J83" s="665">
        <v>44</v>
      </c>
      <c r="K83" s="665">
        <v>2068</v>
      </c>
      <c r="L83" s="665">
        <v>0.66666666666666663</v>
      </c>
      <c r="M83" s="665">
        <v>47</v>
      </c>
      <c r="N83" s="665">
        <v>79</v>
      </c>
      <c r="O83" s="665">
        <v>3713</v>
      </c>
      <c r="P83" s="678">
        <v>1.196969696969697</v>
      </c>
      <c r="Q83" s="937">
        <v>47</v>
      </c>
    </row>
    <row r="84" spans="1:17" ht="14.4" customHeight="1" x14ac:dyDescent="0.3">
      <c r="A84" s="930" t="s">
        <v>6039</v>
      </c>
      <c r="B84" s="662" t="s">
        <v>6040</v>
      </c>
      <c r="C84" s="662" t="s">
        <v>4986</v>
      </c>
      <c r="D84" s="662" t="s">
        <v>6079</v>
      </c>
      <c r="E84" s="662" t="s">
        <v>6080</v>
      </c>
      <c r="F84" s="665">
        <v>2</v>
      </c>
      <c r="G84" s="665">
        <v>106</v>
      </c>
      <c r="H84" s="665">
        <v>1</v>
      </c>
      <c r="I84" s="665">
        <v>53</v>
      </c>
      <c r="J84" s="665"/>
      <c r="K84" s="665"/>
      <c r="L84" s="665"/>
      <c r="M84" s="665"/>
      <c r="N84" s="665"/>
      <c r="O84" s="665"/>
      <c r="P84" s="678"/>
      <c r="Q84" s="937"/>
    </row>
    <row r="85" spans="1:17" ht="14.4" customHeight="1" x14ac:dyDescent="0.3">
      <c r="A85" s="930" t="s">
        <v>6039</v>
      </c>
      <c r="B85" s="662" t="s">
        <v>6040</v>
      </c>
      <c r="C85" s="662" t="s">
        <v>4986</v>
      </c>
      <c r="D85" s="662" t="s">
        <v>6081</v>
      </c>
      <c r="E85" s="662" t="s">
        <v>6082</v>
      </c>
      <c r="F85" s="665">
        <v>5</v>
      </c>
      <c r="G85" s="665">
        <v>300</v>
      </c>
      <c r="H85" s="665">
        <v>1</v>
      </c>
      <c r="I85" s="665">
        <v>60</v>
      </c>
      <c r="J85" s="665">
        <v>3</v>
      </c>
      <c r="K85" s="665">
        <v>180</v>
      </c>
      <c r="L85" s="665">
        <v>0.6</v>
      </c>
      <c r="M85" s="665">
        <v>60</v>
      </c>
      <c r="N85" s="665">
        <v>7</v>
      </c>
      <c r="O85" s="665">
        <v>420</v>
      </c>
      <c r="P85" s="678">
        <v>1.4</v>
      </c>
      <c r="Q85" s="937">
        <v>60</v>
      </c>
    </row>
    <row r="86" spans="1:17" ht="14.4" customHeight="1" x14ac:dyDescent="0.3">
      <c r="A86" s="930" t="s">
        <v>6039</v>
      </c>
      <c r="B86" s="662" t="s">
        <v>6040</v>
      </c>
      <c r="C86" s="662" t="s">
        <v>4986</v>
      </c>
      <c r="D86" s="662" t="s">
        <v>6083</v>
      </c>
      <c r="E86" s="662" t="s">
        <v>6084</v>
      </c>
      <c r="F86" s="665">
        <v>3</v>
      </c>
      <c r="G86" s="665">
        <v>57</v>
      </c>
      <c r="H86" s="665">
        <v>1</v>
      </c>
      <c r="I86" s="665">
        <v>19</v>
      </c>
      <c r="J86" s="665"/>
      <c r="K86" s="665"/>
      <c r="L86" s="665"/>
      <c r="M86" s="665"/>
      <c r="N86" s="665"/>
      <c r="O86" s="665"/>
      <c r="P86" s="678"/>
      <c r="Q86" s="937"/>
    </row>
    <row r="87" spans="1:17" ht="14.4" customHeight="1" x14ac:dyDescent="0.3">
      <c r="A87" s="930" t="s">
        <v>6039</v>
      </c>
      <c r="B87" s="662" t="s">
        <v>6040</v>
      </c>
      <c r="C87" s="662" t="s">
        <v>4986</v>
      </c>
      <c r="D87" s="662" t="s">
        <v>6085</v>
      </c>
      <c r="E87" s="662" t="s">
        <v>6086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392</v>
      </c>
      <c r="P87" s="678"/>
      <c r="Q87" s="937">
        <v>392</v>
      </c>
    </row>
    <row r="88" spans="1:17" ht="14.4" customHeight="1" x14ac:dyDescent="0.3">
      <c r="A88" s="930" t="s">
        <v>6039</v>
      </c>
      <c r="B88" s="662" t="s">
        <v>6040</v>
      </c>
      <c r="C88" s="662" t="s">
        <v>4986</v>
      </c>
      <c r="D88" s="662" t="s">
        <v>6087</v>
      </c>
      <c r="E88" s="662" t="s">
        <v>6088</v>
      </c>
      <c r="F88" s="665">
        <v>6</v>
      </c>
      <c r="G88" s="665">
        <v>2771</v>
      </c>
      <c r="H88" s="665">
        <v>1</v>
      </c>
      <c r="I88" s="665">
        <v>461.83333333333331</v>
      </c>
      <c r="J88" s="665">
        <v>6</v>
      </c>
      <c r="K88" s="665">
        <v>2772</v>
      </c>
      <c r="L88" s="665">
        <v>1.0003608805485384</v>
      </c>
      <c r="M88" s="665">
        <v>462</v>
      </c>
      <c r="N88" s="665">
        <v>5</v>
      </c>
      <c r="O88" s="665">
        <v>2320</v>
      </c>
      <c r="P88" s="678">
        <v>0.83724287260916641</v>
      </c>
      <c r="Q88" s="937">
        <v>464</v>
      </c>
    </row>
    <row r="89" spans="1:17" ht="14.4" customHeight="1" x14ac:dyDescent="0.3">
      <c r="A89" s="930" t="s">
        <v>6039</v>
      </c>
      <c r="B89" s="662" t="s">
        <v>6040</v>
      </c>
      <c r="C89" s="662" t="s">
        <v>4986</v>
      </c>
      <c r="D89" s="662" t="s">
        <v>6089</v>
      </c>
      <c r="E89" s="662" t="s">
        <v>6090</v>
      </c>
      <c r="F89" s="665">
        <v>44</v>
      </c>
      <c r="G89" s="665">
        <v>37473</v>
      </c>
      <c r="H89" s="665">
        <v>1</v>
      </c>
      <c r="I89" s="665">
        <v>851.65909090909088</v>
      </c>
      <c r="J89" s="665">
        <v>46</v>
      </c>
      <c r="K89" s="665">
        <v>39192</v>
      </c>
      <c r="L89" s="665">
        <v>1.045873028580578</v>
      </c>
      <c r="M89" s="665">
        <v>852</v>
      </c>
      <c r="N89" s="665">
        <v>41</v>
      </c>
      <c r="O89" s="665">
        <v>34973</v>
      </c>
      <c r="P89" s="678">
        <v>0.93328529874843225</v>
      </c>
      <c r="Q89" s="937">
        <v>853</v>
      </c>
    </row>
    <row r="90" spans="1:17" ht="14.4" customHeight="1" x14ac:dyDescent="0.3">
      <c r="A90" s="930" t="s">
        <v>6039</v>
      </c>
      <c r="B90" s="662" t="s">
        <v>6040</v>
      </c>
      <c r="C90" s="662" t="s">
        <v>4986</v>
      </c>
      <c r="D90" s="662" t="s">
        <v>6091</v>
      </c>
      <c r="E90" s="662" t="s">
        <v>6092</v>
      </c>
      <c r="F90" s="665"/>
      <c r="G90" s="665"/>
      <c r="H90" s="665"/>
      <c r="I90" s="665"/>
      <c r="J90" s="665"/>
      <c r="K90" s="665"/>
      <c r="L90" s="665"/>
      <c r="M90" s="665"/>
      <c r="N90" s="665">
        <v>7</v>
      </c>
      <c r="O90" s="665">
        <v>1309</v>
      </c>
      <c r="P90" s="678"/>
      <c r="Q90" s="937">
        <v>187</v>
      </c>
    </row>
    <row r="91" spans="1:17" ht="14.4" customHeight="1" x14ac:dyDescent="0.3">
      <c r="A91" s="930" t="s">
        <v>6039</v>
      </c>
      <c r="B91" s="662" t="s">
        <v>6040</v>
      </c>
      <c r="C91" s="662" t="s">
        <v>4986</v>
      </c>
      <c r="D91" s="662" t="s">
        <v>6093</v>
      </c>
      <c r="E91" s="662" t="s">
        <v>6094</v>
      </c>
      <c r="F91" s="665">
        <v>1</v>
      </c>
      <c r="G91" s="665">
        <v>351</v>
      </c>
      <c r="H91" s="665">
        <v>1</v>
      </c>
      <c r="I91" s="665">
        <v>351</v>
      </c>
      <c r="J91" s="665"/>
      <c r="K91" s="665"/>
      <c r="L91" s="665"/>
      <c r="M91" s="665"/>
      <c r="N91" s="665"/>
      <c r="O91" s="665"/>
      <c r="P91" s="678"/>
      <c r="Q91" s="937"/>
    </row>
    <row r="92" spans="1:17" ht="14.4" customHeight="1" x14ac:dyDescent="0.3">
      <c r="A92" s="930" t="s">
        <v>6039</v>
      </c>
      <c r="B92" s="662" t="s">
        <v>6040</v>
      </c>
      <c r="C92" s="662" t="s">
        <v>4986</v>
      </c>
      <c r="D92" s="662" t="s">
        <v>6095</v>
      </c>
      <c r="E92" s="662" t="s">
        <v>6096</v>
      </c>
      <c r="F92" s="665">
        <v>1</v>
      </c>
      <c r="G92" s="665">
        <v>351</v>
      </c>
      <c r="H92" s="665">
        <v>1</v>
      </c>
      <c r="I92" s="665">
        <v>351</v>
      </c>
      <c r="J92" s="665"/>
      <c r="K92" s="665"/>
      <c r="L92" s="665"/>
      <c r="M92" s="665"/>
      <c r="N92" s="665"/>
      <c r="O92" s="665"/>
      <c r="P92" s="678"/>
      <c r="Q92" s="937"/>
    </row>
    <row r="93" spans="1:17" ht="14.4" customHeight="1" x14ac:dyDescent="0.3">
      <c r="A93" s="930" t="s">
        <v>6039</v>
      </c>
      <c r="B93" s="662" t="s">
        <v>6040</v>
      </c>
      <c r="C93" s="662" t="s">
        <v>4986</v>
      </c>
      <c r="D93" s="662" t="s">
        <v>6097</v>
      </c>
      <c r="E93" s="662" t="s">
        <v>6098</v>
      </c>
      <c r="F93" s="665">
        <v>158</v>
      </c>
      <c r="G93" s="665">
        <v>123932</v>
      </c>
      <c r="H93" s="665">
        <v>1</v>
      </c>
      <c r="I93" s="665">
        <v>784.37974683544303</v>
      </c>
      <c r="J93" s="665">
        <v>216</v>
      </c>
      <c r="K93" s="665">
        <v>169776</v>
      </c>
      <c r="L93" s="665">
        <v>1.3699125326792112</v>
      </c>
      <c r="M93" s="665">
        <v>786</v>
      </c>
      <c r="N93" s="665">
        <v>339</v>
      </c>
      <c r="O93" s="665">
        <v>266793</v>
      </c>
      <c r="P93" s="678">
        <v>2.152736984798115</v>
      </c>
      <c r="Q93" s="937">
        <v>787</v>
      </c>
    </row>
    <row r="94" spans="1:17" ht="14.4" customHeight="1" x14ac:dyDescent="0.3">
      <c r="A94" s="930" t="s">
        <v>6039</v>
      </c>
      <c r="B94" s="662" t="s">
        <v>6040</v>
      </c>
      <c r="C94" s="662" t="s">
        <v>4986</v>
      </c>
      <c r="D94" s="662" t="s">
        <v>6099</v>
      </c>
      <c r="E94" s="662" t="s">
        <v>6100</v>
      </c>
      <c r="F94" s="665"/>
      <c r="G94" s="665"/>
      <c r="H94" s="665"/>
      <c r="I94" s="665"/>
      <c r="J94" s="665"/>
      <c r="K94" s="665"/>
      <c r="L94" s="665"/>
      <c r="M94" s="665"/>
      <c r="N94" s="665">
        <v>4</v>
      </c>
      <c r="O94" s="665">
        <v>756</v>
      </c>
      <c r="P94" s="678"/>
      <c r="Q94" s="937">
        <v>189</v>
      </c>
    </row>
    <row r="95" spans="1:17" ht="14.4" customHeight="1" x14ac:dyDescent="0.3">
      <c r="A95" s="930" t="s">
        <v>6039</v>
      </c>
      <c r="B95" s="662" t="s">
        <v>6040</v>
      </c>
      <c r="C95" s="662" t="s">
        <v>4986</v>
      </c>
      <c r="D95" s="662" t="s">
        <v>6101</v>
      </c>
      <c r="E95" s="662" t="s">
        <v>6102</v>
      </c>
      <c r="F95" s="665">
        <v>1</v>
      </c>
      <c r="G95" s="665">
        <v>228</v>
      </c>
      <c r="H95" s="665">
        <v>1</v>
      </c>
      <c r="I95" s="665">
        <v>228</v>
      </c>
      <c r="J95" s="665"/>
      <c r="K95" s="665"/>
      <c r="L95" s="665"/>
      <c r="M95" s="665"/>
      <c r="N95" s="665"/>
      <c r="O95" s="665"/>
      <c r="P95" s="678"/>
      <c r="Q95" s="937"/>
    </row>
    <row r="96" spans="1:17" ht="14.4" customHeight="1" x14ac:dyDescent="0.3">
      <c r="A96" s="930" t="s">
        <v>6039</v>
      </c>
      <c r="B96" s="662" t="s">
        <v>6040</v>
      </c>
      <c r="C96" s="662" t="s">
        <v>4986</v>
      </c>
      <c r="D96" s="662" t="s">
        <v>6103</v>
      </c>
      <c r="E96" s="662" t="s">
        <v>6104</v>
      </c>
      <c r="F96" s="665">
        <v>3</v>
      </c>
      <c r="G96" s="665">
        <v>1382</v>
      </c>
      <c r="H96" s="665">
        <v>1</v>
      </c>
      <c r="I96" s="665">
        <v>460.66666666666669</v>
      </c>
      <c r="J96" s="665">
        <v>1</v>
      </c>
      <c r="K96" s="665">
        <v>461</v>
      </c>
      <c r="L96" s="665">
        <v>0.33357452966714907</v>
      </c>
      <c r="M96" s="665">
        <v>461</v>
      </c>
      <c r="N96" s="665">
        <v>2</v>
      </c>
      <c r="O96" s="665">
        <v>924</v>
      </c>
      <c r="P96" s="678">
        <v>0.66859623733719242</v>
      </c>
      <c r="Q96" s="937">
        <v>462</v>
      </c>
    </row>
    <row r="97" spans="1:17" ht="14.4" customHeight="1" x14ac:dyDescent="0.3">
      <c r="A97" s="930" t="s">
        <v>6039</v>
      </c>
      <c r="B97" s="662" t="s">
        <v>6040</v>
      </c>
      <c r="C97" s="662" t="s">
        <v>4986</v>
      </c>
      <c r="D97" s="662" t="s">
        <v>6105</v>
      </c>
      <c r="E97" s="662" t="s">
        <v>6106</v>
      </c>
      <c r="F97" s="665">
        <v>2</v>
      </c>
      <c r="G97" s="665">
        <v>1122</v>
      </c>
      <c r="H97" s="665">
        <v>1</v>
      </c>
      <c r="I97" s="665">
        <v>561</v>
      </c>
      <c r="J97" s="665"/>
      <c r="K97" s="665"/>
      <c r="L97" s="665"/>
      <c r="M97" s="665"/>
      <c r="N97" s="665"/>
      <c r="O97" s="665"/>
      <c r="P97" s="678"/>
      <c r="Q97" s="937"/>
    </row>
    <row r="98" spans="1:17" ht="14.4" customHeight="1" x14ac:dyDescent="0.3">
      <c r="A98" s="930" t="s">
        <v>6039</v>
      </c>
      <c r="B98" s="662" t="s">
        <v>6040</v>
      </c>
      <c r="C98" s="662" t="s">
        <v>4986</v>
      </c>
      <c r="D98" s="662" t="s">
        <v>6107</v>
      </c>
      <c r="E98" s="662" t="s">
        <v>6108</v>
      </c>
      <c r="F98" s="665"/>
      <c r="G98" s="665"/>
      <c r="H98" s="665"/>
      <c r="I98" s="665"/>
      <c r="J98" s="665"/>
      <c r="K98" s="665"/>
      <c r="L98" s="665"/>
      <c r="M98" s="665"/>
      <c r="N98" s="665">
        <v>2</v>
      </c>
      <c r="O98" s="665">
        <v>344</v>
      </c>
      <c r="P98" s="678"/>
      <c r="Q98" s="937">
        <v>172</v>
      </c>
    </row>
    <row r="99" spans="1:17" ht="14.4" customHeight="1" x14ac:dyDescent="0.3">
      <c r="A99" s="930" t="s">
        <v>6039</v>
      </c>
      <c r="B99" s="662" t="s">
        <v>6040</v>
      </c>
      <c r="C99" s="662" t="s">
        <v>4986</v>
      </c>
      <c r="D99" s="662" t="s">
        <v>6109</v>
      </c>
      <c r="E99" s="662" t="s">
        <v>6110</v>
      </c>
      <c r="F99" s="665"/>
      <c r="G99" s="665"/>
      <c r="H99" s="665"/>
      <c r="I99" s="665"/>
      <c r="J99" s="665">
        <v>1</v>
      </c>
      <c r="K99" s="665">
        <v>132</v>
      </c>
      <c r="L99" s="665"/>
      <c r="M99" s="665">
        <v>132</v>
      </c>
      <c r="N99" s="665">
        <v>1</v>
      </c>
      <c r="O99" s="665">
        <v>133</v>
      </c>
      <c r="P99" s="678"/>
      <c r="Q99" s="937">
        <v>133</v>
      </c>
    </row>
    <row r="100" spans="1:17" ht="14.4" customHeight="1" x14ac:dyDescent="0.3">
      <c r="A100" s="930" t="s">
        <v>6039</v>
      </c>
      <c r="B100" s="662" t="s">
        <v>6040</v>
      </c>
      <c r="C100" s="662" t="s">
        <v>4986</v>
      </c>
      <c r="D100" s="662" t="s">
        <v>6111</v>
      </c>
      <c r="E100" s="662" t="s">
        <v>6112</v>
      </c>
      <c r="F100" s="665">
        <v>21</v>
      </c>
      <c r="G100" s="665">
        <v>1864</v>
      </c>
      <c r="H100" s="665">
        <v>1</v>
      </c>
      <c r="I100" s="665">
        <v>88.761904761904759</v>
      </c>
      <c r="J100" s="665">
        <v>10</v>
      </c>
      <c r="K100" s="665">
        <v>890</v>
      </c>
      <c r="L100" s="665">
        <v>0.47746781115879827</v>
      </c>
      <c r="M100" s="665">
        <v>89</v>
      </c>
      <c r="N100" s="665">
        <v>10</v>
      </c>
      <c r="O100" s="665">
        <v>890</v>
      </c>
      <c r="P100" s="678">
        <v>0.47746781115879827</v>
      </c>
      <c r="Q100" s="937">
        <v>89</v>
      </c>
    </row>
    <row r="101" spans="1:17" ht="14.4" customHeight="1" x14ac:dyDescent="0.3">
      <c r="A101" s="930" t="s">
        <v>6039</v>
      </c>
      <c r="B101" s="662" t="s">
        <v>6040</v>
      </c>
      <c r="C101" s="662" t="s">
        <v>4986</v>
      </c>
      <c r="D101" s="662" t="s">
        <v>6113</v>
      </c>
      <c r="E101" s="662" t="s">
        <v>6114</v>
      </c>
      <c r="F101" s="665">
        <v>5640</v>
      </c>
      <c r="G101" s="665">
        <v>166833</v>
      </c>
      <c r="H101" s="665">
        <v>1</v>
      </c>
      <c r="I101" s="665">
        <v>29.580319148936169</v>
      </c>
      <c r="J101" s="665">
        <v>6990</v>
      </c>
      <c r="K101" s="665">
        <v>209700</v>
      </c>
      <c r="L101" s="665">
        <v>1.2569455683228139</v>
      </c>
      <c r="M101" s="665">
        <v>30</v>
      </c>
      <c r="N101" s="665">
        <v>7542</v>
      </c>
      <c r="O101" s="665">
        <v>226260</v>
      </c>
      <c r="P101" s="678">
        <v>1.3562065059071047</v>
      </c>
      <c r="Q101" s="937">
        <v>30</v>
      </c>
    </row>
    <row r="102" spans="1:17" ht="14.4" customHeight="1" x14ac:dyDescent="0.3">
      <c r="A102" s="930" t="s">
        <v>6039</v>
      </c>
      <c r="B102" s="662" t="s">
        <v>6040</v>
      </c>
      <c r="C102" s="662" t="s">
        <v>4986</v>
      </c>
      <c r="D102" s="662" t="s">
        <v>6115</v>
      </c>
      <c r="E102" s="662" t="s">
        <v>6116</v>
      </c>
      <c r="F102" s="665">
        <v>5</v>
      </c>
      <c r="G102" s="665">
        <v>250</v>
      </c>
      <c r="H102" s="665">
        <v>1</v>
      </c>
      <c r="I102" s="665">
        <v>50</v>
      </c>
      <c r="J102" s="665">
        <v>4</v>
      </c>
      <c r="K102" s="665">
        <v>200</v>
      </c>
      <c r="L102" s="665">
        <v>0.8</v>
      </c>
      <c r="M102" s="665">
        <v>50</v>
      </c>
      <c r="N102" s="665">
        <v>7</v>
      </c>
      <c r="O102" s="665">
        <v>350</v>
      </c>
      <c r="P102" s="678">
        <v>1.4</v>
      </c>
      <c r="Q102" s="937">
        <v>50</v>
      </c>
    </row>
    <row r="103" spans="1:17" ht="14.4" customHeight="1" x14ac:dyDescent="0.3">
      <c r="A103" s="930" t="s">
        <v>6039</v>
      </c>
      <c r="B103" s="662" t="s">
        <v>6040</v>
      </c>
      <c r="C103" s="662" t="s">
        <v>4986</v>
      </c>
      <c r="D103" s="662" t="s">
        <v>6117</v>
      </c>
      <c r="E103" s="662" t="s">
        <v>6118</v>
      </c>
      <c r="F103" s="665">
        <v>1205</v>
      </c>
      <c r="G103" s="665">
        <v>14460</v>
      </c>
      <c r="H103" s="665">
        <v>1</v>
      </c>
      <c r="I103" s="665">
        <v>12</v>
      </c>
      <c r="J103" s="665">
        <v>1356</v>
      </c>
      <c r="K103" s="665">
        <v>16272</v>
      </c>
      <c r="L103" s="665">
        <v>1.1253112033195021</v>
      </c>
      <c r="M103" s="665">
        <v>12</v>
      </c>
      <c r="N103" s="665">
        <v>1412</v>
      </c>
      <c r="O103" s="665">
        <v>16944</v>
      </c>
      <c r="P103" s="678">
        <v>1.1717842323651453</v>
      </c>
      <c r="Q103" s="937">
        <v>12</v>
      </c>
    </row>
    <row r="104" spans="1:17" ht="14.4" customHeight="1" x14ac:dyDescent="0.3">
      <c r="A104" s="930" t="s">
        <v>6039</v>
      </c>
      <c r="B104" s="662" t="s">
        <v>6040</v>
      </c>
      <c r="C104" s="662" t="s">
        <v>4986</v>
      </c>
      <c r="D104" s="662" t="s">
        <v>6119</v>
      </c>
      <c r="E104" s="662" t="s">
        <v>6120</v>
      </c>
      <c r="F104" s="665">
        <v>11</v>
      </c>
      <c r="G104" s="665">
        <v>2000</v>
      </c>
      <c r="H104" s="665">
        <v>1</v>
      </c>
      <c r="I104" s="665">
        <v>181.81818181818181</v>
      </c>
      <c r="J104" s="665">
        <v>10</v>
      </c>
      <c r="K104" s="665">
        <v>1820</v>
      </c>
      <c r="L104" s="665">
        <v>0.91</v>
      </c>
      <c r="M104" s="665">
        <v>182</v>
      </c>
      <c r="N104" s="665">
        <v>11</v>
      </c>
      <c r="O104" s="665">
        <v>2013</v>
      </c>
      <c r="P104" s="678">
        <v>1.0065</v>
      </c>
      <c r="Q104" s="937">
        <v>183</v>
      </c>
    </row>
    <row r="105" spans="1:17" ht="14.4" customHeight="1" x14ac:dyDescent="0.3">
      <c r="A105" s="930" t="s">
        <v>6039</v>
      </c>
      <c r="B105" s="662" t="s">
        <v>6040</v>
      </c>
      <c r="C105" s="662" t="s">
        <v>4986</v>
      </c>
      <c r="D105" s="662" t="s">
        <v>6121</v>
      </c>
      <c r="E105" s="662" t="s">
        <v>6122</v>
      </c>
      <c r="F105" s="665">
        <v>1757</v>
      </c>
      <c r="G105" s="665">
        <v>124770</v>
      </c>
      <c r="H105" s="665">
        <v>1</v>
      </c>
      <c r="I105" s="665">
        <v>71.013090495162203</v>
      </c>
      <c r="J105" s="665">
        <v>74</v>
      </c>
      <c r="K105" s="665">
        <v>5328</v>
      </c>
      <c r="L105" s="665">
        <v>4.2702572733830248E-2</v>
      </c>
      <c r="M105" s="665">
        <v>72</v>
      </c>
      <c r="N105" s="665">
        <v>28</v>
      </c>
      <c r="O105" s="665">
        <v>2044</v>
      </c>
      <c r="P105" s="678">
        <v>1.6382143143383827E-2</v>
      </c>
      <c r="Q105" s="937">
        <v>73</v>
      </c>
    </row>
    <row r="106" spans="1:17" ht="14.4" customHeight="1" x14ac:dyDescent="0.3">
      <c r="A106" s="930" t="s">
        <v>6039</v>
      </c>
      <c r="B106" s="662" t="s">
        <v>6040</v>
      </c>
      <c r="C106" s="662" t="s">
        <v>4986</v>
      </c>
      <c r="D106" s="662" t="s">
        <v>6123</v>
      </c>
      <c r="E106" s="662" t="s">
        <v>6124</v>
      </c>
      <c r="F106" s="665">
        <v>11</v>
      </c>
      <c r="G106" s="665">
        <v>2011</v>
      </c>
      <c r="H106" s="665">
        <v>1</v>
      </c>
      <c r="I106" s="665">
        <v>182.81818181818181</v>
      </c>
      <c r="J106" s="665">
        <v>10</v>
      </c>
      <c r="K106" s="665">
        <v>1830</v>
      </c>
      <c r="L106" s="665">
        <v>0.90999502734957738</v>
      </c>
      <c r="M106" s="665">
        <v>183</v>
      </c>
      <c r="N106" s="665">
        <v>9</v>
      </c>
      <c r="O106" s="665">
        <v>1656</v>
      </c>
      <c r="P106" s="678">
        <v>0.82347090999502737</v>
      </c>
      <c r="Q106" s="937">
        <v>184</v>
      </c>
    </row>
    <row r="107" spans="1:17" ht="14.4" customHeight="1" x14ac:dyDescent="0.3">
      <c r="A107" s="930" t="s">
        <v>6039</v>
      </c>
      <c r="B107" s="662" t="s">
        <v>6040</v>
      </c>
      <c r="C107" s="662" t="s">
        <v>4986</v>
      </c>
      <c r="D107" s="662" t="s">
        <v>5956</v>
      </c>
      <c r="E107" s="662" t="s">
        <v>5957</v>
      </c>
      <c r="F107" s="665">
        <v>10</v>
      </c>
      <c r="G107" s="665">
        <v>12594</v>
      </c>
      <c r="H107" s="665">
        <v>1</v>
      </c>
      <c r="I107" s="665">
        <v>1259.4000000000001</v>
      </c>
      <c r="J107" s="665">
        <v>12</v>
      </c>
      <c r="K107" s="665">
        <v>15216</v>
      </c>
      <c r="L107" s="665">
        <v>1.2081943782753692</v>
      </c>
      <c r="M107" s="665">
        <v>1268</v>
      </c>
      <c r="N107" s="665">
        <v>17</v>
      </c>
      <c r="O107" s="665">
        <v>21811</v>
      </c>
      <c r="P107" s="678">
        <v>1.7318564395744005</v>
      </c>
      <c r="Q107" s="937">
        <v>1283</v>
      </c>
    </row>
    <row r="108" spans="1:17" ht="14.4" customHeight="1" x14ac:dyDescent="0.3">
      <c r="A108" s="930" t="s">
        <v>6039</v>
      </c>
      <c r="B108" s="662" t="s">
        <v>6040</v>
      </c>
      <c r="C108" s="662" t="s">
        <v>4986</v>
      </c>
      <c r="D108" s="662" t="s">
        <v>6125</v>
      </c>
      <c r="E108" s="662" t="s">
        <v>6126</v>
      </c>
      <c r="F108" s="665">
        <v>1001</v>
      </c>
      <c r="G108" s="665">
        <v>147705</v>
      </c>
      <c r="H108" s="665">
        <v>1</v>
      </c>
      <c r="I108" s="665">
        <v>147.55744255744256</v>
      </c>
      <c r="J108" s="665">
        <v>1052</v>
      </c>
      <c r="K108" s="665">
        <v>155696</v>
      </c>
      <c r="L108" s="665">
        <v>1.0541010798551167</v>
      </c>
      <c r="M108" s="665">
        <v>148</v>
      </c>
      <c r="N108" s="665">
        <v>1294</v>
      </c>
      <c r="O108" s="665">
        <v>192806</v>
      </c>
      <c r="P108" s="678">
        <v>1.3053451135709691</v>
      </c>
      <c r="Q108" s="937">
        <v>149</v>
      </c>
    </row>
    <row r="109" spans="1:17" ht="14.4" customHeight="1" x14ac:dyDescent="0.3">
      <c r="A109" s="930" t="s">
        <v>6039</v>
      </c>
      <c r="B109" s="662" t="s">
        <v>6040</v>
      </c>
      <c r="C109" s="662" t="s">
        <v>4986</v>
      </c>
      <c r="D109" s="662" t="s">
        <v>6127</v>
      </c>
      <c r="E109" s="662" t="s">
        <v>6128</v>
      </c>
      <c r="F109" s="665">
        <v>5700</v>
      </c>
      <c r="G109" s="665">
        <v>168620</v>
      </c>
      <c r="H109" s="665">
        <v>1</v>
      </c>
      <c r="I109" s="665">
        <v>29.582456140350878</v>
      </c>
      <c r="J109" s="665">
        <v>7096</v>
      </c>
      <c r="K109" s="665">
        <v>212880</v>
      </c>
      <c r="L109" s="665">
        <v>1.2624836911398412</v>
      </c>
      <c r="M109" s="665">
        <v>30</v>
      </c>
      <c r="N109" s="665">
        <v>7610</v>
      </c>
      <c r="O109" s="665">
        <v>228300</v>
      </c>
      <c r="P109" s="678">
        <v>1.3539319179219547</v>
      </c>
      <c r="Q109" s="937">
        <v>30</v>
      </c>
    </row>
    <row r="110" spans="1:17" ht="14.4" customHeight="1" x14ac:dyDescent="0.3">
      <c r="A110" s="930" t="s">
        <v>6039</v>
      </c>
      <c r="B110" s="662" t="s">
        <v>6040</v>
      </c>
      <c r="C110" s="662" t="s">
        <v>4986</v>
      </c>
      <c r="D110" s="662" t="s">
        <v>6129</v>
      </c>
      <c r="E110" s="662" t="s">
        <v>6130</v>
      </c>
      <c r="F110" s="665">
        <v>188</v>
      </c>
      <c r="G110" s="665">
        <v>5828</v>
      </c>
      <c r="H110" s="665">
        <v>1</v>
      </c>
      <c r="I110" s="665">
        <v>31</v>
      </c>
      <c r="J110" s="665">
        <v>162</v>
      </c>
      <c r="K110" s="665">
        <v>5022</v>
      </c>
      <c r="L110" s="665">
        <v>0.86170212765957444</v>
      </c>
      <c r="M110" s="665">
        <v>31</v>
      </c>
      <c r="N110" s="665">
        <v>215</v>
      </c>
      <c r="O110" s="665">
        <v>6665</v>
      </c>
      <c r="P110" s="678">
        <v>1.1436170212765957</v>
      </c>
      <c r="Q110" s="937">
        <v>31</v>
      </c>
    </row>
    <row r="111" spans="1:17" ht="14.4" customHeight="1" x14ac:dyDescent="0.3">
      <c r="A111" s="930" t="s">
        <v>6039</v>
      </c>
      <c r="B111" s="662" t="s">
        <v>6040</v>
      </c>
      <c r="C111" s="662" t="s">
        <v>4986</v>
      </c>
      <c r="D111" s="662" t="s">
        <v>6131</v>
      </c>
      <c r="E111" s="662" t="s">
        <v>6132</v>
      </c>
      <c r="F111" s="665">
        <v>238</v>
      </c>
      <c r="G111" s="665">
        <v>6426</v>
      </c>
      <c r="H111" s="665">
        <v>1</v>
      </c>
      <c r="I111" s="665">
        <v>27</v>
      </c>
      <c r="J111" s="665">
        <v>217</v>
      </c>
      <c r="K111" s="665">
        <v>5859</v>
      </c>
      <c r="L111" s="665">
        <v>0.91176470588235292</v>
      </c>
      <c r="M111" s="665">
        <v>27</v>
      </c>
      <c r="N111" s="665">
        <v>282</v>
      </c>
      <c r="O111" s="665">
        <v>7614</v>
      </c>
      <c r="P111" s="678">
        <v>1.1848739495798319</v>
      </c>
      <c r="Q111" s="937">
        <v>27</v>
      </c>
    </row>
    <row r="112" spans="1:17" ht="14.4" customHeight="1" x14ac:dyDescent="0.3">
      <c r="A112" s="930" t="s">
        <v>6039</v>
      </c>
      <c r="B112" s="662" t="s">
        <v>6040</v>
      </c>
      <c r="C112" s="662" t="s">
        <v>4986</v>
      </c>
      <c r="D112" s="662" t="s">
        <v>6133</v>
      </c>
      <c r="E112" s="662" t="s">
        <v>6134</v>
      </c>
      <c r="F112" s="665">
        <v>9</v>
      </c>
      <c r="G112" s="665">
        <v>198</v>
      </c>
      <c r="H112" s="665">
        <v>1</v>
      </c>
      <c r="I112" s="665">
        <v>22</v>
      </c>
      <c r="J112" s="665">
        <v>4</v>
      </c>
      <c r="K112" s="665">
        <v>88</v>
      </c>
      <c r="L112" s="665">
        <v>0.44444444444444442</v>
      </c>
      <c r="M112" s="665">
        <v>22</v>
      </c>
      <c r="N112" s="665">
        <v>13</v>
      </c>
      <c r="O112" s="665">
        <v>286</v>
      </c>
      <c r="P112" s="678">
        <v>1.4444444444444444</v>
      </c>
      <c r="Q112" s="937">
        <v>22</v>
      </c>
    </row>
    <row r="113" spans="1:17" ht="14.4" customHeight="1" x14ac:dyDescent="0.3">
      <c r="A113" s="930" t="s">
        <v>6039</v>
      </c>
      <c r="B113" s="662" t="s">
        <v>6040</v>
      </c>
      <c r="C113" s="662" t="s">
        <v>4986</v>
      </c>
      <c r="D113" s="662" t="s">
        <v>6135</v>
      </c>
      <c r="E113" s="662" t="s">
        <v>6136</v>
      </c>
      <c r="F113" s="665">
        <v>561</v>
      </c>
      <c r="G113" s="665">
        <v>14025</v>
      </c>
      <c r="H113" s="665">
        <v>1</v>
      </c>
      <c r="I113" s="665">
        <v>25</v>
      </c>
      <c r="J113" s="665">
        <v>591</v>
      </c>
      <c r="K113" s="665">
        <v>14775</v>
      </c>
      <c r="L113" s="665">
        <v>1.053475935828877</v>
      </c>
      <c r="M113" s="665">
        <v>25</v>
      </c>
      <c r="N113" s="665">
        <v>631</v>
      </c>
      <c r="O113" s="665">
        <v>15775</v>
      </c>
      <c r="P113" s="678">
        <v>1.124777183600713</v>
      </c>
      <c r="Q113" s="937">
        <v>25</v>
      </c>
    </row>
    <row r="114" spans="1:17" ht="14.4" customHeight="1" x14ac:dyDescent="0.3">
      <c r="A114" s="930" t="s">
        <v>6039</v>
      </c>
      <c r="B114" s="662" t="s">
        <v>6040</v>
      </c>
      <c r="C114" s="662" t="s">
        <v>4986</v>
      </c>
      <c r="D114" s="662" t="s">
        <v>6137</v>
      </c>
      <c r="E114" s="662" t="s">
        <v>6138</v>
      </c>
      <c r="F114" s="665">
        <v>4</v>
      </c>
      <c r="G114" s="665">
        <v>132</v>
      </c>
      <c r="H114" s="665">
        <v>1</v>
      </c>
      <c r="I114" s="665">
        <v>33</v>
      </c>
      <c r="J114" s="665">
        <v>8</v>
      </c>
      <c r="K114" s="665">
        <v>264</v>
      </c>
      <c r="L114" s="665">
        <v>2</v>
      </c>
      <c r="M114" s="665">
        <v>33</v>
      </c>
      <c r="N114" s="665">
        <v>20</v>
      </c>
      <c r="O114" s="665">
        <v>660</v>
      </c>
      <c r="P114" s="678">
        <v>5</v>
      </c>
      <c r="Q114" s="937">
        <v>33</v>
      </c>
    </row>
    <row r="115" spans="1:17" ht="14.4" customHeight="1" x14ac:dyDescent="0.3">
      <c r="A115" s="930" t="s">
        <v>6039</v>
      </c>
      <c r="B115" s="662" t="s">
        <v>6040</v>
      </c>
      <c r="C115" s="662" t="s">
        <v>4986</v>
      </c>
      <c r="D115" s="662" t="s">
        <v>6139</v>
      </c>
      <c r="E115" s="662" t="s">
        <v>6140</v>
      </c>
      <c r="F115" s="665"/>
      <c r="G115" s="665"/>
      <c r="H115" s="665"/>
      <c r="I115" s="665"/>
      <c r="J115" s="665">
        <v>2</v>
      </c>
      <c r="K115" s="665">
        <v>60</v>
      </c>
      <c r="L115" s="665"/>
      <c r="M115" s="665">
        <v>30</v>
      </c>
      <c r="N115" s="665">
        <v>1</v>
      </c>
      <c r="O115" s="665">
        <v>30</v>
      </c>
      <c r="P115" s="678"/>
      <c r="Q115" s="937">
        <v>30</v>
      </c>
    </row>
    <row r="116" spans="1:17" ht="14.4" customHeight="1" x14ac:dyDescent="0.3">
      <c r="A116" s="930" t="s">
        <v>6039</v>
      </c>
      <c r="B116" s="662" t="s">
        <v>6040</v>
      </c>
      <c r="C116" s="662" t="s">
        <v>4986</v>
      </c>
      <c r="D116" s="662" t="s">
        <v>6141</v>
      </c>
      <c r="E116" s="662" t="s">
        <v>6142</v>
      </c>
      <c r="F116" s="665">
        <v>1</v>
      </c>
      <c r="G116" s="665">
        <v>80</v>
      </c>
      <c r="H116" s="665">
        <v>1</v>
      </c>
      <c r="I116" s="665">
        <v>80</v>
      </c>
      <c r="J116" s="665"/>
      <c r="K116" s="665"/>
      <c r="L116" s="665"/>
      <c r="M116" s="665"/>
      <c r="N116" s="665"/>
      <c r="O116" s="665"/>
      <c r="P116" s="678"/>
      <c r="Q116" s="937"/>
    </row>
    <row r="117" spans="1:17" ht="14.4" customHeight="1" x14ac:dyDescent="0.3">
      <c r="A117" s="930" t="s">
        <v>6039</v>
      </c>
      <c r="B117" s="662" t="s">
        <v>6040</v>
      </c>
      <c r="C117" s="662" t="s">
        <v>4986</v>
      </c>
      <c r="D117" s="662" t="s">
        <v>6143</v>
      </c>
      <c r="E117" s="662" t="s">
        <v>6144</v>
      </c>
      <c r="F117" s="665"/>
      <c r="G117" s="665"/>
      <c r="H117" s="665"/>
      <c r="I117" s="665"/>
      <c r="J117" s="665">
        <v>1</v>
      </c>
      <c r="K117" s="665">
        <v>204</v>
      </c>
      <c r="L117" s="665"/>
      <c r="M117" s="665">
        <v>204</v>
      </c>
      <c r="N117" s="665">
        <v>2</v>
      </c>
      <c r="O117" s="665">
        <v>410</v>
      </c>
      <c r="P117" s="678"/>
      <c r="Q117" s="937">
        <v>205</v>
      </c>
    </row>
    <row r="118" spans="1:17" ht="14.4" customHeight="1" x14ac:dyDescent="0.3">
      <c r="A118" s="930" t="s">
        <v>6039</v>
      </c>
      <c r="B118" s="662" t="s">
        <v>6040</v>
      </c>
      <c r="C118" s="662" t="s">
        <v>4986</v>
      </c>
      <c r="D118" s="662" t="s">
        <v>6145</v>
      </c>
      <c r="E118" s="662" t="s">
        <v>6146</v>
      </c>
      <c r="F118" s="665">
        <v>154</v>
      </c>
      <c r="G118" s="665">
        <v>4004</v>
      </c>
      <c r="H118" s="665">
        <v>1</v>
      </c>
      <c r="I118" s="665">
        <v>26</v>
      </c>
      <c r="J118" s="665">
        <v>248</v>
      </c>
      <c r="K118" s="665">
        <v>6448</v>
      </c>
      <c r="L118" s="665">
        <v>1.6103896103896105</v>
      </c>
      <c r="M118" s="665">
        <v>26</v>
      </c>
      <c r="N118" s="665">
        <v>364</v>
      </c>
      <c r="O118" s="665">
        <v>9464</v>
      </c>
      <c r="P118" s="678">
        <v>2.3636363636363638</v>
      </c>
      <c r="Q118" s="937">
        <v>26</v>
      </c>
    </row>
    <row r="119" spans="1:17" ht="14.4" customHeight="1" x14ac:dyDescent="0.3">
      <c r="A119" s="930" t="s">
        <v>6039</v>
      </c>
      <c r="B119" s="662" t="s">
        <v>6040</v>
      </c>
      <c r="C119" s="662" t="s">
        <v>4986</v>
      </c>
      <c r="D119" s="662" t="s">
        <v>6147</v>
      </c>
      <c r="E119" s="662" t="s">
        <v>6148</v>
      </c>
      <c r="F119" s="665">
        <v>64</v>
      </c>
      <c r="G119" s="665">
        <v>5376</v>
      </c>
      <c r="H119" s="665">
        <v>1</v>
      </c>
      <c r="I119" s="665">
        <v>84</v>
      </c>
      <c r="J119" s="665">
        <v>57</v>
      </c>
      <c r="K119" s="665">
        <v>4788</v>
      </c>
      <c r="L119" s="665">
        <v>0.890625</v>
      </c>
      <c r="M119" s="665">
        <v>84</v>
      </c>
      <c r="N119" s="665">
        <v>91</v>
      </c>
      <c r="O119" s="665">
        <v>7644</v>
      </c>
      <c r="P119" s="678">
        <v>1.421875</v>
      </c>
      <c r="Q119" s="937">
        <v>84</v>
      </c>
    </row>
    <row r="120" spans="1:17" ht="14.4" customHeight="1" x14ac:dyDescent="0.3">
      <c r="A120" s="930" t="s">
        <v>6039</v>
      </c>
      <c r="B120" s="662" t="s">
        <v>6040</v>
      </c>
      <c r="C120" s="662" t="s">
        <v>4986</v>
      </c>
      <c r="D120" s="662" t="s">
        <v>6149</v>
      </c>
      <c r="E120" s="662" t="s">
        <v>6150</v>
      </c>
      <c r="F120" s="665">
        <v>10</v>
      </c>
      <c r="G120" s="665">
        <v>1748</v>
      </c>
      <c r="H120" s="665">
        <v>1</v>
      </c>
      <c r="I120" s="665">
        <v>174.8</v>
      </c>
      <c r="J120" s="665">
        <v>12</v>
      </c>
      <c r="K120" s="665">
        <v>2100</v>
      </c>
      <c r="L120" s="665">
        <v>1.2013729977116705</v>
      </c>
      <c r="M120" s="665">
        <v>175</v>
      </c>
      <c r="N120" s="665">
        <v>10</v>
      </c>
      <c r="O120" s="665">
        <v>1760</v>
      </c>
      <c r="P120" s="678">
        <v>1.0068649885583525</v>
      </c>
      <c r="Q120" s="937">
        <v>176</v>
      </c>
    </row>
    <row r="121" spans="1:17" ht="14.4" customHeight="1" x14ac:dyDescent="0.3">
      <c r="A121" s="930" t="s">
        <v>6039</v>
      </c>
      <c r="B121" s="662" t="s">
        <v>6040</v>
      </c>
      <c r="C121" s="662" t="s">
        <v>4986</v>
      </c>
      <c r="D121" s="662" t="s">
        <v>6151</v>
      </c>
      <c r="E121" s="662" t="s">
        <v>6152</v>
      </c>
      <c r="F121" s="665">
        <v>1</v>
      </c>
      <c r="G121" s="665">
        <v>252</v>
      </c>
      <c r="H121" s="665">
        <v>1</v>
      </c>
      <c r="I121" s="665">
        <v>252</v>
      </c>
      <c r="J121" s="665"/>
      <c r="K121" s="665"/>
      <c r="L121" s="665"/>
      <c r="M121" s="665"/>
      <c r="N121" s="665"/>
      <c r="O121" s="665"/>
      <c r="P121" s="678"/>
      <c r="Q121" s="937"/>
    </row>
    <row r="122" spans="1:17" ht="14.4" customHeight="1" x14ac:dyDescent="0.3">
      <c r="A122" s="930" t="s">
        <v>6039</v>
      </c>
      <c r="B122" s="662" t="s">
        <v>6040</v>
      </c>
      <c r="C122" s="662" t="s">
        <v>4986</v>
      </c>
      <c r="D122" s="662" t="s">
        <v>6153</v>
      </c>
      <c r="E122" s="662" t="s">
        <v>6154</v>
      </c>
      <c r="F122" s="665">
        <v>212</v>
      </c>
      <c r="G122" s="665">
        <v>3180</v>
      </c>
      <c r="H122" s="665">
        <v>1</v>
      </c>
      <c r="I122" s="665">
        <v>15</v>
      </c>
      <c r="J122" s="665">
        <v>208</v>
      </c>
      <c r="K122" s="665">
        <v>3120</v>
      </c>
      <c r="L122" s="665">
        <v>0.98113207547169812</v>
      </c>
      <c r="M122" s="665">
        <v>15</v>
      </c>
      <c r="N122" s="665">
        <v>320</v>
      </c>
      <c r="O122" s="665">
        <v>4800</v>
      </c>
      <c r="P122" s="678">
        <v>1.5094339622641511</v>
      </c>
      <c r="Q122" s="937">
        <v>15</v>
      </c>
    </row>
    <row r="123" spans="1:17" ht="14.4" customHeight="1" x14ac:dyDescent="0.3">
      <c r="A123" s="930" t="s">
        <v>6039</v>
      </c>
      <c r="B123" s="662" t="s">
        <v>6040</v>
      </c>
      <c r="C123" s="662" t="s">
        <v>4986</v>
      </c>
      <c r="D123" s="662" t="s">
        <v>6155</v>
      </c>
      <c r="E123" s="662" t="s">
        <v>6156</v>
      </c>
      <c r="F123" s="665">
        <v>100</v>
      </c>
      <c r="G123" s="665">
        <v>2300</v>
      </c>
      <c r="H123" s="665">
        <v>1</v>
      </c>
      <c r="I123" s="665">
        <v>23</v>
      </c>
      <c r="J123" s="665">
        <v>85</v>
      </c>
      <c r="K123" s="665">
        <v>1955</v>
      </c>
      <c r="L123" s="665">
        <v>0.85</v>
      </c>
      <c r="M123" s="665">
        <v>23</v>
      </c>
      <c r="N123" s="665">
        <v>158</v>
      </c>
      <c r="O123" s="665">
        <v>3634</v>
      </c>
      <c r="P123" s="678">
        <v>1.58</v>
      </c>
      <c r="Q123" s="937">
        <v>23</v>
      </c>
    </row>
    <row r="124" spans="1:17" ht="14.4" customHeight="1" x14ac:dyDescent="0.3">
      <c r="A124" s="930" t="s">
        <v>6039</v>
      </c>
      <c r="B124" s="662" t="s">
        <v>6040</v>
      </c>
      <c r="C124" s="662" t="s">
        <v>4986</v>
      </c>
      <c r="D124" s="662" t="s">
        <v>6157</v>
      </c>
      <c r="E124" s="662" t="s">
        <v>6158</v>
      </c>
      <c r="F124" s="665">
        <v>2</v>
      </c>
      <c r="G124" s="665">
        <v>502</v>
      </c>
      <c r="H124" s="665">
        <v>1</v>
      </c>
      <c r="I124" s="665">
        <v>251</v>
      </c>
      <c r="J124" s="665"/>
      <c r="K124" s="665"/>
      <c r="L124" s="665"/>
      <c r="M124" s="665"/>
      <c r="N124" s="665"/>
      <c r="O124" s="665"/>
      <c r="P124" s="678"/>
      <c r="Q124" s="937"/>
    </row>
    <row r="125" spans="1:17" ht="14.4" customHeight="1" x14ac:dyDescent="0.3">
      <c r="A125" s="930" t="s">
        <v>6039</v>
      </c>
      <c r="B125" s="662" t="s">
        <v>6040</v>
      </c>
      <c r="C125" s="662" t="s">
        <v>4986</v>
      </c>
      <c r="D125" s="662" t="s">
        <v>6159</v>
      </c>
      <c r="E125" s="662" t="s">
        <v>6160</v>
      </c>
      <c r="F125" s="665">
        <v>128</v>
      </c>
      <c r="G125" s="665">
        <v>4736</v>
      </c>
      <c r="H125" s="665">
        <v>1</v>
      </c>
      <c r="I125" s="665">
        <v>37</v>
      </c>
      <c r="J125" s="665">
        <v>144</v>
      </c>
      <c r="K125" s="665">
        <v>5328</v>
      </c>
      <c r="L125" s="665">
        <v>1.125</v>
      </c>
      <c r="M125" s="665">
        <v>37</v>
      </c>
      <c r="N125" s="665">
        <v>183</v>
      </c>
      <c r="O125" s="665">
        <v>6771</v>
      </c>
      <c r="P125" s="678">
        <v>1.4296875</v>
      </c>
      <c r="Q125" s="937">
        <v>37</v>
      </c>
    </row>
    <row r="126" spans="1:17" ht="14.4" customHeight="1" x14ac:dyDescent="0.3">
      <c r="A126" s="930" t="s">
        <v>6039</v>
      </c>
      <c r="B126" s="662" t="s">
        <v>6040</v>
      </c>
      <c r="C126" s="662" t="s">
        <v>4986</v>
      </c>
      <c r="D126" s="662" t="s">
        <v>6161</v>
      </c>
      <c r="E126" s="662" t="s">
        <v>6162</v>
      </c>
      <c r="F126" s="665">
        <v>3783</v>
      </c>
      <c r="G126" s="665">
        <v>87009</v>
      </c>
      <c r="H126" s="665">
        <v>1</v>
      </c>
      <c r="I126" s="665">
        <v>23</v>
      </c>
      <c r="J126" s="665">
        <v>6798</v>
      </c>
      <c r="K126" s="665">
        <v>156354</v>
      </c>
      <c r="L126" s="665">
        <v>1.7969865186360032</v>
      </c>
      <c r="M126" s="665">
        <v>23</v>
      </c>
      <c r="N126" s="665">
        <v>7406</v>
      </c>
      <c r="O126" s="665">
        <v>170338</v>
      </c>
      <c r="P126" s="678">
        <v>1.9577055247158339</v>
      </c>
      <c r="Q126" s="937">
        <v>23</v>
      </c>
    </row>
    <row r="127" spans="1:17" ht="14.4" customHeight="1" x14ac:dyDescent="0.3">
      <c r="A127" s="930" t="s">
        <v>6039</v>
      </c>
      <c r="B127" s="662" t="s">
        <v>6040</v>
      </c>
      <c r="C127" s="662" t="s">
        <v>4986</v>
      </c>
      <c r="D127" s="662" t="s">
        <v>6163</v>
      </c>
      <c r="E127" s="662" t="s">
        <v>6164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400</v>
      </c>
      <c r="P127" s="678"/>
      <c r="Q127" s="937">
        <v>400</v>
      </c>
    </row>
    <row r="128" spans="1:17" ht="14.4" customHeight="1" x14ac:dyDescent="0.3">
      <c r="A128" s="930" t="s">
        <v>6039</v>
      </c>
      <c r="B128" s="662" t="s">
        <v>6040</v>
      </c>
      <c r="C128" s="662" t="s">
        <v>4986</v>
      </c>
      <c r="D128" s="662" t="s">
        <v>6165</v>
      </c>
      <c r="E128" s="662" t="s">
        <v>6166</v>
      </c>
      <c r="F128" s="665">
        <v>1</v>
      </c>
      <c r="G128" s="665">
        <v>326</v>
      </c>
      <c r="H128" s="665">
        <v>1</v>
      </c>
      <c r="I128" s="665">
        <v>326</v>
      </c>
      <c r="J128" s="665"/>
      <c r="K128" s="665"/>
      <c r="L128" s="665"/>
      <c r="M128" s="665"/>
      <c r="N128" s="665"/>
      <c r="O128" s="665"/>
      <c r="P128" s="678"/>
      <c r="Q128" s="937"/>
    </row>
    <row r="129" spans="1:17" ht="14.4" customHeight="1" x14ac:dyDescent="0.3">
      <c r="A129" s="930" t="s">
        <v>6039</v>
      </c>
      <c r="B129" s="662" t="s">
        <v>6040</v>
      </c>
      <c r="C129" s="662" t="s">
        <v>4986</v>
      </c>
      <c r="D129" s="662" t="s">
        <v>6167</v>
      </c>
      <c r="E129" s="662" t="s">
        <v>6168</v>
      </c>
      <c r="F129" s="665">
        <v>1</v>
      </c>
      <c r="G129" s="665">
        <v>331</v>
      </c>
      <c r="H129" s="665">
        <v>1</v>
      </c>
      <c r="I129" s="665">
        <v>331</v>
      </c>
      <c r="J129" s="665"/>
      <c r="K129" s="665"/>
      <c r="L129" s="665"/>
      <c r="M129" s="665"/>
      <c r="N129" s="665"/>
      <c r="O129" s="665"/>
      <c r="P129" s="678"/>
      <c r="Q129" s="937"/>
    </row>
    <row r="130" spans="1:17" ht="14.4" customHeight="1" x14ac:dyDescent="0.3">
      <c r="A130" s="930" t="s">
        <v>6039</v>
      </c>
      <c r="B130" s="662" t="s">
        <v>6040</v>
      </c>
      <c r="C130" s="662" t="s">
        <v>4986</v>
      </c>
      <c r="D130" s="662" t="s">
        <v>6169</v>
      </c>
      <c r="E130" s="662" t="s">
        <v>6170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277</v>
      </c>
      <c r="P130" s="678"/>
      <c r="Q130" s="937">
        <v>277</v>
      </c>
    </row>
    <row r="131" spans="1:17" ht="14.4" customHeight="1" x14ac:dyDescent="0.3">
      <c r="A131" s="930" t="s">
        <v>6039</v>
      </c>
      <c r="B131" s="662" t="s">
        <v>6040</v>
      </c>
      <c r="C131" s="662" t="s">
        <v>4986</v>
      </c>
      <c r="D131" s="662" t="s">
        <v>6171</v>
      </c>
      <c r="E131" s="662" t="s">
        <v>6172</v>
      </c>
      <c r="F131" s="665">
        <v>102</v>
      </c>
      <c r="G131" s="665">
        <v>2958</v>
      </c>
      <c r="H131" s="665">
        <v>1</v>
      </c>
      <c r="I131" s="665">
        <v>29</v>
      </c>
      <c r="J131" s="665">
        <v>211</v>
      </c>
      <c r="K131" s="665">
        <v>6119</v>
      </c>
      <c r="L131" s="665">
        <v>2.0686274509803924</v>
      </c>
      <c r="M131" s="665">
        <v>29</v>
      </c>
      <c r="N131" s="665">
        <v>325</v>
      </c>
      <c r="O131" s="665">
        <v>9425</v>
      </c>
      <c r="P131" s="678">
        <v>3.1862745098039214</v>
      </c>
      <c r="Q131" s="937">
        <v>29</v>
      </c>
    </row>
    <row r="132" spans="1:17" ht="14.4" customHeight="1" x14ac:dyDescent="0.3">
      <c r="A132" s="930" t="s">
        <v>6039</v>
      </c>
      <c r="B132" s="662" t="s">
        <v>6040</v>
      </c>
      <c r="C132" s="662" t="s">
        <v>4986</v>
      </c>
      <c r="D132" s="662" t="s">
        <v>6173</v>
      </c>
      <c r="E132" s="662" t="s">
        <v>6174</v>
      </c>
      <c r="F132" s="665">
        <v>21</v>
      </c>
      <c r="G132" s="665">
        <v>3706</v>
      </c>
      <c r="H132" s="665">
        <v>1</v>
      </c>
      <c r="I132" s="665">
        <v>176.47619047619048</v>
      </c>
      <c r="J132" s="665">
        <v>45</v>
      </c>
      <c r="K132" s="665">
        <v>7965</v>
      </c>
      <c r="L132" s="665">
        <v>2.1492174851592014</v>
      </c>
      <c r="M132" s="665">
        <v>177</v>
      </c>
      <c r="N132" s="665">
        <v>92</v>
      </c>
      <c r="O132" s="665">
        <v>16376</v>
      </c>
      <c r="P132" s="678">
        <v>4.4187803561791688</v>
      </c>
      <c r="Q132" s="937">
        <v>178</v>
      </c>
    </row>
    <row r="133" spans="1:17" ht="14.4" customHeight="1" x14ac:dyDescent="0.3">
      <c r="A133" s="930" t="s">
        <v>6039</v>
      </c>
      <c r="B133" s="662" t="s">
        <v>6040</v>
      </c>
      <c r="C133" s="662" t="s">
        <v>4986</v>
      </c>
      <c r="D133" s="662" t="s">
        <v>6175</v>
      </c>
      <c r="E133" s="662" t="s">
        <v>6176</v>
      </c>
      <c r="F133" s="665">
        <v>29</v>
      </c>
      <c r="G133" s="665">
        <v>435</v>
      </c>
      <c r="H133" s="665">
        <v>1</v>
      </c>
      <c r="I133" s="665">
        <v>15</v>
      </c>
      <c r="J133" s="665">
        <v>8</v>
      </c>
      <c r="K133" s="665">
        <v>120</v>
      </c>
      <c r="L133" s="665">
        <v>0.27586206896551724</v>
      </c>
      <c r="M133" s="665">
        <v>15</v>
      </c>
      <c r="N133" s="665">
        <v>23</v>
      </c>
      <c r="O133" s="665">
        <v>345</v>
      </c>
      <c r="P133" s="678">
        <v>0.7931034482758621</v>
      </c>
      <c r="Q133" s="937">
        <v>15</v>
      </c>
    </row>
    <row r="134" spans="1:17" ht="14.4" customHeight="1" x14ac:dyDescent="0.3">
      <c r="A134" s="930" t="s">
        <v>6039</v>
      </c>
      <c r="B134" s="662" t="s">
        <v>6040</v>
      </c>
      <c r="C134" s="662" t="s">
        <v>4986</v>
      </c>
      <c r="D134" s="662" t="s">
        <v>6177</v>
      </c>
      <c r="E134" s="662" t="s">
        <v>6178</v>
      </c>
      <c r="F134" s="665">
        <v>187</v>
      </c>
      <c r="G134" s="665">
        <v>3553</v>
      </c>
      <c r="H134" s="665">
        <v>1</v>
      </c>
      <c r="I134" s="665">
        <v>19</v>
      </c>
      <c r="J134" s="665">
        <v>319</v>
      </c>
      <c r="K134" s="665">
        <v>6061</v>
      </c>
      <c r="L134" s="665">
        <v>1.7058823529411764</v>
      </c>
      <c r="M134" s="665">
        <v>19</v>
      </c>
      <c r="N134" s="665">
        <v>512</v>
      </c>
      <c r="O134" s="665">
        <v>9728</v>
      </c>
      <c r="P134" s="678">
        <v>2.7379679144385025</v>
      </c>
      <c r="Q134" s="937">
        <v>19</v>
      </c>
    </row>
    <row r="135" spans="1:17" ht="14.4" customHeight="1" x14ac:dyDescent="0.3">
      <c r="A135" s="930" t="s">
        <v>6039</v>
      </c>
      <c r="B135" s="662" t="s">
        <v>6040</v>
      </c>
      <c r="C135" s="662" t="s">
        <v>4986</v>
      </c>
      <c r="D135" s="662" t="s">
        <v>6179</v>
      </c>
      <c r="E135" s="662" t="s">
        <v>6180</v>
      </c>
      <c r="F135" s="665">
        <v>638</v>
      </c>
      <c r="G135" s="665">
        <v>12760</v>
      </c>
      <c r="H135" s="665">
        <v>1</v>
      </c>
      <c r="I135" s="665">
        <v>20</v>
      </c>
      <c r="J135" s="665">
        <v>796</v>
      </c>
      <c r="K135" s="665">
        <v>15920</v>
      </c>
      <c r="L135" s="665">
        <v>1.2476489028213167</v>
      </c>
      <c r="M135" s="665">
        <v>20</v>
      </c>
      <c r="N135" s="665">
        <v>1056</v>
      </c>
      <c r="O135" s="665">
        <v>21120</v>
      </c>
      <c r="P135" s="678">
        <v>1.6551724137931034</v>
      </c>
      <c r="Q135" s="937">
        <v>20</v>
      </c>
    </row>
    <row r="136" spans="1:17" ht="14.4" customHeight="1" x14ac:dyDescent="0.3">
      <c r="A136" s="930" t="s">
        <v>6039</v>
      </c>
      <c r="B136" s="662" t="s">
        <v>6040</v>
      </c>
      <c r="C136" s="662" t="s">
        <v>4986</v>
      </c>
      <c r="D136" s="662" t="s">
        <v>6181</v>
      </c>
      <c r="E136" s="662" t="s">
        <v>6182</v>
      </c>
      <c r="F136" s="665">
        <v>1</v>
      </c>
      <c r="G136" s="665">
        <v>184</v>
      </c>
      <c r="H136" s="665">
        <v>1</v>
      </c>
      <c r="I136" s="665">
        <v>184</v>
      </c>
      <c r="J136" s="665"/>
      <c r="K136" s="665"/>
      <c r="L136" s="665"/>
      <c r="M136" s="665"/>
      <c r="N136" s="665"/>
      <c r="O136" s="665"/>
      <c r="P136" s="678"/>
      <c r="Q136" s="937"/>
    </row>
    <row r="137" spans="1:17" ht="14.4" customHeight="1" x14ac:dyDescent="0.3">
      <c r="A137" s="930" t="s">
        <v>6039</v>
      </c>
      <c r="B137" s="662" t="s">
        <v>6040</v>
      </c>
      <c r="C137" s="662" t="s">
        <v>4986</v>
      </c>
      <c r="D137" s="662" t="s">
        <v>6183</v>
      </c>
      <c r="E137" s="662" t="s">
        <v>6184</v>
      </c>
      <c r="F137" s="665">
        <v>95</v>
      </c>
      <c r="G137" s="665">
        <v>7980</v>
      </c>
      <c r="H137" s="665">
        <v>1</v>
      </c>
      <c r="I137" s="665">
        <v>84</v>
      </c>
      <c r="J137" s="665">
        <v>96</v>
      </c>
      <c r="K137" s="665">
        <v>8064</v>
      </c>
      <c r="L137" s="665">
        <v>1.0105263157894737</v>
      </c>
      <c r="M137" s="665">
        <v>84</v>
      </c>
      <c r="N137" s="665">
        <v>154</v>
      </c>
      <c r="O137" s="665">
        <v>12936</v>
      </c>
      <c r="P137" s="678">
        <v>1.6210526315789473</v>
      </c>
      <c r="Q137" s="937">
        <v>84</v>
      </c>
    </row>
    <row r="138" spans="1:17" ht="14.4" customHeight="1" x14ac:dyDescent="0.3">
      <c r="A138" s="930" t="s">
        <v>6039</v>
      </c>
      <c r="B138" s="662" t="s">
        <v>6040</v>
      </c>
      <c r="C138" s="662" t="s">
        <v>4986</v>
      </c>
      <c r="D138" s="662" t="s">
        <v>6185</v>
      </c>
      <c r="E138" s="662" t="s">
        <v>6186</v>
      </c>
      <c r="F138" s="665">
        <v>1</v>
      </c>
      <c r="G138" s="665">
        <v>264</v>
      </c>
      <c r="H138" s="665">
        <v>1</v>
      </c>
      <c r="I138" s="665">
        <v>264</v>
      </c>
      <c r="J138" s="665"/>
      <c r="K138" s="665"/>
      <c r="L138" s="665"/>
      <c r="M138" s="665"/>
      <c r="N138" s="665"/>
      <c r="O138" s="665"/>
      <c r="P138" s="678"/>
      <c r="Q138" s="937"/>
    </row>
    <row r="139" spans="1:17" ht="14.4" customHeight="1" x14ac:dyDescent="0.3">
      <c r="A139" s="930" t="s">
        <v>6039</v>
      </c>
      <c r="B139" s="662" t="s">
        <v>6040</v>
      </c>
      <c r="C139" s="662" t="s">
        <v>4986</v>
      </c>
      <c r="D139" s="662" t="s">
        <v>6187</v>
      </c>
      <c r="E139" s="662" t="s">
        <v>6188</v>
      </c>
      <c r="F139" s="665">
        <v>1</v>
      </c>
      <c r="G139" s="665">
        <v>78</v>
      </c>
      <c r="H139" s="665">
        <v>1</v>
      </c>
      <c r="I139" s="665">
        <v>78</v>
      </c>
      <c r="J139" s="665"/>
      <c r="K139" s="665"/>
      <c r="L139" s="665"/>
      <c r="M139" s="665"/>
      <c r="N139" s="665"/>
      <c r="O139" s="665"/>
      <c r="P139" s="678"/>
      <c r="Q139" s="937"/>
    </row>
    <row r="140" spans="1:17" ht="14.4" customHeight="1" x14ac:dyDescent="0.3">
      <c r="A140" s="930" t="s">
        <v>6039</v>
      </c>
      <c r="B140" s="662" t="s">
        <v>6040</v>
      </c>
      <c r="C140" s="662" t="s">
        <v>4986</v>
      </c>
      <c r="D140" s="662" t="s">
        <v>6189</v>
      </c>
      <c r="E140" s="662" t="s">
        <v>6190</v>
      </c>
      <c r="F140" s="665"/>
      <c r="G140" s="665"/>
      <c r="H140" s="665"/>
      <c r="I140" s="665"/>
      <c r="J140" s="665">
        <v>1</v>
      </c>
      <c r="K140" s="665">
        <v>300</v>
      </c>
      <c r="L140" s="665"/>
      <c r="M140" s="665">
        <v>300</v>
      </c>
      <c r="N140" s="665">
        <v>1</v>
      </c>
      <c r="O140" s="665">
        <v>301</v>
      </c>
      <c r="P140" s="678"/>
      <c r="Q140" s="937">
        <v>301</v>
      </c>
    </row>
    <row r="141" spans="1:17" ht="14.4" customHeight="1" x14ac:dyDescent="0.3">
      <c r="A141" s="930" t="s">
        <v>6039</v>
      </c>
      <c r="B141" s="662" t="s">
        <v>6040</v>
      </c>
      <c r="C141" s="662" t="s">
        <v>4986</v>
      </c>
      <c r="D141" s="662" t="s">
        <v>6191</v>
      </c>
      <c r="E141" s="662" t="s">
        <v>6192</v>
      </c>
      <c r="F141" s="665">
        <v>1</v>
      </c>
      <c r="G141" s="665">
        <v>21</v>
      </c>
      <c r="H141" s="665">
        <v>1</v>
      </c>
      <c r="I141" s="665">
        <v>21</v>
      </c>
      <c r="J141" s="665">
        <v>7</v>
      </c>
      <c r="K141" s="665">
        <v>147</v>
      </c>
      <c r="L141" s="665">
        <v>7</v>
      </c>
      <c r="M141" s="665">
        <v>21</v>
      </c>
      <c r="N141" s="665">
        <v>4</v>
      </c>
      <c r="O141" s="665">
        <v>84</v>
      </c>
      <c r="P141" s="678">
        <v>4</v>
      </c>
      <c r="Q141" s="937">
        <v>21</v>
      </c>
    </row>
    <row r="142" spans="1:17" ht="14.4" customHeight="1" x14ac:dyDescent="0.3">
      <c r="A142" s="930" t="s">
        <v>6039</v>
      </c>
      <c r="B142" s="662" t="s">
        <v>6040</v>
      </c>
      <c r="C142" s="662" t="s">
        <v>4986</v>
      </c>
      <c r="D142" s="662" t="s">
        <v>6193</v>
      </c>
      <c r="E142" s="662" t="s">
        <v>6194</v>
      </c>
      <c r="F142" s="665">
        <v>78</v>
      </c>
      <c r="G142" s="665">
        <v>1716</v>
      </c>
      <c r="H142" s="665">
        <v>1</v>
      </c>
      <c r="I142" s="665">
        <v>22</v>
      </c>
      <c r="J142" s="665">
        <v>66</v>
      </c>
      <c r="K142" s="665">
        <v>1452</v>
      </c>
      <c r="L142" s="665">
        <v>0.84615384615384615</v>
      </c>
      <c r="M142" s="665">
        <v>22</v>
      </c>
      <c r="N142" s="665">
        <v>96</v>
      </c>
      <c r="O142" s="665">
        <v>2112</v>
      </c>
      <c r="P142" s="678">
        <v>1.2307692307692308</v>
      </c>
      <c r="Q142" s="937">
        <v>22</v>
      </c>
    </row>
    <row r="143" spans="1:17" ht="14.4" customHeight="1" x14ac:dyDescent="0.3">
      <c r="A143" s="930" t="s">
        <v>6039</v>
      </c>
      <c r="B143" s="662" t="s">
        <v>6040</v>
      </c>
      <c r="C143" s="662" t="s">
        <v>4986</v>
      </c>
      <c r="D143" s="662" t="s">
        <v>6195</v>
      </c>
      <c r="E143" s="662" t="s">
        <v>6196</v>
      </c>
      <c r="F143" s="665"/>
      <c r="G143" s="665"/>
      <c r="H143" s="665"/>
      <c r="I143" s="665"/>
      <c r="J143" s="665">
        <v>2</v>
      </c>
      <c r="K143" s="665">
        <v>342</v>
      </c>
      <c r="L143" s="665"/>
      <c r="M143" s="665">
        <v>171</v>
      </c>
      <c r="N143" s="665"/>
      <c r="O143" s="665"/>
      <c r="P143" s="678"/>
      <c r="Q143" s="937"/>
    </row>
    <row r="144" spans="1:17" ht="14.4" customHeight="1" x14ac:dyDescent="0.3">
      <c r="A144" s="930" t="s">
        <v>6039</v>
      </c>
      <c r="B144" s="662" t="s">
        <v>6040</v>
      </c>
      <c r="C144" s="662" t="s">
        <v>4986</v>
      </c>
      <c r="D144" s="662" t="s">
        <v>6197</v>
      </c>
      <c r="E144" s="662" t="s">
        <v>6198</v>
      </c>
      <c r="F144" s="665">
        <v>1</v>
      </c>
      <c r="G144" s="665">
        <v>495</v>
      </c>
      <c r="H144" s="665">
        <v>1</v>
      </c>
      <c r="I144" s="665">
        <v>495</v>
      </c>
      <c r="J144" s="665"/>
      <c r="K144" s="665"/>
      <c r="L144" s="665"/>
      <c r="M144" s="665"/>
      <c r="N144" s="665"/>
      <c r="O144" s="665"/>
      <c r="P144" s="678"/>
      <c r="Q144" s="937"/>
    </row>
    <row r="145" spans="1:17" ht="14.4" customHeight="1" x14ac:dyDescent="0.3">
      <c r="A145" s="930" t="s">
        <v>6039</v>
      </c>
      <c r="B145" s="662" t="s">
        <v>6040</v>
      </c>
      <c r="C145" s="662" t="s">
        <v>4986</v>
      </c>
      <c r="D145" s="662" t="s">
        <v>6199</v>
      </c>
      <c r="E145" s="662" t="s">
        <v>6200</v>
      </c>
      <c r="F145" s="665">
        <v>36</v>
      </c>
      <c r="G145" s="665">
        <v>20514</v>
      </c>
      <c r="H145" s="665">
        <v>1</v>
      </c>
      <c r="I145" s="665">
        <v>569.83333333333337</v>
      </c>
      <c r="J145" s="665">
        <v>44</v>
      </c>
      <c r="K145" s="665">
        <v>25168</v>
      </c>
      <c r="L145" s="665">
        <v>1.226869455006337</v>
      </c>
      <c r="M145" s="665">
        <v>572</v>
      </c>
      <c r="N145" s="665">
        <v>66</v>
      </c>
      <c r="O145" s="665">
        <v>38214</v>
      </c>
      <c r="P145" s="678">
        <v>1.8628253875402165</v>
      </c>
      <c r="Q145" s="937">
        <v>579</v>
      </c>
    </row>
    <row r="146" spans="1:17" ht="14.4" customHeight="1" x14ac:dyDescent="0.3">
      <c r="A146" s="930" t="s">
        <v>6039</v>
      </c>
      <c r="B146" s="662" t="s">
        <v>6040</v>
      </c>
      <c r="C146" s="662" t="s">
        <v>4986</v>
      </c>
      <c r="D146" s="662" t="s">
        <v>5960</v>
      </c>
      <c r="E146" s="662" t="s">
        <v>5961</v>
      </c>
      <c r="F146" s="665">
        <v>36</v>
      </c>
      <c r="G146" s="665">
        <v>36212</v>
      </c>
      <c r="H146" s="665">
        <v>1</v>
      </c>
      <c r="I146" s="665">
        <v>1005.8888888888889</v>
      </c>
      <c r="J146" s="665">
        <v>44</v>
      </c>
      <c r="K146" s="665">
        <v>44352</v>
      </c>
      <c r="L146" s="665">
        <v>1.2247873633049817</v>
      </c>
      <c r="M146" s="665">
        <v>1008</v>
      </c>
      <c r="N146" s="665">
        <v>65</v>
      </c>
      <c r="O146" s="665">
        <v>65715</v>
      </c>
      <c r="P146" s="678">
        <v>1.8147299237821717</v>
      </c>
      <c r="Q146" s="937">
        <v>1011</v>
      </c>
    </row>
    <row r="147" spans="1:17" ht="14.4" customHeight="1" x14ac:dyDescent="0.3">
      <c r="A147" s="930" t="s">
        <v>6039</v>
      </c>
      <c r="B147" s="662" t="s">
        <v>6040</v>
      </c>
      <c r="C147" s="662" t="s">
        <v>4986</v>
      </c>
      <c r="D147" s="662" t="s">
        <v>6201</v>
      </c>
      <c r="E147" s="662" t="s">
        <v>6202</v>
      </c>
      <c r="F147" s="665"/>
      <c r="G147" s="665"/>
      <c r="H147" s="665"/>
      <c r="I147" s="665"/>
      <c r="J147" s="665">
        <v>2</v>
      </c>
      <c r="K147" s="665">
        <v>410</v>
      </c>
      <c r="L147" s="665"/>
      <c r="M147" s="665">
        <v>205</v>
      </c>
      <c r="N147" s="665"/>
      <c r="O147" s="665"/>
      <c r="P147" s="678"/>
      <c r="Q147" s="937"/>
    </row>
    <row r="148" spans="1:17" ht="14.4" customHeight="1" x14ac:dyDescent="0.3">
      <c r="A148" s="930" t="s">
        <v>6039</v>
      </c>
      <c r="B148" s="662" t="s">
        <v>6040</v>
      </c>
      <c r="C148" s="662" t="s">
        <v>4986</v>
      </c>
      <c r="D148" s="662" t="s">
        <v>6203</v>
      </c>
      <c r="E148" s="662" t="s">
        <v>6204</v>
      </c>
      <c r="F148" s="665">
        <v>2</v>
      </c>
      <c r="G148" s="665">
        <v>334</v>
      </c>
      <c r="H148" s="665">
        <v>1</v>
      </c>
      <c r="I148" s="665">
        <v>167</v>
      </c>
      <c r="J148" s="665">
        <v>2</v>
      </c>
      <c r="K148" s="665">
        <v>334</v>
      </c>
      <c r="L148" s="665">
        <v>1</v>
      </c>
      <c r="M148" s="665">
        <v>167</v>
      </c>
      <c r="N148" s="665">
        <v>4</v>
      </c>
      <c r="O148" s="665">
        <v>672</v>
      </c>
      <c r="P148" s="678">
        <v>2.0119760479041915</v>
      </c>
      <c r="Q148" s="937">
        <v>168</v>
      </c>
    </row>
    <row r="149" spans="1:17" ht="14.4" customHeight="1" x14ac:dyDescent="0.3">
      <c r="A149" s="930" t="s">
        <v>6039</v>
      </c>
      <c r="B149" s="662" t="s">
        <v>6040</v>
      </c>
      <c r="C149" s="662" t="s">
        <v>4986</v>
      </c>
      <c r="D149" s="662" t="s">
        <v>6205</v>
      </c>
      <c r="E149" s="662" t="s">
        <v>6206</v>
      </c>
      <c r="F149" s="665"/>
      <c r="G149" s="665"/>
      <c r="H149" s="665"/>
      <c r="I149" s="665"/>
      <c r="J149" s="665">
        <v>1</v>
      </c>
      <c r="K149" s="665">
        <v>127</v>
      </c>
      <c r="L149" s="665"/>
      <c r="M149" s="665">
        <v>127</v>
      </c>
      <c r="N149" s="665">
        <v>2</v>
      </c>
      <c r="O149" s="665">
        <v>254</v>
      </c>
      <c r="P149" s="678"/>
      <c r="Q149" s="937">
        <v>127</v>
      </c>
    </row>
    <row r="150" spans="1:17" ht="14.4" customHeight="1" x14ac:dyDescent="0.3">
      <c r="A150" s="930" t="s">
        <v>6039</v>
      </c>
      <c r="B150" s="662" t="s">
        <v>6040</v>
      </c>
      <c r="C150" s="662" t="s">
        <v>4986</v>
      </c>
      <c r="D150" s="662" t="s">
        <v>6207</v>
      </c>
      <c r="E150" s="662" t="s">
        <v>6208</v>
      </c>
      <c r="F150" s="665"/>
      <c r="G150" s="665"/>
      <c r="H150" s="665"/>
      <c r="I150" s="665"/>
      <c r="J150" s="665">
        <v>2</v>
      </c>
      <c r="K150" s="665">
        <v>620</v>
      </c>
      <c r="L150" s="665"/>
      <c r="M150" s="665">
        <v>310</v>
      </c>
      <c r="N150" s="665"/>
      <c r="O150" s="665"/>
      <c r="P150" s="678"/>
      <c r="Q150" s="937"/>
    </row>
    <row r="151" spans="1:17" ht="14.4" customHeight="1" x14ac:dyDescent="0.3">
      <c r="A151" s="930" t="s">
        <v>6039</v>
      </c>
      <c r="B151" s="662" t="s">
        <v>6040</v>
      </c>
      <c r="C151" s="662" t="s">
        <v>4986</v>
      </c>
      <c r="D151" s="662" t="s">
        <v>6209</v>
      </c>
      <c r="E151" s="662" t="s">
        <v>6210</v>
      </c>
      <c r="F151" s="665">
        <v>22</v>
      </c>
      <c r="G151" s="665">
        <v>506</v>
      </c>
      <c r="H151" s="665">
        <v>1</v>
      </c>
      <c r="I151" s="665">
        <v>23</v>
      </c>
      <c r="J151" s="665">
        <v>7</v>
      </c>
      <c r="K151" s="665">
        <v>161</v>
      </c>
      <c r="L151" s="665">
        <v>0.31818181818181818</v>
      </c>
      <c r="M151" s="665">
        <v>23</v>
      </c>
      <c r="N151" s="665">
        <v>14</v>
      </c>
      <c r="O151" s="665">
        <v>322</v>
      </c>
      <c r="P151" s="678">
        <v>0.63636363636363635</v>
      </c>
      <c r="Q151" s="937">
        <v>23</v>
      </c>
    </row>
    <row r="152" spans="1:17" ht="14.4" customHeight="1" x14ac:dyDescent="0.3">
      <c r="A152" s="930" t="s">
        <v>6039</v>
      </c>
      <c r="B152" s="662" t="s">
        <v>6040</v>
      </c>
      <c r="C152" s="662" t="s">
        <v>4986</v>
      </c>
      <c r="D152" s="662" t="s">
        <v>6211</v>
      </c>
      <c r="E152" s="662" t="s">
        <v>6212</v>
      </c>
      <c r="F152" s="665">
        <v>15</v>
      </c>
      <c r="G152" s="665">
        <v>255</v>
      </c>
      <c r="H152" s="665">
        <v>1</v>
      </c>
      <c r="I152" s="665">
        <v>17</v>
      </c>
      <c r="J152" s="665">
        <v>8</v>
      </c>
      <c r="K152" s="665">
        <v>136</v>
      </c>
      <c r="L152" s="665">
        <v>0.53333333333333333</v>
      </c>
      <c r="M152" s="665">
        <v>17</v>
      </c>
      <c r="N152" s="665">
        <v>31</v>
      </c>
      <c r="O152" s="665">
        <v>527</v>
      </c>
      <c r="P152" s="678">
        <v>2.0666666666666669</v>
      </c>
      <c r="Q152" s="937">
        <v>17</v>
      </c>
    </row>
    <row r="153" spans="1:17" ht="14.4" customHeight="1" x14ac:dyDescent="0.3">
      <c r="A153" s="930" t="s">
        <v>6039</v>
      </c>
      <c r="B153" s="662" t="s">
        <v>6040</v>
      </c>
      <c r="C153" s="662" t="s">
        <v>4986</v>
      </c>
      <c r="D153" s="662" t="s">
        <v>6213</v>
      </c>
      <c r="E153" s="662" t="s">
        <v>6214</v>
      </c>
      <c r="F153" s="665"/>
      <c r="G153" s="665"/>
      <c r="H153" s="665"/>
      <c r="I153" s="665"/>
      <c r="J153" s="665">
        <v>1</v>
      </c>
      <c r="K153" s="665">
        <v>132</v>
      </c>
      <c r="L153" s="665"/>
      <c r="M153" s="665">
        <v>132</v>
      </c>
      <c r="N153" s="665">
        <v>1</v>
      </c>
      <c r="O153" s="665">
        <v>133</v>
      </c>
      <c r="P153" s="678"/>
      <c r="Q153" s="937">
        <v>133</v>
      </c>
    </row>
    <row r="154" spans="1:17" ht="14.4" customHeight="1" x14ac:dyDescent="0.3">
      <c r="A154" s="930" t="s">
        <v>6039</v>
      </c>
      <c r="B154" s="662" t="s">
        <v>6040</v>
      </c>
      <c r="C154" s="662" t="s">
        <v>4986</v>
      </c>
      <c r="D154" s="662" t="s">
        <v>6215</v>
      </c>
      <c r="E154" s="662" t="s">
        <v>6216</v>
      </c>
      <c r="F154" s="665">
        <v>194</v>
      </c>
      <c r="G154" s="665">
        <v>56555</v>
      </c>
      <c r="H154" s="665">
        <v>1</v>
      </c>
      <c r="I154" s="665">
        <v>291.52061855670104</v>
      </c>
      <c r="J154" s="665">
        <v>255</v>
      </c>
      <c r="K154" s="665">
        <v>74715</v>
      </c>
      <c r="L154" s="665">
        <v>1.3211033507205376</v>
      </c>
      <c r="M154" s="665">
        <v>293</v>
      </c>
      <c r="N154" s="665">
        <v>279</v>
      </c>
      <c r="O154" s="665">
        <v>82026</v>
      </c>
      <c r="P154" s="678">
        <v>1.4503757404296702</v>
      </c>
      <c r="Q154" s="937">
        <v>294</v>
      </c>
    </row>
    <row r="155" spans="1:17" ht="14.4" customHeight="1" x14ac:dyDescent="0.3">
      <c r="A155" s="930" t="s">
        <v>6039</v>
      </c>
      <c r="B155" s="662" t="s">
        <v>6040</v>
      </c>
      <c r="C155" s="662" t="s">
        <v>4986</v>
      </c>
      <c r="D155" s="662" t="s">
        <v>5964</v>
      </c>
      <c r="E155" s="662" t="s">
        <v>5965</v>
      </c>
      <c r="F155" s="665"/>
      <c r="G155" s="665"/>
      <c r="H155" s="665"/>
      <c r="I155" s="665"/>
      <c r="J155" s="665"/>
      <c r="K155" s="665"/>
      <c r="L155" s="665"/>
      <c r="M155" s="665"/>
      <c r="N155" s="665">
        <v>1</v>
      </c>
      <c r="O155" s="665">
        <v>373</v>
      </c>
      <c r="P155" s="678"/>
      <c r="Q155" s="937">
        <v>373</v>
      </c>
    </row>
    <row r="156" spans="1:17" ht="14.4" customHeight="1" x14ac:dyDescent="0.3">
      <c r="A156" s="930" t="s">
        <v>6039</v>
      </c>
      <c r="B156" s="662" t="s">
        <v>6040</v>
      </c>
      <c r="C156" s="662" t="s">
        <v>4986</v>
      </c>
      <c r="D156" s="662" t="s">
        <v>6217</v>
      </c>
      <c r="E156" s="662" t="s">
        <v>6218</v>
      </c>
      <c r="F156" s="665">
        <v>7</v>
      </c>
      <c r="G156" s="665">
        <v>315</v>
      </c>
      <c r="H156" s="665">
        <v>1</v>
      </c>
      <c r="I156" s="665">
        <v>45</v>
      </c>
      <c r="J156" s="665">
        <v>3</v>
      </c>
      <c r="K156" s="665">
        <v>135</v>
      </c>
      <c r="L156" s="665">
        <v>0.42857142857142855</v>
      </c>
      <c r="M156" s="665">
        <v>45</v>
      </c>
      <c r="N156" s="665">
        <v>12</v>
      </c>
      <c r="O156" s="665">
        <v>540</v>
      </c>
      <c r="P156" s="678">
        <v>1.7142857142857142</v>
      </c>
      <c r="Q156" s="937">
        <v>45</v>
      </c>
    </row>
    <row r="157" spans="1:17" ht="14.4" customHeight="1" x14ac:dyDescent="0.3">
      <c r="A157" s="930" t="s">
        <v>6039</v>
      </c>
      <c r="B157" s="662" t="s">
        <v>6040</v>
      </c>
      <c r="C157" s="662" t="s">
        <v>4986</v>
      </c>
      <c r="D157" s="662" t="s">
        <v>6219</v>
      </c>
      <c r="E157" s="662" t="s">
        <v>6220</v>
      </c>
      <c r="F157" s="665"/>
      <c r="G157" s="665"/>
      <c r="H157" s="665"/>
      <c r="I157" s="665"/>
      <c r="J157" s="665">
        <v>2</v>
      </c>
      <c r="K157" s="665">
        <v>2184</v>
      </c>
      <c r="L157" s="665"/>
      <c r="M157" s="665">
        <v>1092</v>
      </c>
      <c r="N157" s="665">
        <v>2</v>
      </c>
      <c r="O157" s="665">
        <v>2208</v>
      </c>
      <c r="P157" s="678"/>
      <c r="Q157" s="937">
        <v>1104</v>
      </c>
    </row>
    <row r="158" spans="1:17" ht="14.4" customHeight="1" x14ac:dyDescent="0.3">
      <c r="A158" s="930" t="s">
        <v>6039</v>
      </c>
      <c r="B158" s="662" t="s">
        <v>6040</v>
      </c>
      <c r="C158" s="662" t="s">
        <v>4986</v>
      </c>
      <c r="D158" s="662" t="s">
        <v>6221</v>
      </c>
      <c r="E158" s="662" t="s">
        <v>6222</v>
      </c>
      <c r="F158" s="665">
        <v>49</v>
      </c>
      <c r="G158" s="665">
        <v>2254</v>
      </c>
      <c r="H158" s="665">
        <v>1</v>
      </c>
      <c r="I158" s="665">
        <v>46</v>
      </c>
      <c r="J158" s="665">
        <v>73</v>
      </c>
      <c r="K158" s="665">
        <v>3358</v>
      </c>
      <c r="L158" s="665">
        <v>1.489795918367347</v>
      </c>
      <c r="M158" s="665">
        <v>46</v>
      </c>
      <c r="N158" s="665">
        <v>15</v>
      </c>
      <c r="O158" s="665">
        <v>690</v>
      </c>
      <c r="P158" s="678">
        <v>0.30612244897959184</v>
      </c>
      <c r="Q158" s="937">
        <v>46</v>
      </c>
    </row>
    <row r="159" spans="1:17" ht="14.4" customHeight="1" x14ac:dyDescent="0.3">
      <c r="A159" s="930" t="s">
        <v>6039</v>
      </c>
      <c r="B159" s="662" t="s">
        <v>6040</v>
      </c>
      <c r="C159" s="662" t="s">
        <v>4986</v>
      </c>
      <c r="D159" s="662" t="s">
        <v>6223</v>
      </c>
      <c r="E159" s="662" t="s">
        <v>6224</v>
      </c>
      <c r="F159" s="665"/>
      <c r="G159" s="665"/>
      <c r="H159" s="665"/>
      <c r="I159" s="665"/>
      <c r="J159" s="665">
        <v>2</v>
      </c>
      <c r="K159" s="665">
        <v>62</v>
      </c>
      <c r="L159" s="665"/>
      <c r="M159" s="665">
        <v>31</v>
      </c>
      <c r="N159" s="665">
        <v>1</v>
      </c>
      <c r="O159" s="665">
        <v>31</v>
      </c>
      <c r="P159" s="678"/>
      <c r="Q159" s="937">
        <v>31</v>
      </c>
    </row>
    <row r="160" spans="1:17" ht="14.4" customHeight="1" x14ac:dyDescent="0.3">
      <c r="A160" s="930" t="s">
        <v>6039</v>
      </c>
      <c r="B160" s="662" t="s">
        <v>6040</v>
      </c>
      <c r="C160" s="662" t="s">
        <v>4986</v>
      </c>
      <c r="D160" s="662" t="s">
        <v>6225</v>
      </c>
      <c r="E160" s="662" t="s">
        <v>6226</v>
      </c>
      <c r="F160" s="665">
        <v>7</v>
      </c>
      <c r="G160" s="665">
        <v>182</v>
      </c>
      <c r="H160" s="665">
        <v>1</v>
      </c>
      <c r="I160" s="665">
        <v>26</v>
      </c>
      <c r="J160" s="665">
        <v>4</v>
      </c>
      <c r="K160" s="665">
        <v>104</v>
      </c>
      <c r="L160" s="665">
        <v>0.5714285714285714</v>
      </c>
      <c r="M160" s="665">
        <v>26</v>
      </c>
      <c r="N160" s="665">
        <v>10</v>
      </c>
      <c r="O160" s="665">
        <v>260</v>
      </c>
      <c r="P160" s="678">
        <v>1.4285714285714286</v>
      </c>
      <c r="Q160" s="937">
        <v>26</v>
      </c>
    </row>
    <row r="161" spans="1:17" ht="14.4" customHeight="1" x14ac:dyDescent="0.3">
      <c r="A161" s="930" t="s">
        <v>6039</v>
      </c>
      <c r="B161" s="662" t="s">
        <v>6040</v>
      </c>
      <c r="C161" s="662" t="s">
        <v>4986</v>
      </c>
      <c r="D161" s="662" t="s">
        <v>6227</v>
      </c>
      <c r="E161" s="662" t="s">
        <v>6228</v>
      </c>
      <c r="F161" s="665"/>
      <c r="G161" s="665"/>
      <c r="H161" s="665"/>
      <c r="I161" s="665"/>
      <c r="J161" s="665">
        <v>2</v>
      </c>
      <c r="K161" s="665">
        <v>708</v>
      </c>
      <c r="L161" s="665"/>
      <c r="M161" s="665">
        <v>354</v>
      </c>
      <c r="N161" s="665"/>
      <c r="O161" s="665"/>
      <c r="P161" s="678"/>
      <c r="Q161" s="937"/>
    </row>
    <row r="162" spans="1:17" ht="14.4" customHeight="1" x14ac:dyDescent="0.3">
      <c r="A162" s="930" t="s">
        <v>6039</v>
      </c>
      <c r="B162" s="662" t="s">
        <v>6040</v>
      </c>
      <c r="C162" s="662" t="s">
        <v>4986</v>
      </c>
      <c r="D162" s="662" t="s">
        <v>6229</v>
      </c>
      <c r="E162" s="662" t="s">
        <v>6230</v>
      </c>
      <c r="F162" s="665"/>
      <c r="G162" s="665"/>
      <c r="H162" s="665"/>
      <c r="I162" s="665"/>
      <c r="J162" s="665">
        <v>1</v>
      </c>
      <c r="K162" s="665">
        <v>135</v>
      </c>
      <c r="L162" s="665"/>
      <c r="M162" s="665">
        <v>135</v>
      </c>
      <c r="N162" s="665"/>
      <c r="O162" s="665"/>
      <c r="P162" s="678"/>
      <c r="Q162" s="937"/>
    </row>
    <row r="163" spans="1:17" ht="14.4" customHeight="1" x14ac:dyDescent="0.3">
      <c r="A163" s="930" t="s">
        <v>6039</v>
      </c>
      <c r="B163" s="662" t="s">
        <v>6040</v>
      </c>
      <c r="C163" s="662" t="s">
        <v>4986</v>
      </c>
      <c r="D163" s="662" t="s">
        <v>6231</v>
      </c>
      <c r="E163" s="662" t="s">
        <v>6232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407</v>
      </c>
      <c r="P163" s="678"/>
      <c r="Q163" s="937">
        <v>407</v>
      </c>
    </row>
    <row r="164" spans="1:17" ht="14.4" customHeight="1" x14ac:dyDescent="0.3">
      <c r="A164" s="930" t="s">
        <v>6039</v>
      </c>
      <c r="B164" s="662" t="s">
        <v>6040</v>
      </c>
      <c r="C164" s="662" t="s">
        <v>4986</v>
      </c>
      <c r="D164" s="662" t="s">
        <v>6233</v>
      </c>
      <c r="E164" s="662" t="s">
        <v>6234</v>
      </c>
      <c r="F164" s="665">
        <v>1</v>
      </c>
      <c r="G164" s="665">
        <v>273</v>
      </c>
      <c r="H164" s="665">
        <v>1</v>
      </c>
      <c r="I164" s="665">
        <v>273</v>
      </c>
      <c r="J164" s="665"/>
      <c r="K164" s="665"/>
      <c r="L164" s="665"/>
      <c r="M164" s="665"/>
      <c r="N164" s="665"/>
      <c r="O164" s="665"/>
      <c r="P164" s="678"/>
      <c r="Q164" s="937"/>
    </row>
    <row r="165" spans="1:17" ht="14.4" customHeight="1" x14ac:dyDescent="0.3">
      <c r="A165" s="930" t="s">
        <v>6039</v>
      </c>
      <c r="B165" s="662" t="s">
        <v>6040</v>
      </c>
      <c r="C165" s="662" t="s">
        <v>4986</v>
      </c>
      <c r="D165" s="662" t="s">
        <v>6235</v>
      </c>
      <c r="E165" s="662" t="s">
        <v>6236</v>
      </c>
      <c r="F165" s="665"/>
      <c r="G165" s="665"/>
      <c r="H165" s="665"/>
      <c r="I165" s="665"/>
      <c r="J165" s="665"/>
      <c r="K165" s="665"/>
      <c r="L165" s="665"/>
      <c r="M165" s="665"/>
      <c r="N165" s="665">
        <v>14</v>
      </c>
      <c r="O165" s="665">
        <v>1862</v>
      </c>
      <c r="P165" s="678"/>
      <c r="Q165" s="937">
        <v>133</v>
      </c>
    </row>
    <row r="166" spans="1:17" ht="14.4" customHeight="1" x14ac:dyDescent="0.3">
      <c r="A166" s="930" t="s">
        <v>6039</v>
      </c>
      <c r="B166" s="662" t="s">
        <v>6040</v>
      </c>
      <c r="C166" s="662" t="s">
        <v>4986</v>
      </c>
      <c r="D166" s="662" t="s">
        <v>6237</v>
      </c>
      <c r="E166" s="662" t="s">
        <v>6238</v>
      </c>
      <c r="F166" s="665"/>
      <c r="G166" s="665"/>
      <c r="H166" s="665"/>
      <c r="I166" s="665"/>
      <c r="J166" s="665"/>
      <c r="K166" s="665"/>
      <c r="L166" s="665"/>
      <c r="M166" s="665"/>
      <c r="N166" s="665">
        <v>477</v>
      </c>
      <c r="O166" s="665">
        <v>17649</v>
      </c>
      <c r="P166" s="678"/>
      <c r="Q166" s="937">
        <v>37</v>
      </c>
    </row>
    <row r="167" spans="1:17" ht="14.4" customHeight="1" x14ac:dyDescent="0.3">
      <c r="A167" s="930" t="s">
        <v>6239</v>
      </c>
      <c r="B167" s="662" t="s">
        <v>5919</v>
      </c>
      <c r="C167" s="662" t="s">
        <v>4945</v>
      </c>
      <c r="D167" s="662" t="s">
        <v>6240</v>
      </c>
      <c r="E167" s="662" t="s">
        <v>6241</v>
      </c>
      <c r="F167" s="665">
        <v>0.67</v>
      </c>
      <c r="G167" s="665">
        <v>1789.87</v>
      </c>
      <c r="H167" s="665">
        <v>1</v>
      </c>
      <c r="I167" s="665">
        <v>2671.4477611940297</v>
      </c>
      <c r="J167" s="665"/>
      <c r="K167" s="665"/>
      <c r="L167" s="665"/>
      <c r="M167" s="665"/>
      <c r="N167" s="665"/>
      <c r="O167" s="665"/>
      <c r="P167" s="678"/>
      <c r="Q167" s="937"/>
    </row>
    <row r="168" spans="1:17" ht="14.4" customHeight="1" x14ac:dyDescent="0.3">
      <c r="A168" s="930" t="s">
        <v>6239</v>
      </c>
      <c r="B168" s="662" t="s">
        <v>5919</v>
      </c>
      <c r="C168" s="662" t="s">
        <v>4945</v>
      </c>
      <c r="D168" s="662" t="s">
        <v>6242</v>
      </c>
      <c r="E168" s="662" t="s">
        <v>6243</v>
      </c>
      <c r="F168" s="665"/>
      <c r="G168" s="665"/>
      <c r="H168" s="665"/>
      <c r="I168" s="665"/>
      <c r="J168" s="665">
        <v>0.5</v>
      </c>
      <c r="K168" s="665">
        <v>2471.9499999999998</v>
      </c>
      <c r="L168" s="665"/>
      <c r="M168" s="665">
        <v>4943.8999999999996</v>
      </c>
      <c r="N168" s="665">
        <v>0.22</v>
      </c>
      <c r="O168" s="665">
        <v>1087.6500000000001</v>
      </c>
      <c r="P168" s="678"/>
      <c r="Q168" s="937">
        <v>4943.8636363636369</v>
      </c>
    </row>
    <row r="169" spans="1:17" ht="14.4" customHeight="1" x14ac:dyDescent="0.3">
      <c r="A169" s="930" t="s">
        <v>6239</v>
      </c>
      <c r="B169" s="662" t="s">
        <v>5919</v>
      </c>
      <c r="C169" s="662" t="s">
        <v>4945</v>
      </c>
      <c r="D169" s="662" t="s">
        <v>6244</v>
      </c>
      <c r="E169" s="662" t="s">
        <v>6245</v>
      </c>
      <c r="F169" s="665">
        <v>5.5</v>
      </c>
      <c r="G169" s="665">
        <v>5439.64</v>
      </c>
      <c r="H169" s="665">
        <v>1</v>
      </c>
      <c r="I169" s="665">
        <v>989.02545454545464</v>
      </c>
      <c r="J169" s="665">
        <v>7.3</v>
      </c>
      <c r="K169" s="665">
        <v>6944.74</v>
      </c>
      <c r="L169" s="665">
        <v>1.2766911045583897</v>
      </c>
      <c r="M169" s="665">
        <v>951.33424657534249</v>
      </c>
      <c r="N169" s="665">
        <v>4.05</v>
      </c>
      <c r="O169" s="665">
        <v>4069.54</v>
      </c>
      <c r="P169" s="678">
        <v>0.74812671426785593</v>
      </c>
      <c r="Q169" s="937">
        <v>1004.8246913580248</v>
      </c>
    </row>
    <row r="170" spans="1:17" ht="14.4" customHeight="1" x14ac:dyDescent="0.3">
      <c r="A170" s="930" t="s">
        <v>6239</v>
      </c>
      <c r="B170" s="662" t="s">
        <v>5919</v>
      </c>
      <c r="C170" s="662" t="s">
        <v>4945</v>
      </c>
      <c r="D170" s="662" t="s">
        <v>6246</v>
      </c>
      <c r="E170" s="662" t="s">
        <v>6243</v>
      </c>
      <c r="F170" s="665">
        <v>1.6099999999999999</v>
      </c>
      <c r="G170" s="665">
        <v>16643.170000000002</v>
      </c>
      <c r="H170" s="665">
        <v>1</v>
      </c>
      <c r="I170" s="665">
        <v>10337.372670807456</v>
      </c>
      <c r="J170" s="665">
        <v>1.1499999999999999</v>
      </c>
      <c r="K170" s="665">
        <v>11371.009999999998</v>
      </c>
      <c r="L170" s="665">
        <v>0.68322380892582346</v>
      </c>
      <c r="M170" s="665">
        <v>9887.8347826086956</v>
      </c>
      <c r="N170" s="665">
        <v>2.3199999999999998</v>
      </c>
      <c r="O170" s="665">
        <v>22939.86</v>
      </c>
      <c r="P170" s="678">
        <v>1.3783347763677232</v>
      </c>
      <c r="Q170" s="937">
        <v>9887.8706896551739</v>
      </c>
    </row>
    <row r="171" spans="1:17" ht="14.4" customHeight="1" x14ac:dyDescent="0.3">
      <c r="A171" s="930" t="s">
        <v>6239</v>
      </c>
      <c r="B171" s="662" t="s">
        <v>5919</v>
      </c>
      <c r="C171" s="662" t="s">
        <v>4945</v>
      </c>
      <c r="D171" s="662" t="s">
        <v>6247</v>
      </c>
      <c r="E171" s="662" t="s">
        <v>6248</v>
      </c>
      <c r="F171" s="665">
        <v>0.22</v>
      </c>
      <c r="G171" s="665">
        <v>1168.3600000000001</v>
      </c>
      <c r="H171" s="665">
        <v>1</v>
      </c>
      <c r="I171" s="665">
        <v>5310.727272727273</v>
      </c>
      <c r="J171" s="665"/>
      <c r="K171" s="665"/>
      <c r="L171" s="665"/>
      <c r="M171" s="665"/>
      <c r="N171" s="665"/>
      <c r="O171" s="665"/>
      <c r="P171" s="678"/>
      <c r="Q171" s="937"/>
    </row>
    <row r="172" spans="1:17" ht="14.4" customHeight="1" x14ac:dyDescent="0.3">
      <c r="A172" s="930" t="s">
        <v>6239</v>
      </c>
      <c r="B172" s="662" t="s">
        <v>5919</v>
      </c>
      <c r="C172" s="662" t="s">
        <v>4945</v>
      </c>
      <c r="D172" s="662" t="s">
        <v>6249</v>
      </c>
      <c r="E172" s="662" t="s">
        <v>6243</v>
      </c>
      <c r="F172" s="665">
        <v>0.62</v>
      </c>
      <c r="G172" s="665">
        <v>3686.18</v>
      </c>
      <c r="H172" s="665">
        <v>1</v>
      </c>
      <c r="I172" s="665">
        <v>5945.4516129032254</v>
      </c>
      <c r="J172" s="665"/>
      <c r="K172" s="665"/>
      <c r="L172" s="665"/>
      <c r="M172" s="665"/>
      <c r="N172" s="665"/>
      <c r="O172" s="665"/>
      <c r="P172" s="678"/>
      <c r="Q172" s="937"/>
    </row>
    <row r="173" spans="1:17" ht="14.4" customHeight="1" x14ac:dyDescent="0.3">
      <c r="A173" s="930" t="s">
        <v>6239</v>
      </c>
      <c r="B173" s="662" t="s">
        <v>5919</v>
      </c>
      <c r="C173" s="662" t="s">
        <v>4945</v>
      </c>
      <c r="D173" s="662" t="s">
        <v>6250</v>
      </c>
      <c r="E173" s="662" t="s">
        <v>6251</v>
      </c>
      <c r="F173" s="665">
        <v>0.28000000000000003</v>
      </c>
      <c r="G173" s="665">
        <v>1529.0100000000002</v>
      </c>
      <c r="H173" s="665">
        <v>1</v>
      </c>
      <c r="I173" s="665">
        <v>5460.75</v>
      </c>
      <c r="J173" s="665">
        <v>0.34</v>
      </c>
      <c r="K173" s="665">
        <v>1505.1799999999998</v>
      </c>
      <c r="L173" s="665">
        <v>0.98441475202909046</v>
      </c>
      <c r="M173" s="665">
        <v>4426.9999999999991</v>
      </c>
      <c r="N173" s="665">
        <v>0.38</v>
      </c>
      <c r="O173" s="665">
        <v>1682.26</v>
      </c>
      <c r="P173" s="678">
        <v>1.1002282522678071</v>
      </c>
      <c r="Q173" s="937">
        <v>4427</v>
      </c>
    </row>
    <row r="174" spans="1:17" ht="14.4" customHeight="1" x14ac:dyDescent="0.3">
      <c r="A174" s="930" t="s">
        <v>6239</v>
      </c>
      <c r="B174" s="662" t="s">
        <v>5919</v>
      </c>
      <c r="C174" s="662" t="s">
        <v>4945</v>
      </c>
      <c r="D174" s="662" t="s">
        <v>6252</v>
      </c>
      <c r="E174" s="662" t="s">
        <v>6251</v>
      </c>
      <c r="F174" s="665">
        <v>3.2800000000000002</v>
      </c>
      <c r="G174" s="665">
        <v>35822.659999999996</v>
      </c>
      <c r="H174" s="665">
        <v>1</v>
      </c>
      <c r="I174" s="665">
        <v>10921.542682926827</v>
      </c>
      <c r="J174" s="665">
        <v>0.41000000000000003</v>
      </c>
      <c r="K174" s="665">
        <v>3630.1400000000003</v>
      </c>
      <c r="L174" s="665">
        <v>0.1013364166703422</v>
      </c>
      <c r="M174" s="665">
        <v>8854</v>
      </c>
      <c r="N174" s="665">
        <v>0.45000000000000007</v>
      </c>
      <c r="O174" s="665">
        <v>4015.65</v>
      </c>
      <c r="P174" s="678">
        <v>0.11209804073734336</v>
      </c>
      <c r="Q174" s="937">
        <v>8923.6666666666661</v>
      </c>
    </row>
    <row r="175" spans="1:17" ht="14.4" customHeight="1" x14ac:dyDescent="0.3">
      <c r="A175" s="930" t="s">
        <v>6239</v>
      </c>
      <c r="B175" s="662" t="s">
        <v>5919</v>
      </c>
      <c r="C175" s="662" t="s">
        <v>4945</v>
      </c>
      <c r="D175" s="662" t="s">
        <v>6253</v>
      </c>
      <c r="E175" s="662" t="s">
        <v>6254</v>
      </c>
      <c r="F175" s="665">
        <v>0.70000000000000007</v>
      </c>
      <c r="G175" s="665">
        <v>1369.27</v>
      </c>
      <c r="H175" s="665">
        <v>1</v>
      </c>
      <c r="I175" s="665">
        <v>1956.0999999999997</v>
      </c>
      <c r="J175" s="665">
        <v>0.5</v>
      </c>
      <c r="K175" s="665">
        <v>974.65000000000009</v>
      </c>
      <c r="L175" s="665">
        <v>0.71180263936258015</v>
      </c>
      <c r="M175" s="665">
        <v>1949.3000000000002</v>
      </c>
      <c r="N175" s="665">
        <v>1.3</v>
      </c>
      <c r="O175" s="665">
        <v>2534.09</v>
      </c>
      <c r="P175" s="678">
        <v>1.8506868623427082</v>
      </c>
      <c r="Q175" s="937">
        <v>1949.3</v>
      </c>
    </row>
    <row r="176" spans="1:17" ht="14.4" customHeight="1" x14ac:dyDescent="0.3">
      <c r="A176" s="930" t="s">
        <v>6239</v>
      </c>
      <c r="B176" s="662" t="s">
        <v>5919</v>
      </c>
      <c r="C176" s="662" t="s">
        <v>4945</v>
      </c>
      <c r="D176" s="662" t="s">
        <v>6255</v>
      </c>
      <c r="E176" s="662" t="s">
        <v>6251</v>
      </c>
      <c r="F176" s="665">
        <v>5.05</v>
      </c>
      <c r="G176" s="665">
        <v>11030.77</v>
      </c>
      <c r="H176" s="665">
        <v>1</v>
      </c>
      <c r="I176" s="665">
        <v>2184.3108910891092</v>
      </c>
      <c r="J176" s="665">
        <v>9.15</v>
      </c>
      <c r="K176" s="665">
        <v>16202.82</v>
      </c>
      <c r="L176" s="665">
        <v>1.4688747929654955</v>
      </c>
      <c r="M176" s="665">
        <v>1770.8</v>
      </c>
      <c r="N176" s="665">
        <v>9.94</v>
      </c>
      <c r="O176" s="665">
        <v>17717.52</v>
      </c>
      <c r="P176" s="678">
        <v>1.606190682971361</v>
      </c>
      <c r="Q176" s="937">
        <v>1782.446680080483</v>
      </c>
    </row>
    <row r="177" spans="1:17" ht="14.4" customHeight="1" x14ac:dyDescent="0.3">
      <c r="A177" s="930" t="s">
        <v>6239</v>
      </c>
      <c r="B177" s="662" t="s">
        <v>5919</v>
      </c>
      <c r="C177" s="662" t="s">
        <v>4945</v>
      </c>
      <c r="D177" s="662" t="s">
        <v>6256</v>
      </c>
      <c r="E177" s="662" t="s">
        <v>6251</v>
      </c>
      <c r="F177" s="665"/>
      <c r="G177" s="665"/>
      <c r="H177" s="665"/>
      <c r="I177" s="665"/>
      <c r="J177" s="665">
        <v>0.54</v>
      </c>
      <c r="K177" s="665">
        <v>19230.95</v>
      </c>
      <c r="L177" s="665"/>
      <c r="M177" s="665">
        <v>35612.870370370372</v>
      </c>
      <c r="N177" s="665">
        <v>0.32</v>
      </c>
      <c r="O177" s="665">
        <v>10763.45</v>
      </c>
      <c r="P177" s="678"/>
      <c r="Q177" s="937">
        <v>33635.78125</v>
      </c>
    </row>
    <row r="178" spans="1:17" ht="14.4" customHeight="1" x14ac:dyDescent="0.3">
      <c r="A178" s="930" t="s">
        <v>6239</v>
      </c>
      <c r="B178" s="662" t="s">
        <v>5919</v>
      </c>
      <c r="C178" s="662" t="s">
        <v>4975</v>
      </c>
      <c r="D178" s="662" t="s">
        <v>6257</v>
      </c>
      <c r="E178" s="662" t="s">
        <v>6258</v>
      </c>
      <c r="F178" s="665">
        <v>3</v>
      </c>
      <c r="G178" s="665">
        <v>2916.96</v>
      </c>
      <c r="H178" s="665">
        <v>1</v>
      </c>
      <c r="I178" s="665">
        <v>972.32</v>
      </c>
      <c r="J178" s="665">
        <v>3</v>
      </c>
      <c r="K178" s="665">
        <v>2916.96</v>
      </c>
      <c r="L178" s="665">
        <v>1</v>
      </c>
      <c r="M178" s="665">
        <v>972.32</v>
      </c>
      <c r="N178" s="665">
        <v>2</v>
      </c>
      <c r="O178" s="665">
        <v>1944.64</v>
      </c>
      <c r="P178" s="678">
        <v>0.66666666666666674</v>
      </c>
      <c r="Q178" s="937">
        <v>972.32</v>
      </c>
    </row>
    <row r="179" spans="1:17" ht="14.4" customHeight="1" x14ac:dyDescent="0.3">
      <c r="A179" s="930" t="s">
        <v>6239</v>
      </c>
      <c r="B179" s="662" t="s">
        <v>5919</v>
      </c>
      <c r="C179" s="662" t="s">
        <v>4975</v>
      </c>
      <c r="D179" s="662" t="s">
        <v>6259</v>
      </c>
      <c r="E179" s="662" t="s">
        <v>6258</v>
      </c>
      <c r="F179" s="665">
        <v>3</v>
      </c>
      <c r="G179" s="665">
        <v>5121.93</v>
      </c>
      <c r="H179" s="665">
        <v>1</v>
      </c>
      <c r="I179" s="665">
        <v>1707.3100000000002</v>
      </c>
      <c r="J179" s="665">
        <v>3</v>
      </c>
      <c r="K179" s="665">
        <v>5121.93</v>
      </c>
      <c r="L179" s="665">
        <v>1</v>
      </c>
      <c r="M179" s="665">
        <v>1707.3100000000002</v>
      </c>
      <c r="N179" s="665">
        <v>5</v>
      </c>
      <c r="O179" s="665">
        <v>8536.5499999999993</v>
      </c>
      <c r="P179" s="678">
        <v>1.6666666666666665</v>
      </c>
      <c r="Q179" s="937">
        <v>1707.31</v>
      </c>
    </row>
    <row r="180" spans="1:17" ht="14.4" customHeight="1" x14ac:dyDescent="0.3">
      <c r="A180" s="930" t="s">
        <v>6239</v>
      </c>
      <c r="B180" s="662" t="s">
        <v>5919</v>
      </c>
      <c r="C180" s="662" t="s">
        <v>4975</v>
      </c>
      <c r="D180" s="662" t="s">
        <v>6260</v>
      </c>
      <c r="E180" s="662" t="s">
        <v>6258</v>
      </c>
      <c r="F180" s="665">
        <v>1</v>
      </c>
      <c r="G180" s="665">
        <v>2066.3000000000002</v>
      </c>
      <c r="H180" s="665">
        <v>1</v>
      </c>
      <c r="I180" s="665">
        <v>2066.3000000000002</v>
      </c>
      <c r="J180" s="665">
        <v>1</v>
      </c>
      <c r="K180" s="665">
        <v>2066.3000000000002</v>
      </c>
      <c r="L180" s="665">
        <v>1</v>
      </c>
      <c r="M180" s="665">
        <v>2066.3000000000002</v>
      </c>
      <c r="N180" s="665">
        <v>2</v>
      </c>
      <c r="O180" s="665">
        <v>4132.6000000000004</v>
      </c>
      <c r="P180" s="678">
        <v>2</v>
      </c>
      <c r="Q180" s="937">
        <v>2066.3000000000002</v>
      </c>
    </row>
    <row r="181" spans="1:17" ht="14.4" customHeight="1" x14ac:dyDescent="0.3">
      <c r="A181" s="930" t="s">
        <v>6239</v>
      </c>
      <c r="B181" s="662" t="s">
        <v>5919</v>
      </c>
      <c r="C181" s="662" t="s">
        <v>4975</v>
      </c>
      <c r="D181" s="662" t="s">
        <v>6261</v>
      </c>
      <c r="E181" s="662" t="s">
        <v>6262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1932.09</v>
      </c>
      <c r="P181" s="678"/>
      <c r="Q181" s="937">
        <v>1932.09</v>
      </c>
    </row>
    <row r="182" spans="1:17" ht="14.4" customHeight="1" x14ac:dyDescent="0.3">
      <c r="A182" s="930" t="s">
        <v>6239</v>
      </c>
      <c r="B182" s="662" t="s">
        <v>5919</v>
      </c>
      <c r="C182" s="662" t="s">
        <v>4975</v>
      </c>
      <c r="D182" s="662" t="s">
        <v>6263</v>
      </c>
      <c r="E182" s="662" t="s">
        <v>6264</v>
      </c>
      <c r="F182" s="665">
        <v>3</v>
      </c>
      <c r="G182" s="665">
        <v>3083.2799999999997</v>
      </c>
      <c r="H182" s="665">
        <v>1</v>
      </c>
      <c r="I182" s="665">
        <v>1027.76</v>
      </c>
      <c r="J182" s="665">
        <v>3</v>
      </c>
      <c r="K182" s="665">
        <v>3083.28</v>
      </c>
      <c r="L182" s="665">
        <v>1.0000000000000002</v>
      </c>
      <c r="M182" s="665">
        <v>1027.76</v>
      </c>
      <c r="N182" s="665">
        <v>3</v>
      </c>
      <c r="O182" s="665">
        <v>3083.28</v>
      </c>
      <c r="P182" s="678">
        <v>1.0000000000000002</v>
      </c>
      <c r="Q182" s="937">
        <v>1027.76</v>
      </c>
    </row>
    <row r="183" spans="1:17" ht="14.4" customHeight="1" x14ac:dyDescent="0.3">
      <c r="A183" s="930" t="s">
        <v>6239</v>
      </c>
      <c r="B183" s="662" t="s">
        <v>5919</v>
      </c>
      <c r="C183" s="662" t="s">
        <v>4975</v>
      </c>
      <c r="D183" s="662" t="s">
        <v>6265</v>
      </c>
      <c r="E183" s="662" t="s">
        <v>6264</v>
      </c>
      <c r="F183" s="665"/>
      <c r="G183" s="665"/>
      <c r="H183" s="665"/>
      <c r="I183" s="665"/>
      <c r="J183" s="665"/>
      <c r="K183" s="665"/>
      <c r="L183" s="665"/>
      <c r="M183" s="665"/>
      <c r="N183" s="665">
        <v>2</v>
      </c>
      <c r="O183" s="665">
        <v>4283.7</v>
      </c>
      <c r="P183" s="678"/>
      <c r="Q183" s="937">
        <v>2141.85</v>
      </c>
    </row>
    <row r="184" spans="1:17" ht="14.4" customHeight="1" x14ac:dyDescent="0.3">
      <c r="A184" s="930" t="s">
        <v>6239</v>
      </c>
      <c r="B184" s="662" t="s">
        <v>5919</v>
      </c>
      <c r="C184" s="662" t="s">
        <v>4975</v>
      </c>
      <c r="D184" s="662" t="s">
        <v>6266</v>
      </c>
      <c r="E184" s="662" t="s">
        <v>6267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3003.38</v>
      </c>
      <c r="P184" s="678"/>
      <c r="Q184" s="937">
        <v>3003.38</v>
      </c>
    </row>
    <row r="185" spans="1:17" ht="14.4" customHeight="1" x14ac:dyDescent="0.3">
      <c r="A185" s="930" t="s">
        <v>6239</v>
      </c>
      <c r="B185" s="662" t="s">
        <v>5919</v>
      </c>
      <c r="C185" s="662" t="s">
        <v>4975</v>
      </c>
      <c r="D185" s="662" t="s">
        <v>6268</v>
      </c>
      <c r="E185" s="662" t="s">
        <v>6269</v>
      </c>
      <c r="F185" s="665">
        <v>2</v>
      </c>
      <c r="G185" s="665">
        <v>333093.5</v>
      </c>
      <c r="H185" s="665">
        <v>1</v>
      </c>
      <c r="I185" s="665">
        <v>166546.75</v>
      </c>
      <c r="J185" s="665"/>
      <c r="K185" s="665"/>
      <c r="L185" s="665"/>
      <c r="M185" s="665"/>
      <c r="N185" s="665">
        <v>1</v>
      </c>
      <c r="O185" s="665">
        <v>166546.75</v>
      </c>
      <c r="P185" s="678">
        <v>0.5</v>
      </c>
      <c r="Q185" s="937">
        <v>166546.75</v>
      </c>
    </row>
    <row r="186" spans="1:17" ht="14.4" customHeight="1" x14ac:dyDescent="0.3">
      <c r="A186" s="930" t="s">
        <v>6239</v>
      </c>
      <c r="B186" s="662" t="s">
        <v>5919</v>
      </c>
      <c r="C186" s="662" t="s">
        <v>4975</v>
      </c>
      <c r="D186" s="662" t="s">
        <v>6270</v>
      </c>
      <c r="E186" s="662" t="s">
        <v>6271</v>
      </c>
      <c r="F186" s="665">
        <v>1</v>
      </c>
      <c r="G186" s="665">
        <v>3991.04</v>
      </c>
      <c r="H186" s="665">
        <v>1</v>
      </c>
      <c r="I186" s="665">
        <v>3991.04</v>
      </c>
      <c r="J186" s="665">
        <v>1</v>
      </c>
      <c r="K186" s="665">
        <v>3991.04</v>
      </c>
      <c r="L186" s="665">
        <v>1</v>
      </c>
      <c r="M186" s="665">
        <v>3991.04</v>
      </c>
      <c r="N186" s="665"/>
      <c r="O186" s="665"/>
      <c r="P186" s="678"/>
      <c r="Q186" s="937"/>
    </row>
    <row r="187" spans="1:17" ht="14.4" customHeight="1" x14ac:dyDescent="0.3">
      <c r="A187" s="930" t="s">
        <v>6239</v>
      </c>
      <c r="B187" s="662" t="s">
        <v>5919</v>
      </c>
      <c r="C187" s="662" t="s">
        <v>4975</v>
      </c>
      <c r="D187" s="662" t="s">
        <v>6272</v>
      </c>
      <c r="E187" s="662" t="s">
        <v>6273</v>
      </c>
      <c r="F187" s="665">
        <v>1</v>
      </c>
      <c r="G187" s="665">
        <v>6890.78</v>
      </c>
      <c r="H187" s="665">
        <v>1</v>
      </c>
      <c r="I187" s="665">
        <v>6890.78</v>
      </c>
      <c r="J187" s="665"/>
      <c r="K187" s="665"/>
      <c r="L187" s="665"/>
      <c r="M187" s="665"/>
      <c r="N187" s="665">
        <v>4</v>
      </c>
      <c r="O187" s="665">
        <v>27563.119999999999</v>
      </c>
      <c r="P187" s="678">
        <v>4</v>
      </c>
      <c r="Q187" s="937">
        <v>6890.78</v>
      </c>
    </row>
    <row r="188" spans="1:17" ht="14.4" customHeight="1" x14ac:dyDescent="0.3">
      <c r="A188" s="930" t="s">
        <v>6239</v>
      </c>
      <c r="B188" s="662" t="s">
        <v>5919</v>
      </c>
      <c r="C188" s="662" t="s">
        <v>4975</v>
      </c>
      <c r="D188" s="662" t="s">
        <v>6274</v>
      </c>
      <c r="E188" s="662" t="s">
        <v>6275</v>
      </c>
      <c r="F188" s="665"/>
      <c r="G188" s="665"/>
      <c r="H188" s="665"/>
      <c r="I188" s="665"/>
      <c r="J188" s="665"/>
      <c r="K188" s="665"/>
      <c r="L188" s="665"/>
      <c r="M188" s="665"/>
      <c r="N188" s="665">
        <v>2</v>
      </c>
      <c r="O188" s="665">
        <v>8275.7800000000007</v>
      </c>
      <c r="P188" s="678"/>
      <c r="Q188" s="937">
        <v>4137.8900000000003</v>
      </c>
    </row>
    <row r="189" spans="1:17" ht="14.4" customHeight="1" x14ac:dyDescent="0.3">
      <c r="A189" s="930" t="s">
        <v>6239</v>
      </c>
      <c r="B189" s="662" t="s">
        <v>5919</v>
      </c>
      <c r="C189" s="662" t="s">
        <v>4975</v>
      </c>
      <c r="D189" s="662" t="s">
        <v>6276</v>
      </c>
      <c r="E189" s="662" t="s">
        <v>6277</v>
      </c>
      <c r="F189" s="665"/>
      <c r="G189" s="665"/>
      <c r="H189" s="665"/>
      <c r="I189" s="665"/>
      <c r="J189" s="665"/>
      <c r="K189" s="665"/>
      <c r="L189" s="665"/>
      <c r="M189" s="665"/>
      <c r="N189" s="665">
        <v>1</v>
      </c>
      <c r="O189" s="665">
        <v>1123.73</v>
      </c>
      <c r="P189" s="678"/>
      <c r="Q189" s="937">
        <v>1123.73</v>
      </c>
    </row>
    <row r="190" spans="1:17" ht="14.4" customHeight="1" x14ac:dyDescent="0.3">
      <c r="A190" s="930" t="s">
        <v>6239</v>
      </c>
      <c r="B190" s="662" t="s">
        <v>5919</v>
      </c>
      <c r="C190" s="662" t="s">
        <v>4975</v>
      </c>
      <c r="D190" s="662" t="s">
        <v>6278</v>
      </c>
      <c r="E190" s="662" t="s">
        <v>6279</v>
      </c>
      <c r="F190" s="665"/>
      <c r="G190" s="665"/>
      <c r="H190" s="665"/>
      <c r="I190" s="665"/>
      <c r="J190" s="665">
        <v>1</v>
      </c>
      <c r="K190" s="665">
        <v>17073.05</v>
      </c>
      <c r="L190" s="665"/>
      <c r="M190" s="665">
        <v>17073.05</v>
      </c>
      <c r="N190" s="665"/>
      <c r="O190" s="665"/>
      <c r="P190" s="678"/>
      <c r="Q190" s="937"/>
    </row>
    <row r="191" spans="1:17" ht="14.4" customHeight="1" x14ac:dyDescent="0.3">
      <c r="A191" s="930" t="s">
        <v>6239</v>
      </c>
      <c r="B191" s="662" t="s">
        <v>5919</v>
      </c>
      <c r="C191" s="662" t="s">
        <v>4975</v>
      </c>
      <c r="D191" s="662" t="s">
        <v>6280</v>
      </c>
      <c r="E191" s="662" t="s">
        <v>6281</v>
      </c>
      <c r="F191" s="665">
        <v>3</v>
      </c>
      <c r="G191" s="665">
        <v>3008.3999999999996</v>
      </c>
      <c r="H191" s="665">
        <v>1</v>
      </c>
      <c r="I191" s="665">
        <v>1002.7999999999998</v>
      </c>
      <c r="J191" s="665">
        <v>1</v>
      </c>
      <c r="K191" s="665">
        <v>1002.8</v>
      </c>
      <c r="L191" s="665">
        <v>0.33333333333333337</v>
      </c>
      <c r="M191" s="665">
        <v>1002.8</v>
      </c>
      <c r="N191" s="665">
        <v>4</v>
      </c>
      <c r="O191" s="665">
        <v>4011.2</v>
      </c>
      <c r="P191" s="678">
        <v>1.3333333333333335</v>
      </c>
      <c r="Q191" s="937">
        <v>1002.8</v>
      </c>
    </row>
    <row r="192" spans="1:17" ht="14.4" customHeight="1" x14ac:dyDescent="0.3">
      <c r="A192" s="930" t="s">
        <v>6239</v>
      </c>
      <c r="B192" s="662" t="s">
        <v>5919</v>
      </c>
      <c r="C192" s="662" t="s">
        <v>4975</v>
      </c>
      <c r="D192" s="662" t="s">
        <v>6282</v>
      </c>
      <c r="E192" s="662" t="s">
        <v>6283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2170.9699999999998</v>
      </c>
      <c r="P192" s="678"/>
      <c r="Q192" s="937">
        <v>2170.9699999999998</v>
      </c>
    </row>
    <row r="193" spans="1:17" ht="14.4" customHeight="1" x14ac:dyDescent="0.3">
      <c r="A193" s="930" t="s">
        <v>6239</v>
      </c>
      <c r="B193" s="662" t="s">
        <v>5919</v>
      </c>
      <c r="C193" s="662" t="s">
        <v>4975</v>
      </c>
      <c r="D193" s="662" t="s">
        <v>6284</v>
      </c>
      <c r="E193" s="662" t="s">
        <v>6285</v>
      </c>
      <c r="F193" s="665"/>
      <c r="G193" s="665"/>
      <c r="H193" s="665"/>
      <c r="I193" s="665"/>
      <c r="J193" s="665">
        <v>1</v>
      </c>
      <c r="K193" s="665">
        <v>797</v>
      </c>
      <c r="L193" s="665"/>
      <c r="M193" s="665">
        <v>797</v>
      </c>
      <c r="N193" s="665"/>
      <c r="O193" s="665"/>
      <c r="P193" s="678"/>
      <c r="Q193" s="937"/>
    </row>
    <row r="194" spans="1:17" ht="14.4" customHeight="1" x14ac:dyDescent="0.3">
      <c r="A194" s="930" t="s">
        <v>6239</v>
      </c>
      <c r="B194" s="662" t="s">
        <v>5919</v>
      </c>
      <c r="C194" s="662" t="s">
        <v>4975</v>
      </c>
      <c r="D194" s="662" t="s">
        <v>6286</v>
      </c>
      <c r="E194" s="662" t="s">
        <v>6287</v>
      </c>
      <c r="F194" s="665"/>
      <c r="G194" s="665"/>
      <c r="H194" s="665"/>
      <c r="I194" s="665"/>
      <c r="J194" s="665">
        <v>1</v>
      </c>
      <c r="K194" s="665">
        <v>10072.94</v>
      </c>
      <c r="L194" s="665"/>
      <c r="M194" s="665">
        <v>10072.94</v>
      </c>
      <c r="N194" s="665"/>
      <c r="O194" s="665"/>
      <c r="P194" s="678"/>
      <c r="Q194" s="937"/>
    </row>
    <row r="195" spans="1:17" ht="14.4" customHeight="1" x14ac:dyDescent="0.3">
      <c r="A195" s="930" t="s">
        <v>6239</v>
      </c>
      <c r="B195" s="662" t="s">
        <v>5919</v>
      </c>
      <c r="C195" s="662" t="s">
        <v>4975</v>
      </c>
      <c r="D195" s="662" t="s">
        <v>6288</v>
      </c>
      <c r="E195" s="662" t="s">
        <v>6289</v>
      </c>
      <c r="F195" s="665"/>
      <c r="G195" s="665"/>
      <c r="H195" s="665"/>
      <c r="I195" s="665"/>
      <c r="J195" s="665">
        <v>1</v>
      </c>
      <c r="K195" s="665">
        <v>2974.36</v>
      </c>
      <c r="L195" s="665"/>
      <c r="M195" s="665">
        <v>2974.36</v>
      </c>
      <c r="N195" s="665"/>
      <c r="O195" s="665"/>
      <c r="P195" s="678"/>
      <c r="Q195" s="937"/>
    </row>
    <row r="196" spans="1:17" ht="14.4" customHeight="1" x14ac:dyDescent="0.3">
      <c r="A196" s="930" t="s">
        <v>6239</v>
      </c>
      <c r="B196" s="662" t="s">
        <v>5919</v>
      </c>
      <c r="C196" s="662" t="s">
        <v>4975</v>
      </c>
      <c r="D196" s="662" t="s">
        <v>5627</v>
      </c>
      <c r="E196" s="662" t="s">
        <v>5628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3360</v>
      </c>
      <c r="P196" s="678"/>
      <c r="Q196" s="937">
        <v>3360</v>
      </c>
    </row>
    <row r="197" spans="1:17" ht="14.4" customHeight="1" x14ac:dyDescent="0.3">
      <c r="A197" s="930" t="s">
        <v>6239</v>
      </c>
      <c r="B197" s="662" t="s">
        <v>5919</v>
      </c>
      <c r="C197" s="662" t="s">
        <v>4975</v>
      </c>
      <c r="D197" s="662" t="s">
        <v>6290</v>
      </c>
      <c r="E197" s="662" t="s">
        <v>6291</v>
      </c>
      <c r="F197" s="665">
        <v>4</v>
      </c>
      <c r="G197" s="665">
        <v>21036.92</v>
      </c>
      <c r="H197" s="665">
        <v>1</v>
      </c>
      <c r="I197" s="665">
        <v>5259.23</v>
      </c>
      <c r="J197" s="665">
        <v>1</v>
      </c>
      <c r="K197" s="665">
        <v>5259.23</v>
      </c>
      <c r="L197" s="665">
        <v>0.25</v>
      </c>
      <c r="M197" s="665">
        <v>5259.23</v>
      </c>
      <c r="N197" s="665">
        <v>3</v>
      </c>
      <c r="O197" s="665">
        <v>15777.689999999999</v>
      </c>
      <c r="P197" s="678">
        <v>0.75</v>
      </c>
      <c r="Q197" s="937">
        <v>5259.23</v>
      </c>
    </row>
    <row r="198" spans="1:17" ht="14.4" customHeight="1" x14ac:dyDescent="0.3">
      <c r="A198" s="930" t="s">
        <v>6239</v>
      </c>
      <c r="B198" s="662" t="s">
        <v>5919</v>
      </c>
      <c r="C198" s="662" t="s">
        <v>4975</v>
      </c>
      <c r="D198" s="662" t="s">
        <v>6292</v>
      </c>
      <c r="E198" s="662" t="s">
        <v>6293</v>
      </c>
      <c r="F198" s="665">
        <v>2</v>
      </c>
      <c r="G198" s="665">
        <v>2994.88</v>
      </c>
      <c r="H198" s="665">
        <v>1</v>
      </c>
      <c r="I198" s="665">
        <v>1497.44</v>
      </c>
      <c r="J198" s="665">
        <v>1</v>
      </c>
      <c r="K198" s="665">
        <v>1497.44</v>
      </c>
      <c r="L198" s="665">
        <v>0.5</v>
      </c>
      <c r="M198" s="665">
        <v>1497.44</v>
      </c>
      <c r="N198" s="665">
        <v>1</v>
      </c>
      <c r="O198" s="665">
        <v>1497.44</v>
      </c>
      <c r="P198" s="678">
        <v>0.5</v>
      </c>
      <c r="Q198" s="937">
        <v>1497.44</v>
      </c>
    </row>
    <row r="199" spans="1:17" ht="14.4" customHeight="1" x14ac:dyDescent="0.3">
      <c r="A199" s="930" t="s">
        <v>6239</v>
      </c>
      <c r="B199" s="662" t="s">
        <v>5919</v>
      </c>
      <c r="C199" s="662" t="s">
        <v>4975</v>
      </c>
      <c r="D199" s="662" t="s">
        <v>6294</v>
      </c>
      <c r="E199" s="662" t="s">
        <v>6295</v>
      </c>
      <c r="F199" s="665"/>
      <c r="G199" s="665"/>
      <c r="H199" s="665"/>
      <c r="I199" s="665"/>
      <c r="J199" s="665">
        <v>1</v>
      </c>
      <c r="K199" s="665">
        <v>34900</v>
      </c>
      <c r="L199" s="665"/>
      <c r="M199" s="665">
        <v>34900</v>
      </c>
      <c r="N199" s="665"/>
      <c r="O199" s="665"/>
      <c r="P199" s="678"/>
      <c r="Q199" s="937"/>
    </row>
    <row r="200" spans="1:17" ht="14.4" customHeight="1" x14ac:dyDescent="0.3">
      <c r="A200" s="930" t="s">
        <v>6239</v>
      </c>
      <c r="B200" s="662" t="s">
        <v>5919</v>
      </c>
      <c r="C200" s="662" t="s">
        <v>4975</v>
      </c>
      <c r="D200" s="662" t="s">
        <v>6296</v>
      </c>
      <c r="E200" s="662" t="s">
        <v>6297</v>
      </c>
      <c r="F200" s="665">
        <v>1</v>
      </c>
      <c r="G200" s="665">
        <v>605.65</v>
      </c>
      <c r="H200" s="665">
        <v>1</v>
      </c>
      <c r="I200" s="665">
        <v>605.65</v>
      </c>
      <c r="J200" s="665"/>
      <c r="K200" s="665"/>
      <c r="L200" s="665"/>
      <c r="M200" s="665"/>
      <c r="N200" s="665"/>
      <c r="O200" s="665"/>
      <c r="P200" s="678"/>
      <c r="Q200" s="937"/>
    </row>
    <row r="201" spans="1:17" ht="14.4" customHeight="1" x14ac:dyDescent="0.3">
      <c r="A201" s="930" t="s">
        <v>6239</v>
      </c>
      <c r="B201" s="662" t="s">
        <v>5919</v>
      </c>
      <c r="C201" s="662" t="s">
        <v>4975</v>
      </c>
      <c r="D201" s="662" t="s">
        <v>6298</v>
      </c>
      <c r="E201" s="662" t="s">
        <v>6299</v>
      </c>
      <c r="F201" s="665">
        <v>1</v>
      </c>
      <c r="G201" s="665">
        <v>831.16</v>
      </c>
      <c r="H201" s="665">
        <v>1</v>
      </c>
      <c r="I201" s="665">
        <v>831.16</v>
      </c>
      <c r="J201" s="665"/>
      <c r="K201" s="665"/>
      <c r="L201" s="665"/>
      <c r="M201" s="665"/>
      <c r="N201" s="665">
        <v>7</v>
      </c>
      <c r="O201" s="665">
        <v>5818.12</v>
      </c>
      <c r="P201" s="678">
        <v>7</v>
      </c>
      <c r="Q201" s="937">
        <v>831.16</v>
      </c>
    </row>
    <row r="202" spans="1:17" ht="14.4" customHeight="1" x14ac:dyDescent="0.3">
      <c r="A202" s="930" t="s">
        <v>6239</v>
      </c>
      <c r="B202" s="662" t="s">
        <v>5919</v>
      </c>
      <c r="C202" s="662" t="s">
        <v>4975</v>
      </c>
      <c r="D202" s="662" t="s">
        <v>6300</v>
      </c>
      <c r="E202" s="662" t="s">
        <v>6299</v>
      </c>
      <c r="F202" s="665">
        <v>5</v>
      </c>
      <c r="G202" s="665">
        <v>4440.2999999999993</v>
      </c>
      <c r="H202" s="665">
        <v>1</v>
      </c>
      <c r="I202" s="665">
        <v>888.05999999999983</v>
      </c>
      <c r="J202" s="665">
        <v>6</v>
      </c>
      <c r="K202" s="665">
        <v>5328.36</v>
      </c>
      <c r="L202" s="665">
        <v>1.2000000000000002</v>
      </c>
      <c r="M202" s="665">
        <v>888.06</v>
      </c>
      <c r="N202" s="665">
        <v>5</v>
      </c>
      <c r="O202" s="665">
        <v>4440.2999999999993</v>
      </c>
      <c r="P202" s="678">
        <v>1</v>
      </c>
      <c r="Q202" s="937">
        <v>888.05999999999983</v>
      </c>
    </row>
    <row r="203" spans="1:17" ht="14.4" customHeight="1" x14ac:dyDescent="0.3">
      <c r="A203" s="930" t="s">
        <v>6239</v>
      </c>
      <c r="B203" s="662" t="s">
        <v>5919</v>
      </c>
      <c r="C203" s="662" t="s">
        <v>4975</v>
      </c>
      <c r="D203" s="662" t="s">
        <v>6301</v>
      </c>
      <c r="E203" s="662" t="s">
        <v>6302</v>
      </c>
      <c r="F203" s="665">
        <v>4</v>
      </c>
      <c r="G203" s="665">
        <v>3552.24</v>
      </c>
      <c r="H203" s="665">
        <v>1</v>
      </c>
      <c r="I203" s="665">
        <v>888.06</v>
      </c>
      <c r="J203" s="665">
        <v>1</v>
      </c>
      <c r="K203" s="665">
        <v>888.06</v>
      </c>
      <c r="L203" s="665">
        <v>0.25</v>
      </c>
      <c r="M203" s="665">
        <v>888.06</v>
      </c>
      <c r="N203" s="665"/>
      <c r="O203" s="665"/>
      <c r="P203" s="678"/>
      <c r="Q203" s="937"/>
    </row>
    <row r="204" spans="1:17" ht="14.4" customHeight="1" x14ac:dyDescent="0.3">
      <c r="A204" s="930" t="s">
        <v>6239</v>
      </c>
      <c r="B204" s="662" t="s">
        <v>5919</v>
      </c>
      <c r="C204" s="662" t="s">
        <v>4975</v>
      </c>
      <c r="D204" s="662" t="s">
        <v>6303</v>
      </c>
      <c r="E204" s="662" t="s">
        <v>6304</v>
      </c>
      <c r="F204" s="665">
        <v>1</v>
      </c>
      <c r="G204" s="665">
        <v>3898.8</v>
      </c>
      <c r="H204" s="665">
        <v>1</v>
      </c>
      <c r="I204" s="665">
        <v>3898.8</v>
      </c>
      <c r="J204" s="665"/>
      <c r="K204" s="665"/>
      <c r="L204" s="665"/>
      <c r="M204" s="665"/>
      <c r="N204" s="665"/>
      <c r="O204" s="665"/>
      <c r="P204" s="678"/>
      <c r="Q204" s="937"/>
    </row>
    <row r="205" spans="1:17" ht="14.4" customHeight="1" x14ac:dyDescent="0.3">
      <c r="A205" s="930" t="s">
        <v>6239</v>
      </c>
      <c r="B205" s="662" t="s">
        <v>5919</v>
      </c>
      <c r="C205" s="662" t="s">
        <v>4975</v>
      </c>
      <c r="D205" s="662" t="s">
        <v>6305</v>
      </c>
      <c r="E205" s="662" t="s">
        <v>6306</v>
      </c>
      <c r="F205" s="665">
        <v>2</v>
      </c>
      <c r="G205" s="665">
        <v>2624.28</v>
      </c>
      <c r="H205" s="665">
        <v>1</v>
      </c>
      <c r="I205" s="665">
        <v>1312.14</v>
      </c>
      <c r="J205" s="665">
        <v>3</v>
      </c>
      <c r="K205" s="665">
        <v>3936.42</v>
      </c>
      <c r="L205" s="665">
        <v>1.5</v>
      </c>
      <c r="M205" s="665">
        <v>1312.14</v>
      </c>
      <c r="N205" s="665">
        <v>2</v>
      </c>
      <c r="O205" s="665">
        <v>2624.28</v>
      </c>
      <c r="P205" s="678">
        <v>1</v>
      </c>
      <c r="Q205" s="937">
        <v>1312.14</v>
      </c>
    </row>
    <row r="206" spans="1:17" ht="14.4" customHeight="1" x14ac:dyDescent="0.3">
      <c r="A206" s="930" t="s">
        <v>6239</v>
      </c>
      <c r="B206" s="662" t="s">
        <v>5919</v>
      </c>
      <c r="C206" s="662" t="s">
        <v>4975</v>
      </c>
      <c r="D206" s="662" t="s">
        <v>6307</v>
      </c>
      <c r="E206" s="662" t="s">
        <v>6308</v>
      </c>
      <c r="F206" s="665">
        <v>3</v>
      </c>
      <c r="G206" s="665">
        <v>10933.74</v>
      </c>
      <c r="H206" s="665">
        <v>1</v>
      </c>
      <c r="I206" s="665">
        <v>3644.58</v>
      </c>
      <c r="J206" s="665">
        <v>4</v>
      </c>
      <c r="K206" s="665">
        <v>14578.32</v>
      </c>
      <c r="L206" s="665">
        <v>1.3333333333333333</v>
      </c>
      <c r="M206" s="665">
        <v>3644.58</v>
      </c>
      <c r="N206" s="665">
        <v>13</v>
      </c>
      <c r="O206" s="665">
        <v>47379.54</v>
      </c>
      <c r="P206" s="678">
        <v>4.3333333333333339</v>
      </c>
      <c r="Q206" s="937">
        <v>3644.58</v>
      </c>
    </row>
    <row r="207" spans="1:17" ht="14.4" customHeight="1" x14ac:dyDescent="0.3">
      <c r="A207" s="930" t="s">
        <v>6239</v>
      </c>
      <c r="B207" s="662" t="s">
        <v>5919</v>
      </c>
      <c r="C207" s="662" t="s">
        <v>4975</v>
      </c>
      <c r="D207" s="662" t="s">
        <v>6309</v>
      </c>
      <c r="E207" s="662" t="s">
        <v>6310</v>
      </c>
      <c r="F207" s="665">
        <v>1</v>
      </c>
      <c r="G207" s="665">
        <v>1305.82</v>
      </c>
      <c r="H207" s="665">
        <v>1</v>
      </c>
      <c r="I207" s="665">
        <v>1305.82</v>
      </c>
      <c r="J207" s="665">
        <v>1</v>
      </c>
      <c r="K207" s="665">
        <v>1146.33</v>
      </c>
      <c r="L207" s="665">
        <v>0.87786218621249479</v>
      </c>
      <c r="M207" s="665">
        <v>1146.33</v>
      </c>
      <c r="N207" s="665">
        <v>3</v>
      </c>
      <c r="O207" s="665">
        <v>3438.99</v>
      </c>
      <c r="P207" s="678">
        <v>2.6335865586374845</v>
      </c>
      <c r="Q207" s="937">
        <v>1146.33</v>
      </c>
    </row>
    <row r="208" spans="1:17" ht="14.4" customHeight="1" x14ac:dyDescent="0.3">
      <c r="A208" s="930" t="s">
        <v>6239</v>
      </c>
      <c r="B208" s="662" t="s">
        <v>5919</v>
      </c>
      <c r="C208" s="662" t="s">
        <v>4975</v>
      </c>
      <c r="D208" s="662" t="s">
        <v>6311</v>
      </c>
      <c r="E208" s="662" t="s">
        <v>6312</v>
      </c>
      <c r="F208" s="665">
        <v>4</v>
      </c>
      <c r="G208" s="665">
        <v>1436.4</v>
      </c>
      <c r="H208" s="665">
        <v>1</v>
      </c>
      <c r="I208" s="665">
        <v>359.1</v>
      </c>
      <c r="J208" s="665">
        <v>1</v>
      </c>
      <c r="K208" s="665">
        <v>359.1</v>
      </c>
      <c r="L208" s="665">
        <v>0.25</v>
      </c>
      <c r="M208" s="665">
        <v>359.1</v>
      </c>
      <c r="N208" s="665">
        <v>3</v>
      </c>
      <c r="O208" s="665">
        <v>1077.3000000000002</v>
      </c>
      <c r="P208" s="678">
        <v>0.75000000000000011</v>
      </c>
      <c r="Q208" s="937">
        <v>359.10000000000008</v>
      </c>
    </row>
    <row r="209" spans="1:17" ht="14.4" customHeight="1" x14ac:dyDescent="0.3">
      <c r="A209" s="930" t="s">
        <v>6239</v>
      </c>
      <c r="B209" s="662" t="s">
        <v>5919</v>
      </c>
      <c r="C209" s="662" t="s">
        <v>4975</v>
      </c>
      <c r="D209" s="662" t="s">
        <v>6313</v>
      </c>
      <c r="E209" s="662" t="s">
        <v>6314</v>
      </c>
      <c r="F209" s="665">
        <v>1</v>
      </c>
      <c r="G209" s="665">
        <v>893.9</v>
      </c>
      <c r="H209" s="665">
        <v>1</v>
      </c>
      <c r="I209" s="665">
        <v>893.9</v>
      </c>
      <c r="J209" s="665">
        <v>1</v>
      </c>
      <c r="K209" s="665">
        <v>893.9</v>
      </c>
      <c r="L209" s="665">
        <v>1</v>
      </c>
      <c r="M209" s="665">
        <v>893.9</v>
      </c>
      <c r="N209" s="665"/>
      <c r="O209" s="665"/>
      <c r="P209" s="678"/>
      <c r="Q209" s="937"/>
    </row>
    <row r="210" spans="1:17" ht="14.4" customHeight="1" x14ac:dyDescent="0.3">
      <c r="A210" s="930" t="s">
        <v>6239</v>
      </c>
      <c r="B210" s="662" t="s">
        <v>5919</v>
      </c>
      <c r="C210" s="662" t="s">
        <v>4975</v>
      </c>
      <c r="D210" s="662" t="s">
        <v>6315</v>
      </c>
      <c r="E210" s="662" t="s">
        <v>6316</v>
      </c>
      <c r="F210" s="665">
        <v>3</v>
      </c>
      <c r="G210" s="665">
        <v>50495.069999999992</v>
      </c>
      <c r="H210" s="665">
        <v>1</v>
      </c>
      <c r="I210" s="665">
        <v>16831.689999999999</v>
      </c>
      <c r="J210" s="665">
        <v>1</v>
      </c>
      <c r="K210" s="665">
        <v>16831.689999999999</v>
      </c>
      <c r="L210" s="665">
        <v>0.33333333333333337</v>
      </c>
      <c r="M210" s="665">
        <v>16831.689999999999</v>
      </c>
      <c r="N210" s="665">
        <v>3</v>
      </c>
      <c r="O210" s="665">
        <v>50495.069999999992</v>
      </c>
      <c r="P210" s="678">
        <v>1</v>
      </c>
      <c r="Q210" s="937">
        <v>16831.689999999999</v>
      </c>
    </row>
    <row r="211" spans="1:17" ht="14.4" customHeight="1" x14ac:dyDescent="0.3">
      <c r="A211" s="930" t="s">
        <v>6239</v>
      </c>
      <c r="B211" s="662" t="s">
        <v>5919</v>
      </c>
      <c r="C211" s="662" t="s">
        <v>4975</v>
      </c>
      <c r="D211" s="662" t="s">
        <v>6317</v>
      </c>
      <c r="E211" s="662" t="s">
        <v>6318</v>
      </c>
      <c r="F211" s="665">
        <v>1</v>
      </c>
      <c r="G211" s="665">
        <v>10645.01</v>
      </c>
      <c r="H211" s="665">
        <v>1</v>
      </c>
      <c r="I211" s="665">
        <v>10645.01</v>
      </c>
      <c r="J211" s="665"/>
      <c r="K211" s="665"/>
      <c r="L211" s="665"/>
      <c r="M211" s="665"/>
      <c r="N211" s="665">
        <v>1</v>
      </c>
      <c r="O211" s="665">
        <v>10645.01</v>
      </c>
      <c r="P211" s="678">
        <v>1</v>
      </c>
      <c r="Q211" s="937">
        <v>10645.01</v>
      </c>
    </row>
    <row r="212" spans="1:17" ht="14.4" customHeight="1" x14ac:dyDescent="0.3">
      <c r="A212" s="930" t="s">
        <v>6239</v>
      </c>
      <c r="B212" s="662" t="s">
        <v>5919</v>
      </c>
      <c r="C212" s="662" t="s">
        <v>4975</v>
      </c>
      <c r="D212" s="662" t="s">
        <v>6319</v>
      </c>
      <c r="E212" s="662" t="s">
        <v>6320</v>
      </c>
      <c r="F212" s="665">
        <v>3</v>
      </c>
      <c r="G212" s="665">
        <v>19761.39</v>
      </c>
      <c r="H212" s="665">
        <v>1</v>
      </c>
      <c r="I212" s="665">
        <v>6587.13</v>
      </c>
      <c r="J212" s="665">
        <v>1</v>
      </c>
      <c r="K212" s="665">
        <v>6587.13</v>
      </c>
      <c r="L212" s="665">
        <v>0.33333333333333337</v>
      </c>
      <c r="M212" s="665">
        <v>6587.13</v>
      </c>
      <c r="N212" s="665">
        <v>6</v>
      </c>
      <c r="O212" s="665">
        <v>39522.78</v>
      </c>
      <c r="P212" s="678">
        <v>2</v>
      </c>
      <c r="Q212" s="937">
        <v>6587.13</v>
      </c>
    </row>
    <row r="213" spans="1:17" ht="14.4" customHeight="1" x14ac:dyDescent="0.3">
      <c r="A213" s="930" t="s">
        <v>6239</v>
      </c>
      <c r="B213" s="662" t="s">
        <v>5919</v>
      </c>
      <c r="C213" s="662" t="s">
        <v>4975</v>
      </c>
      <c r="D213" s="662" t="s">
        <v>6321</v>
      </c>
      <c r="E213" s="662" t="s">
        <v>6322</v>
      </c>
      <c r="F213" s="665">
        <v>5</v>
      </c>
      <c r="G213" s="665">
        <v>9208.0999999999985</v>
      </c>
      <c r="H213" s="665">
        <v>1</v>
      </c>
      <c r="I213" s="665">
        <v>1841.6199999999997</v>
      </c>
      <c r="J213" s="665">
        <v>4</v>
      </c>
      <c r="K213" s="665">
        <v>7366.48</v>
      </c>
      <c r="L213" s="665">
        <v>0.8</v>
      </c>
      <c r="M213" s="665">
        <v>1841.62</v>
      </c>
      <c r="N213" s="665">
        <v>3</v>
      </c>
      <c r="O213" s="665">
        <v>5524.86</v>
      </c>
      <c r="P213" s="678">
        <v>0.60000000000000009</v>
      </c>
      <c r="Q213" s="937">
        <v>1841.62</v>
      </c>
    </row>
    <row r="214" spans="1:17" ht="14.4" customHeight="1" x14ac:dyDescent="0.3">
      <c r="A214" s="930" t="s">
        <v>6239</v>
      </c>
      <c r="B214" s="662" t="s">
        <v>5919</v>
      </c>
      <c r="C214" s="662" t="s">
        <v>4975</v>
      </c>
      <c r="D214" s="662" t="s">
        <v>6323</v>
      </c>
      <c r="E214" s="662" t="s">
        <v>6324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27813</v>
      </c>
      <c r="P214" s="678"/>
      <c r="Q214" s="937">
        <v>27813</v>
      </c>
    </row>
    <row r="215" spans="1:17" ht="14.4" customHeight="1" x14ac:dyDescent="0.3">
      <c r="A215" s="930" t="s">
        <v>6239</v>
      </c>
      <c r="B215" s="662" t="s">
        <v>5919</v>
      </c>
      <c r="C215" s="662" t="s">
        <v>4975</v>
      </c>
      <c r="D215" s="662" t="s">
        <v>6325</v>
      </c>
      <c r="E215" s="662" t="s">
        <v>6326</v>
      </c>
      <c r="F215" s="665"/>
      <c r="G215" s="665"/>
      <c r="H215" s="665"/>
      <c r="I215" s="665"/>
      <c r="J215" s="665">
        <v>2</v>
      </c>
      <c r="K215" s="665">
        <v>148822</v>
      </c>
      <c r="L215" s="665"/>
      <c r="M215" s="665">
        <v>74411</v>
      </c>
      <c r="N215" s="665"/>
      <c r="O215" s="665"/>
      <c r="P215" s="678"/>
      <c r="Q215" s="937"/>
    </row>
    <row r="216" spans="1:17" ht="14.4" customHeight="1" x14ac:dyDescent="0.3">
      <c r="A216" s="930" t="s">
        <v>6239</v>
      </c>
      <c r="B216" s="662" t="s">
        <v>5919</v>
      </c>
      <c r="C216" s="662" t="s">
        <v>4975</v>
      </c>
      <c r="D216" s="662" t="s">
        <v>6327</v>
      </c>
      <c r="E216" s="662" t="s">
        <v>6328</v>
      </c>
      <c r="F216" s="665">
        <v>1</v>
      </c>
      <c r="G216" s="665">
        <v>4360</v>
      </c>
      <c r="H216" s="665">
        <v>1</v>
      </c>
      <c r="I216" s="665">
        <v>4360</v>
      </c>
      <c r="J216" s="665"/>
      <c r="K216" s="665"/>
      <c r="L216" s="665"/>
      <c r="M216" s="665"/>
      <c r="N216" s="665">
        <v>1</v>
      </c>
      <c r="O216" s="665">
        <v>4360</v>
      </c>
      <c r="P216" s="678">
        <v>1</v>
      </c>
      <c r="Q216" s="937">
        <v>4360</v>
      </c>
    </row>
    <row r="217" spans="1:17" ht="14.4" customHeight="1" x14ac:dyDescent="0.3">
      <c r="A217" s="930" t="s">
        <v>6239</v>
      </c>
      <c r="B217" s="662" t="s">
        <v>5919</v>
      </c>
      <c r="C217" s="662" t="s">
        <v>4975</v>
      </c>
      <c r="D217" s="662" t="s">
        <v>6329</v>
      </c>
      <c r="E217" s="662" t="s">
        <v>6330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26500.21</v>
      </c>
      <c r="P217" s="678"/>
      <c r="Q217" s="937">
        <v>26500.21</v>
      </c>
    </row>
    <row r="218" spans="1:17" ht="14.4" customHeight="1" x14ac:dyDescent="0.3">
      <c r="A218" s="930" t="s">
        <v>6239</v>
      </c>
      <c r="B218" s="662" t="s">
        <v>5919</v>
      </c>
      <c r="C218" s="662" t="s">
        <v>4975</v>
      </c>
      <c r="D218" s="662" t="s">
        <v>6331</v>
      </c>
      <c r="E218" s="662" t="s">
        <v>6332</v>
      </c>
      <c r="F218" s="665"/>
      <c r="G218" s="665"/>
      <c r="H218" s="665"/>
      <c r="I218" s="665"/>
      <c r="J218" s="665"/>
      <c r="K218" s="665"/>
      <c r="L218" s="665"/>
      <c r="M218" s="665"/>
      <c r="N218" s="665">
        <v>1</v>
      </c>
      <c r="O218" s="665">
        <v>380.86</v>
      </c>
      <c r="P218" s="678"/>
      <c r="Q218" s="937">
        <v>380.86</v>
      </c>
    </row>
    <row r="219" spans="1:17" ht="14.4" customHeight="1" x14ac:dyDescent="0.3">
      <c r="A219" s="930" t="s">
        <v>6239</v>
      </c>
      <c r="B219" s="662" t="s">
        <v>5919</v>
      </c>
      <c r="C219" s="662" t="s">
        <v>4975</v>
      </c>
      <c r="D219" s="662" t="s">
        <v>6333</v>
      </c>
      <c r="E219" s="662" t="s">
        <v>6334</v>
      </c>
      <c r="F219" s="665"/>
      <c r="G219" s="665"/>
      <c r="H219" s="665"/>
      <c r="I219" s="665"/>
      <c r="J219" s="665">
        <v>1</v>
      </c>
      <c r="K219" s="665">
        <v>3178.63</v>
      </c>
      <c r="L219" s="665"/>
      <c r="M219" s="665">
        <v>3178.63</v>
      </c>
      <c r="N219" s="665"/>
      <c r="O219" s="665"/>
      <c r="P219" s="678"/>
      <c r="Q219" s="937"/>
    </row>
    <row r="220" spans="1:17" ht="14.4" customHeight="1" x14ac:dyDescent="0.3">
      <c r="A220" s="930" t="s">
        <v>6239</v>
      </c>
      <c r="B220" s="662" t="s">
        <v>5919</v>
      </c>
      <c r="C220" s="662" t="s">
        <v>4975</v>
      </c>
      <c r="D220" s="662" t="s">
        <v>6335</v>
      </c>
      <c r="E220" s="662" t="s">
        <v>6336</v>
      </c>
      <c r="F220" s="665"/>
      <c r="G220" s="665"/>
      <c r="H220" s="665"/>
      <c r="I220" s="665"/>
      <c r="J220" s="665">
        <v>1</v>
      </c>
      <c r="K220" s="665">
        <v>114255.88</v>
      </c>
      <c r="L220" s="665"/>
      <c r="M220" s="665">
        <v>114255.88</v>
      </c>
      <c r="N220" s="665"/>
      <c r="O220" s="665"/>
      <c r="P220" s="678"/>
      <c r="Q220" s="937"/>
    </row>
    <row r="221" spans="1:17" ht="14.4" customHeight="1" x14ac:dyDescent="0.3">
      <c r="A221" s="930" t="s">
        <v>6239</v>
      </c>
      <c r="B221" s="662" t="s">
        <v>5919</v>
      </c>
      <c r="C221" s="662" t="s">
        <v>4975</v>
      </c>
      <c r="D221" s="662" t="s">
        <v>6337</v>
      </c>
      <c r="E221" s="662" t="s">
        <v>6338</v>
      </c>
      <c r="F221" s="665">
        <v>1</v>
      </c>
      <c r="G221" s="665">
        <v>7794.49</v>
      </c>
      <c r="H221" s="665">
        <v>1</v>
      </c>
      <c r="I221" s="665">
        <v>7794.49</v>
      </c>
      <c r="J221" s="665"/>
      <c r="K221" s="665"/>
      <c r="L221" s="665"/>
      <c r="M221" s="665"/>
      <c r="N221" s="665"/>
      <c r="O221" s="665"/>
      <c r="P221" s="678"/>
      <c r="Q221" s="937"/>
    </row>
    <row r="222" spans="1:17" ht="14.4" customHeight="1" x14ac:dyDescent="0.3">
      <c r="A222" s="930" t="s">
        <v>6239</v>
      </c>
      <c r="B222" s="662" t="s">
        <v>5919</v>
      </c>
      <c r="C222" s="662" t="s">
        <v>4975</v>
      </c>
      <c r="D222" s="662" t="s">
        <v>6339</v>
      </c>
      <c r="E222" s="662" t="s">
        <v>6340</v>
      </c>
      <c r="F222" s="665">
        <v>1</v>
      </c>
      <c r="G222" s="665">
        <v>29883.55</v>
      </c>
      <c r="H222" s="665">
        <v>1</v>
      </c>
      <c r="I222" s="665">
        <v>29883.55</v>
      </c>
      <c r="J222" s="665"/>
      <c r="K222" s="665"/>
      <c r="L222" s="665"/>
      <c r="M222" s="665"/>
      <c r="N222" s="665"/>
      <c r="O222" s="665"/>
      <c r="P222" s="678"/>
      <c r="Q222" s="937"/>
    </row>
    <row r="223" spans="1:17" ht="14.4" customHeight="1" x14ac:dyDescent="0.3">
      <c r="A223" s="930" t="s">
        <v>6239</v>
      </c>
      <c r="B223" s="662" t="s">
        <v>5919</v>
      </c>
      <c r="C223" s="662" t="s">
        <v>4975</v>
      </c>
      <c r="D223" s="662" t="s">
        <v>6341</v>
      </c>
      <c r="E223" s="662" t="s">
        <v>6342</v>
      </c>
      <c r="F223" s="665"/>
      <c r="G223" s="665"/>
      <c r="H223" s="665"/>
      <c r="I223" s="665"/>
      <c r="J223" s="665"/>
      <c r="K223" s="665"/>
      <c r="L223" s="665"/>
      <c r="M223" s="665"/>
      <c r="N223" s="665">
        <v>1</v>
      </c>
      <c r="O223" s="665">
        <v>5424</v>
      </c>
      <c r="P223" s="678"/>
      <c r="Q223" s="937">
        <v>5424</v>
      </c>
    </row>
    <row r="224" spans="1:17" ht="14.4" customHeight="1" x14ac:dyDescent="0.3">
      <c r="A224" s="930" t="s">
        <v>6239</v>
      </c>
      <c r="B224" s="662" t="s">
        <v>5919</v>
      </c>
      <c r="C224" s="662" t="s">
        <v>4975</v>
      </c>
      <c r="D224" s="662" t="s">
        <v>6343</v>
      </c>
      <c r="E224" s="662" t="s">
        <v>6344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18900</v>
      </c>
      <c r="P224" s="678"/>
      <c r="Q224" s="937">
        <v>18900</v>
      </c>
    </row>
    <row r="225" spans="1:17" ht="14.4" customHeight="1" x14ac:dyDescent="0.3">
      <c r="A225" s="930" t="s">
        <v>6239</v>
      </c>
      <c r="B225" s="662" t="s">
        <v>5919</v>
      </c>
      <c r="C225" s="662" t="s">
        <v>4975</v>
      </c>
      <c r="D225" s="662" t="s">
        <v>6345</v>
      </c>
      <c r="E225" s="662" t="s">
        <v>6346</v>
      </c>
      <c r="F225" s="665"/>
      <c r="G225" s="665"/>
      <c r="H225" s="665"/>
      <c r="I225" s="665"/>
      <c r="J225" s="665">
        <v>1</v>
      </c>
      <c r="K225" s="665">
        <v>2746.99</v>
      </c>
      <c r="L225" s="665"/>
      <c r="M225" s="665">
        <v>2746.99</v>
      </c>
      <c r="N225" s="665"/>
      <c r="O225" s="665"/>
      <c r="P225" s="678"/>
      <c r="Q225" s="937"/>
    </row>
    <row r="226" spans="1:17" ht="14.4" customHeight="1" x14ac:dyDescent="0.3">
      <c r="A226" s="930" t="s">
        <v>6239</v>
      </c>
      <c r="B226" s="662" t="s">
        <v>5919</v>
      </c>
      <c r="C226" s="662" t="s">
        <v>4986</v>
      </c>
      <c r="D226" s="662" t="s">
        <v>6347</v>
      </c>
      <c r="E226" s="662" t="s">
        <v>6348</v>
      </c>
      <c r="F226" s="665">
        <v>1</v>
      </c>
      <c r="G226" s="665">
        <v>151</v>
      </c>
      <c r="H226" s="665">
        <v>1</v>
      </c>
      <c r="I226" s="665">
        <v>151</v>
      </c>
      <c r="J226" s="665">
        <v>1</v>
      </c>
      <c r="K226" s="665">
        <v>151</v>
      </c>
      <c r="L226" s="665">
        <v>1</v>
      </c>
      <c r="M226" s="665">
        <v>151</v>
      </c>
      <c r="N226" s="665">
        <v>3</v>
      </c>
      <c r="O226" s="665">
        <v>465</v>
      </c>
      <c r="P226" s="678">
        <v>3.0794701986754967</v>
      </c>
      <c r="Q226" s="937">
        <v>155</v>
      </c>
    </row>
    <row r="227" spans="1:17" ht="14.4" customHeight="1" x14ac:dyDescent="0.3">
      <c r="A227" s="930" t="s">
        <v>6239</v>
      </c>
      <c r="B227" s="662" t="s">
        <v>5919</v>
      </c>
      <c r="C227" s="662" t="s">
        <v>4986</v>
      </c>
      <c r="D227" s="662" t="s">
        <v>6349</v>
      </c>
      <c r="E227" s="662" t="s">
        <v>6350</v>
      </c>
      <c r="F227" s="665"/>
      <c r="G227" s="665"/>
      <c r="H227" s="665"/>
      <c r="I227" s="665"/>
      <c r="J227" s="665"/>
      <c r="K227" s="665"/>
      <c r="L227" s="665"/>
      <c r="M227" s="665"/>
      <c r="N227" s="665">
        <v>1</v>
      </c>
      <c r="O227" s="665">
        <v>187</v>
      </c>
      <c r="P227" s="678"/>
      <c r="Q227" s="937">
        <v>187</v>
      </c>
    </row>
    <row r="228" spans="1:17" ht="14.4" customHeight="1" x14ac:dyDescent="0.3">
      <c r="A228" s="930" t="s">
        <v>6239</v>
      </c>
      <c r="B228" s="662" t="s">
        <v>5919</v>
      </c>
      <c r="C228" s="662" t="s">
        <v>4986</v>
      </c>
      <c r="D228" s="662" t="s">
        <v>6351</v>
      </c>
      <c r="E228" s="662" t="s">
        <v>6352</v>
      </c>
      <c r="F228" s="665">
        <v>7</v>
      </c>
      <c r="G228" s="665">
        <v>872</v>
      </c>
      <c r="H228" s="665">
        <v>1</v>
      </c>
      <c r="I228" s="665">
        <v>124.57142857142857</v>
      </c>
      <c r="J228" s="665">
        <v>6</v>
      </c>
      <c r="K228" s="665">
        <v>750</v>
      </c>
      <c r="L228" s="665">
        <v>0.86009174311926606</v>
      </c>
      <c r="M228" s="665">
        <v>125</v>
      </c>
      <c r="N228" s="665">
        <v>12</v>
      </c>
      <c r="O228" s="665">
        <v>1536</v>
      </c>
      <c r="P228" s="678">
        <v>1.761467889908257</v>
      </c>
      <c r="Q228" s="937">
        <v>128</v>
      </c>
    </row>
    <row r="229" spans="1:17" ht="14.4" customHeight="1" x14ac:dyDescent="0.3">
      <c r="A229" s="930" t="s">
        <v>6239</v>
      </c>
      <c r="B229" s="662" t="s">
        <v>5919</v>
      </c>
      <c r="C229" s="662" t="s">
        <v>4986</v>
      </c>
      <c r="D229" s="662" t="s">
        <v>6353</v>
      </c>
      <c r="E229" s="662" t="s">
        <v>6354</v>
      </c>
      <c r="F229" s="665">
        <v>50</v>
      </c>
      <c r="G229" s="665">
        <v>10868</v>
      </c>
      <c r="H229" s="665">
        <v>1</v>
      </c>
      <c r="I229" s="665">
        <v>217.36</v>
      </c>
      <c r="J229" s="665">
        <v>14</v>
      </c>
      <c r="K229" s="665">
        <v>3066</v>
      </c>
      <c r="L229" s="665">
        <v>0.28211262421788735</v>
      </c>
      <c r="M229" s="665">
        <v>219</v>
      </c>
      <c r="N229" s="665">
        <v>46</v>
      </c>
      <c r="O229" s="665">
        <v>10258</v>
      </c>
      <c r="P229" s="678">
        <v>0.94387191755612809</v>
      </c>
      <c r="Q229" s="937">
        <v>223</v>
      </c>
    </row>
    <row r="230" spans="1:17" ht="14.4" customHeight="1" x14ac:dyDescent="0.3">
      <c r="A230" s="930" t="s">
        <v>6239</v>
      </c>
      <c r="B230" s="662" t="s">
        <v>5919</v>
      </c>
      <c r="C230" s="662" t="s">
        <v>4986</v>
      </c>
      <c r="D230" s="662" t="s">
        <v>6355</v>
      </c>
      <c r="E230" s="662" t="s">
        <v>6356</v>
      </c>
      <c r="F230" s="665">
        <v>8</v>
      </c>
      <c r="G230" s="665">
        <v>1756</v>
      </c>
      <c r="H230" s="665">
        <v>1</v>
      </c>
      <c r="I230" s="665">
        <v>219.5</v>
      </c>
      <c r="J230" s="665">
        <v>5</v>
      </c>
      <c r="K230" s="665">
        <v>1105</v>
      </c>
      <c r="L230" s="665">
        <v>0.62927107061503418</v>
      </c>
      <c r="M230" s="665">
        <v>221</v>
      </c>
      <c r="N230" s="665">
        <v>2</v>
      </c>
      <c r="O230" s="665">
        <v>450</v>
      </c>
      <c r="P230" s="678">
        <v>0.25626423690205014</v>
      </c>
      <c r="Q230" s="937">
        <v>225</v>
      </c>
    </row>
    <row r="231" spans="1:17" ht="14.4" customHeight="1" x14ac:dyDescent="0.3">
      <c r="A231" s="930" t="s">
        <v>6239</v>
      </c>
      <c r="B231" s="662" t="s">
        <v>5919</v>
      </c>
      <c r="C231" s="662" t="s">
        <v>4986</v>
      </c>
      <c r="D231" s="662" t="s">
        <v>6357</v>
      </c>
      <c r="E231" s="662" t="s">
        <v>6358</v>
      </c>
      <c r="F231" s="665"/>
      <c r="G231" s="665"/>
      <c r="H231" s="665"/>
      <c r="I231" s="665"/>
      <c r="J231" s="665">
        <v>1</v>
      </c>
      <c r="K231" s="665">
        <v>613</v>
      </c>
      <c r="L231" s="665"/>
      <c r="M231" s="665">
        <v>613</v>
      </c>
      <c r="N231" s="665">
        <v>1</v>
      </c>
      <c r="O231" s="665">
        <v>625</v>
      </c>
      <c r="P231" s="678"/>
      <c r="Q231" s="937">
        <v>625</v>
      </c>
    </row>
    <row r="232" spans="1:17" ht="14.4" customHeight="1" x14ac:dyDescent="0.3">
      <c r="A232" s="930" t="s">
        <v>6239</v>
      </c>
      <c r="B232" s="662" t="s">
        <v>5919</v>
      </c>
      <c r="C232" s="662" t="s">
        <v>4986</v>
      </c>
      <c r="D232" s="662" t="s">
        <v>5917</v>
      </c>
      <c r="E232" s="662" t="s">
        <v>5918</v>
      </c>
      <c r="F232" s="665">
        <v>1</v>
      </c>
      <c r="G232" s="665">
        <v>257</v>
      </c>
      <c r="H232" s="665">
        <v>1</v>
      </c>
      <c r="I232" s="665">
        <v>257</v>
      </c>
      <c r="J232" s="665">
        <v>1</v>
      </c>
      <c r="K232" s="665">
        <v>259</v>
      </c>
      <c r="L232" s="665">
        <v>1.0077821011673151</v>
      </c>
      <c r="M232" s="665">
        <v>259</v>
      </c>
      <c r="N232" s="665"/>
      <c r="O232" s="665"/>
      <c r="P232" s="678"/>
      <c r="Q232" s="937"/>
    </row>
    <row r="233" spans="1:17" ht="14.4" customHeight="1" x14ac:dyDescent="0.3">
      <c r="A233" s="930" t="s">
        <v>6239</v>
      </c>
      <c r="B233" s="662" t="s">
        <v>5919</v>
      </c>
      <c r="C233" s="662" t="s">
        <v>4986</v>
      </c>
      <c r="D233" s="662" t="s">
        <v>6359</v>
      </c>
      <c r="E233" s="662" t="s">
        <v>6360</v>
      </c>
      <c r="F233" s="665">
        <v>3</v>
      </c>
      <c r="G233" s="665">
        <v>984</v>
      </c>
      <c r="H233" s="665">
        <v>1</v>
      </c>
      <c r="I233" s="665">
        <v>328</v>
      </c>
      <c r="J233" s="665">
        <v>3</v>
      </c>
      <c r="K233" s="665">
        <v>990</v>
      </c>
      <c r="L233" s="665">
        <v>1.0060975609756098</v>
      </c>
      <c r="M233" s="665">
        <v>330</v>
      </c>
      <c r="N233" s="665"/>
      <c r="O233" s="665"/>
      <c r="P233" s="678"/>
      <c r="Q233" s="937"/>
    </row>
    <row r="234" spans="1:17" ht="14.4" customHeight="1" x14ac:dyDescent="0.3">
      <c r="A234" s="930" t="s">
        <v>6239</v>
      </c>
      <c r="B234" s="662" t="s">
        <v>5919</v>
      </c>
      <c r="C234" s="662" t="s">
        <v>4986</v>
      </c>
      <c r="D234" s="662" t="s">
        <v>6361</v>
      </c>
      <c r="E234" s="662" t="s">
        <v>6362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13844</v>
      </c>
      <c r="P234" s="678"/>
      <c r="Q234" s="937">
        <v>13844</v>
      </c>
    </row>
    <row r="235" spans="1:17" ht="14.4" customHeight="1" x14ac:dyDescent="0.3">
      <c r="A235" s="930" t="s">
        <v>6239</v>
      </c>
      <c r="B235" s="662" t="s">
        <v>5919</v>
      </c>
      <c r="C235" s="662" t="s">
        <v>4986</v>
      </c>
      <c r="D235" s="662" t="s">
        <v>6363</v>
      </c>
      <c r="E235" s="662" t="s">
        <v>6364</v>
      </c>
      <c r="F235" s="665">
        <v>5</v>
      </c>
      <c r="G235" s="665">
        <v>20643</v>
      </c>
      <c r="H235" s="665">
        <v>1</v>
      </c>
      <c r="I235" s="665">
        <v>4128.6000000000004</v>
      </c>
      <c r="J235" s="665">
        <v>2</v>
      </c>
      <c r="K235" s="665">
        <v>8278</v>
      </c>
      <c r="L235" s="665">
        <v>0.40100760548369907</v>
      </c>
      <c r="M235" s="665">
        <v>4139</v>
      </c>
      <c r="N235" s="665">
        <v>4</v>
      </c>
      <c r="O235" s="665">
        <v>16656</v>
      </c>
      <c r="P235" s="678">
        <v>0.80685946810056675</v>
      </c>
      <c r="Q235" s="937">
        <v>4164</v>
      </c>
    </row>
    <row r="236" spans="1:17" ht="14.4" customHeight="1" x14ac:dyDescent="0.3">
      <c r="A236" s="930" t="s">
        <v>6239</v>
      </c>
      <c r="B236" s="662" t="s">
        <v>5919</v>
      </c>
      <c r="C236" s="662" t="s">
        <v>4986</v>
      </c>
      <c r="D236" s="662" t="s">
        <v>6365</v>
      </c>
      <c r="E236" s="662" t="s">
        <v>6366</v>
      </c>
      <c r="F236" s="665">
        <v>7</v>
      </c>
      <c r="G236" s="665">
        <v>1950</v>
      </c>
      <c r="H236" s="665">
        <v>1</v>
      </c>
      <c r="I236" s="665">
        <v>278.57142857142856</v>
      </c>
      <c r="J236" s="665">
        <v>2</v>
      </c>
      <c r="K236" s="665">
        <v>558</v>
      </c>
      <c r="L236" s="665">
        <v>0.28615384615384615</v>
      </c>
      <c r="M236" s="665">
        <v>279</v>
      </c>
      <c r="N236" s="665">
        <v>4</v>
      </c>
      <c r="O236" s="665">
        <v>1132</v>
      </c>
      <c r="P236" s="678">
        <v>0.58051282051282049</v>
      </c>
      <c r="Q236" s="937">
        <v>283</v>
      </c>
    </row>
    <row r="237" spans="1:17" ht="14.4" customHeight="1" x14ac:dyDescent="0.3">
      <c r="A237" s="930" t="s">
        <v>6239</v>
      </c>
      <c r="B237" s="662" t="s">
        <v>5919</v>
      </c>
      <c r="C237" s="662" t="s">
        <v>4986</v>
      </c>
      <c r="D237" s="662" t="s">
        <v>6367</v>
      </c>
      <c r="E237" s="662" t="s">
        <v>6368</v>
      </c>
      <c r="F237" s="665">
        <v>1</v>
      </c>
      <c r="G237" s="665">
        <v>6260</v>
      </c>
      <c r="H237" s="665">
        <v>1</v>
      </c>
      <c r="I237" s="665">
        <v>6260</v>
      </c>
      <c r="J237" s="665"/>
      <c r="K237" s="665"/>
      <c r="L237" s="665"/>
      <c r="M237" s="665"/>
      <c r="N237" s="665">
        <v>2</v>
      </c>
      <c r="O237" s="665">
        <v>12638</v>
      </c>
      <c r="P237" s="678">
        <v>2.0188498402555912</v>
      </c>
      <c r="Q237" s="937">
        <v>6319</v>
      </c>
    </row>
    <row r="238" spans="1:17" ht="14.4" customHeight="1" x14ac:dyDescent="0.3">
      <c r="A238" s="930" t="s">
        <v>6239</v>
      </c>
      <c r="B238" s="662" t="s">
        <v>5919</v>
      </c>
      <c r="C238" s="662" t="s">
        <v>4986</v>
      </c>
      <c r="D238" s="662" t="s">
        <v>6369</v>
      </c>
      <c r="E238" s="662" t="s">
        <v>6370</v>
      </c>
      <c r="F238" s="665"/>
      <c r="G238" s="665"/>
      <c r="H238" s="665"/>
      <c r="I238" s="665"/>
      <c r="J238" s="665"/>
      <c r="K238" s="665"/>
      <c r="L238" s="665"/>
      <c r="M238" s="665"/>
      <c r="N238" s="665">
        <v>1</v>
      </c>
      <c r="O238" s="665">
        <v>1575</v>
      </c>
      <c r="P238" s="678"/>
      <c r="Q238" s="937">
        <v>1575</v>
      </c>
    </row>
    <row r="239" spans="1:17" ht="14.4" customHeight="1" x14ac:dyDescent="0.3">
      <c r="A239" s="930" t="s">
        <v>6239</v>
      </c>
      <c r="B239" s="662" t="s">
        <v>5919</v>
      </c>
      <c r="C239" s="662" t="s">
        <v>4986</v>
      </c>
      <c r="D239" s="662" t="s">
        <v>6371</v>
      </c>
      <c r="E239" s="662" t="s">
        <v>6372</v>
      </c>
      <c r="F239" s="665">
        <v>1</v>
      </c>
      <c r="G239" s="665">
        <v>15065</v>
      </c>
      <c r="H239" s="665">
        <v>1</v>
      </c>
      <c r="I239" s="665">
        <v>15065</v>
      </c>
      <c r="J239" s="665">
        <v>1</v>
      </c>
      <c r="K239" s="665">
        <v>15072</v>
      </c>
      <c r="L239" s="665">
        <v>1.0004646531695984</v>
      </c>
      <c r="M239" s="665">
        <v>15072</v>
      </c>
      <c r="N239" s="665">
        <v>1</v>
      </c>
      <c r="O239" s="665">
        <v>15260</v>
      </c>
      <c r="P239" s="678">
        <v>1.012943909724527</v>
      </c>
      <c r="Q239" s="937">
        <v>15260</v>
      </c>
    </row>
    <row r="240" spans="1:17" ht="14.4" customHeight="1" x14ac:dyDescent="0.3">
      <c r="A240" s="930" t="s">
        <v>6239</v>
      </c>
      <c r="B240" s="662" t="s">
        <v>5919</v>
      </c>
      <c r="C240" s="662" t="s">
        <v>4986</v>
      </c>
      <c r="D240" s="662" t="s">
        <v>6373</v>
      </c>
      <c r="E240" s="662" t="s">
        <v>6374</v>
      </c>
      <c r="F240" s="665">
        <v>15</v>
      </c>
      <c r="G240" s="665">
        <v>57249</v>
      </c>
      <c r="H240" s="665">
        <v>1</v>
      </c>
      <c r="I240" s="665">
        <v>3816.6</v>
      </c>
      <c r="J240" s="665">
        <v>4</v>
      </c>
      <c r="K240" s="665">
        <v>15296</v>
      </c>
      <c r="L240" s="665">
        <v>0.26718370626561161</v>
      </c>
      <c r="M240" s="665">
        <v>3824</v>
      </c>
      <c r="N240" s="665">
        <v>14</v>
      </c>
      <c r="O240" s="665">
        <v>54040</v>
      </c>
      <c r="P240" s="678">
        <v>0.94394661915491973</v>
      </c>
      <c r="Q240" s="937">
        <v>3860</v>
      </c>
    </row>
    <row r="241" spans="1:17" ht="14.4" customHeight="1" x14ac:dyDescent="0.3">
      <c r="A241" s="930" t="s">
        <v>6239</v>
      </c>
      <c r="B241" s="662" t="s">
        <v>5919</v>
      </c>
      <c r="C241" s="662" t="s">
        <v>4986</v>
      </c>
      <c r="D241" s="662" t="s">
        <v>6375</v>
      </c>
      <c r="E241" s="662" t="s">
        <v>6376</v>
      </c>
      <c r="F241" s="665">
        <v>3</v>
      </c>
      <c r="G241" s="665">
        <v>15450</v>
      </c>
      <c r="H241" s="665">
        <v>1</v>
      </c>
      <c r="I241" s="665">
        <v>5150</v>
      </c>
      <c r="J241" s="665">
        <v>3</v>
      </c>
      <c r="K241" s="665">
        <v>15486</v>
      </c>
      <c r="L241" s="665">
        <v>1.0023300970873787</v>
      </c>
      <c r="M241" s="665">
        <v>5162</v>
      </c>
      <c r="N241" s="665">
        <v>2</v>
      </c>
      <c r="O241" s="665">
        <v>10420</v>
      </c>
      <c r="P241" s="678">
        <v>0.67443365695792878</v>
      </c>
      <c r="Q241" s="937">
        <v>5210</v>
      </c>
    </row>
    <row r="242" spans="1:17" ht="14.4" customHeight="1" x14ac:dyDescent="0.3">
      <c r="A242" s="930" t="s">
        <v>6239</v>
      </c>
      <c r="B242" s="662" t="s">
        <v>5919</v>
      </c>
      <c r="C242" s="662" t="s">
        <v>4986</v>
      </c>
      <c r="D242" s="662" t="s">
        <v>6377</v>
      </c>
      <c r="E242" s="662" t="s">
        <v>6378</v>
      </c>
      <c r="F242" s="665"/>
      <c r="G242" s="665"/>
      <c r="H242" s="665"/>
      <c r="I242" s="665"/>
      <c r="J242" s="665"/>
      <c r="K242" s="665"/>
      <c r="L242" s="665"/>
      <c r="M242" s="665"/>
      <c r="N242" s="665">
        <v>4</v>
      </c>
      <c r="O242" s="665">
        <v>31700</v>
      </c>
      <c r="P242" s="678"/>
      <c r="Q242" s="937">
        <v>7925</v>
      </c>
    </row>
    <row r="243" spans="1:17" ht="14.4" customHeight="1" x14ac:dyDescent="0.3">
      <c r="A243" s="930" t="s">
        <v>6239</v>
      </c>
      <c r="B243" s="662" t="s">
        <v>5919</v>
      </c>
      <c r="C243" s="662" t="s">
        <v>4986</v>
      </c>
      <c r="D243" s="662" t="s">
        <v>6379</v>
      </c>
      <c r="E243" s="662" t="s">
        <v>6380</v>
      </c>
      <c r="F243" s="665"/>
      <c r="G243" s="665"/>
      <c r="H243" s="665"/>
      <c r="I243" s="665"/>
      <c r="J243" s="665"/>
      <c r="K243" s="665"/>
      <c r="L243" s="665"/>
      <c r="M243" s="665"/>
      <c r="N243" s="665">
        <v>1</v>
      </c>
      <c r="O243" s="665">
        <v>1702</v>
      </c>
      <c r="P243" s="678"/>
      <c r="Q243" s="937">
        <v>1702</v>
      </c>
    </row>
    <row r="244" spans="1:17" ht="14.4" customHeight="1" x14ac:dyDescent="0.3">
      <c r="A244" s="930" t="s">
        <v>6239</v>
      </c>
      <c r="B244" s="662" t="s">
        <v>5919</v>
      </c>
      <c r="C244" s="662" t="s">
        <v>4986</v>
      </c>
      <c r="D244" s="662" t="s">
        <v>6381</v>
      </c>
      <c r="E244" s="662" t="s">
        <v>6382</v>
      </c>
      <c r="F244" s="665">
        <v>20</v>
      </c>
      <c r="G244" s="665">
        <v>25564</v>
      </c>
      <c r="H244" s="665">
        <v>1</v>
      </c>
      <c r="I244" s="665">
        <v>1278.2</v>
      </c>
      <c r="J244" s="665">
        <v>10</v>
      </c>
      <c r="K244" s="665">
        <v>12810</v>
      </c>
      <c r="L244" s="665">
        <v>0.50109529025191679</v>
      </c>
      <c r="M244" s="665">
        <v>1281</v>
      </c>
      <c r="N244" s="665">
        <v>18</v>
      </c>
      <c r="O244" s="665">
        <v>23274</v>
      </c>
      <c r="P244" s="678">
        <v>0.91042090439680801</v>
      </c>
      <c r="Q244" s="937">
        <v>1293</v>
      </c>
    </row>
    <row r="245" spans="1:17" ht="14.4" customHeight="1" x14ac:dyDescent="0.3">
      <c r="A245" s="930" t="s">
        <v>6239</v>
      </c>
      <c r="B245" s="662" t="s">
        <v>5919</v>
      </c>
      <c r="C245" s="662" t="s">
        <v>4986</v>
      </c>
      <c r="D245" s="662" t="s">
        <v>6383</v>
      </c>
      <c r="E245" s="662" t="s">
        <v>6384</v>
      </c>
      <c r="F245" s="665">
        <v>11</v>
      </c>
      <c r="G245" s="665">
        <v>12808</v>
      </c>
      <c r="H245" s="665">
        <v>1</v>
      </c>
      <c r="I245" s="665">
        <v>1164.3636363636363</v>
      </c>
      <c r="J245" s="665">
        <v>4</v>
      </c>
      <c r="K245" s="665">
        <v>4668</v>
      </c>
      <c r="L245" s="665">
        <v>0.36445971267957528</v>
      </c>
      <c r="M245" s="665">
        <v>1167</v>
      </c>
      <c r="N245" s="665">
        <v>12</v>
      </c>
      <c r="O245" s="665">
        <v>14124</v>
      </c>
      <c r="P245" s="678">
        <v>1.1027482823235477</v>
      </c>
      <c r="Q245" s="937">
        <v>1177</v>
      </c>
    </row>
    <row r="246" spans="1:17" ht="14.4" customHeight="1" x14ac:dyDescent="0.3">
      <c r="A246" s="930" t="s">
        <v>6239</v>
      </c>
      <c r="B246" s="662" t="s">
        <v>5919</v>
      </c>
      <c r="C246" s="662" t="s">
        <v>4986</v>
      </c>
      <c r="D246" s="662" t="s">
        <v>6385</v>
      </c>
      <c r="E246" s="662" t="s">
        <v>6386</v>
      </c>
      <c r="F246" s="665">
        <v>8</v>
      </c>
      <c r="G246" s="665">
        <v>40574</v>
      </c>
      <c r="H246" s="665">
        <v>1</v>
      </c>
      <c r="I246" s="665">
        <v>5071.75</v>
      </c>
      <c r="J246" s="665">
        <v>5</v>
      </c>
      <c r="K246" s="665">
        <v>25380</v>
      </c>
      <c r="L246" s="665">
        <v>0.62552373441119924</v>
      </c>
      <c r="M246" s="665">
        <v>5076</v>
      </c>
      <c r="N246" s="665">
        <v>17</v>
      </c>
      <c r="O246" s="665">
        <v>87669</v>
      </c>
      <c r="P246" s="678">
        <v>2.1607186868437918</v>
      </c>
      <c r="Q246" s="937">
        <v>5157</v>
      </c>
    </row>
    <row r="247" spans="1:17" ht="14.4" customHeight="1" x14ac:dyDescent="0.3">
      <c r="A247" s="930" t="s">
        <v>6239</v>
      </c>
      <c r="B247" s="662" t="s">
        <v>5919</v>
      </c>
      <c r="C247" s="662" t="s">
        <v>4986</v>
      </c>
      <c r="D247" s="662" t="s">
        <v>6387</v>
      </c>
      <c r="E247" s="662" t="s">
        <v>6388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5620</v>
      </c>
      <c r="P247" s="678"/>
      <c r="Q247" s="937">
        <v>5620</v>
      </c>
    </row>
    <row r="248" spans="1:17" ht="14.4" customHeight="1" x14ac:dyDescent="0.3">
      <c r="A248" s="930" t="s">
        <v>6239</v>
      </c>
      <c r="B248" s="662" t="s">
        <v>5919</v>
      </c>
      <c r="C248" s="662" t="s">
        <v>4986</v>
      </c>
      <c r="D248" s="662" t="s">
        <v>6389</v>
      </c>
      <c r="E248" s="662" t="s">
        <v>6390</v>
      </c>
      <c r="F248" s="665">
        <v>3</v>
      </c>
      <c r="G248" s="665">
        <v>2233</v>
      </c>
      <c r="H248" s="665">
        <v>1</v>
      </c>
      <c r="I248" s="665">
        <v>744.33333333333337</v>
      </c>
      <c r="J248" s="665">
        <v>2</v>
      </c>
      <c r="K248" s="665">
        <v>1504</v>
      </c>
      <c r="L248" s="665">
        <v>0.67353336318853563</v>
      </c>
      <c r="M248" s="665">
        <v>752</v>
      </c>
      <c r="N248" s="665">
        <v>1</v>
      </c>
      <c r="O248" s="665">
        <v>800</v>
      </c>
      <c r="P248" s="678">
        <v>0.35826242722794449</v>
      </c>
      <c r="Q248" s="937">
        <v>800</v>
      </c>
    </row>
    <row r="249" spans="1:17" ht="14.4" customHeight="1" x14ac:dyDescent="0.3">
      <c r="A249" s="930" t="s">
        <v>6239</v>
      </c>
      <c r="B249" s="662" t="s">
        <v>5919</v>
      </c>
      <c r="C249" s="662" t="s">
        <v>4986</v>
      </c>
      <c r="D249" s="662" t="s">
        <v>6391</v>
      </c>
      <c r="E249" s="662" t="s">
        <v>6392</v>
      </c>
      <c r="F249" s="665">
        <v>410</v>
      </c>
      <c r="G249" s="665">
        <v>71156</v>
      </c>
      <c r="H249" s="665">
        <v>1</v>
      </c>
      <c r="I249" s="665">
        <v>173.55121951219513</v>
      </c>
      <c r="J249" s="665">
        <v>461</v>
      </c>
      <c r="K249" s="665">
        <v>80675</v>
      </c>
      <c r="L249" s="665">
        <v>1.1337764910899994</v>
      </c>
      <c r="M249" s="665">
        <v>175</v>
      </c>
      <c r="N249" s="665">
        <v>453</v>
      </c>
      <c r="O249" s="665">
        <v>80181</v>
      </c>
      <c r="P249" s="678">
        <v>1.1268339985384226</v>
      </c>
      <c r="Q249" s="937">
        <v>177</v>
      </c>
    </row>
    <row r="250" spans="1:17" ht="14.4" customHeight="1" x14ac:dyDescent="0.3">
      <c r="A250" s="930" t="s">
        <v>6239</v>
      </c>
      <c r="B250" s="662" t="s">
        <v>5919</v>
      </c>
      <c r="C250" s="662" t="s">
        <v>4986</v>
      </c>
      <c r="D250" s="662" t="s">
        <v>6393</v>
      </c>
      <c r="E250" s="662" t="s">
        <v>6394</v>
      </c>
      <c r="F250" s="665">
        <v>91</v>
      </c>
      <c r="G250" s="665">
        <v>181762</v>
      </c>
      <c r="H250" s="665">
        <v>1</v>
      </c>
      <c r="I250" s="665">
        <v>1997.3846153846155</v>
      </c>
      <c r="J250" s="665">
        <v>79</v>
      </c>
      <c r="K250" s="665">
        <v>158079</v>
      </c>
      <c r="L250" s="665">
        <v>0.8697032383006349</v>
      </c>
      <c r="M250" s="665">
        <v>2001</v>
      </c>
      <c r="N250" s="665">
        <v>82</v>
      </c>
      <c r="O250" s="665">
        <v>167936</v>
      </c>
      <c r="P250" s="678">
        <v>0.92393349545009407</v>
      </c>
      <c r="Q250" s="937">
        <v>2048</v>
      </c>
    </row>
    <row r="251" spans="1:17" ht="14.4" customHeight="1" x14ac:dyDescent="0.3">
      <c r="A251" s="930" t="s">
        <v>6239</v>
      </c>
      <c r="B251" s="662" t="s">
        <v>5919</v>
      </c>
      <c r="C251" s="662" t="s">
        <v>4986</v>
      </c>
      <c r="D251" s="662" t="s">
        <v>6395</v>
      </c>
      <c r="E251" s="662" t="s">
        <v>6396</v>
      </c>
      <c r="F251" s="665">
        <v>1</v>
      </c>
      <c r="G251" s="665">
        <v>2692</v>
      </c>
      <c r="H251" s="665">
        <v>1</v>
      </c>
      <c r="I251" s="665">
        <v>2692</v>
      </c>
      <c r="J251" s="665">
        <v>1</v>
      </c>
      <c r="K251" s="665">
        <v>2696</v>
      </c>
      <c r="L251" s="665">
        <v>1.0014858841010401</v>
      </c>
      <c r="M251" s="665">
        <v>2696</v>
      </c>
      <c r="N251" s="665">
        <v>2</v>
      </c>
      <c r="O251" s="665">
        <v>5472</v>
      </c>
      <c r="P251" s="678">
        <v>2.0326894502228825</v>
      </c>
      <c r="Q251" s="937">
        <v>2736</v>
      </c>
    </row>
    <row r="252" spans="1:17" ht="14.4" customHeight="1" x14ac:dyDescent="0.3">
      <c r="A252" s="930" t="s">
        <v>6239</v>
      </c>
      <c r="B252" s="662" t="s">
        <v>5919</v>
      </c>
      <c r="C252" s="662" t="s">
        <v>4986</v>
      </c>
      <c r="D252" s="662" t="s">
        <v>6397</v>
      </c>
      <c r="E252" s="662" t="s">
        <v>6398</v>
      </c>
      <c r="F252" s="665">
        <v>1</v>
      </c>
      <c r="G252" s="665">
        <v>5180</v>
      </c>
      <c r="H252" s="665">
        <v>1</v>
      </c>
      <c r="I252" s="665">
        <v>5180</v>
      </c>
      <c r="J252" s="665">
        <v>1</v>
      </c>
      <c r="K252" s="665">
        <v>5188</v>
      </c>
      <c r="L252" s="665">
        <v>1.0015444015444015</v>
      </c>
      <c r="M252" s="665">
        <v>5188</v>
      </c>
      <c r="N252" s="665">
        <v>1</v>
      </c>
      <c r="O252" s="665">
        <v>5269</v>
      </c>
      <c r="P252" s="678">
        <v>1.0171814671814672</v>
      </c>
      <c r="Q252" s="937">
        <v>5269</v>
      </c>
    </row>
    <row r="253" spans="1:17" ht="14.4" customHeight="1" x14ac:dyDescent="0.3">
      <c r="A253" s="930" t="s">
        <v>6239</v>
      </c>
      <c r="B253" s="662" t="s">
        <v>5919</v>
      </c>
      <c r="C253" s="662" t="s">
        <v>4986</v>
      </c>
      <c r="D253" s="662" t="s">
        <v>6399</v>
      </c>
      <c r="E253" s="662" t="s">
        <v>6400</v>
      </c>
      <c r="F253" s="665"/>
      <c r="G253" s="665"/>
      <c r="H253" s="665"/>
      <c r="I253" s="665"/>
      <c r="J253" s="665">
        <v>1</v>
      </c>
      <c r="K253" s="665">
        <v>662</v>
      </c>
      <c r="L253" s="665"/>
      <c r="M253" s="665">
        <v>662</v>
      </c>
      <c r="N253" s="665"/>
      <c r="O253" s="665"/>
      <c r="P253" s="678"/>
      <c r="Q253" s="937"/>
    </row>
    <row r="254" spans="1:17" ht="14.4" customHeight="1" x14ac:dyDescent="0.3">
      <c r="A254" s="930" t="s">
        <v>6239</v>
      </c>
      <c r="B254" s="662" t="s">
        <v>5919</v>
      </c>
      <c r="C254" s="662" t="s">
        <v>4986</v>
      </c>
      <c r="D254" s="662" t="s">
        <v>6401</v>
      </c>
      <c r="E254" s="662" t="s">
        <v>6402</v>
      </c>
      <c r="F254" s="665">
        <v>1</v>
      </c>
      <c r="G254" s="665">
        <v>2076</v>
      </c>
      <c r="H254" s="665">
        <v>1</v>
      </c>
      <c r="I254" s="665">
        <v>2076</v>
      </c>
      <c r="J254" s="665">
        <v>1</v>
      </c>
      <c r="K254" s="665">
        <v>2082</v>
      </c>
      <c r="L254" s="665">
        <v>1.0028901734104045</v>
      </c>
      <c r="M254" s="665">
        <v>2082</v>
      </c>
      <c r="N254" s="665">
        <v>1</v>
      </c>
      <c r="O254" s="665">
        <v>2113</v>
      </c>
      <c r="P254" s="678">
        <v>1.0178227360308285</v>
      </c>
      <c r="Q254" s="937">
        <v>2113</v>
      </c>
    </row>
    <row r="255" spans="1:17" ht="14.4" customHeight="1" x14ac:dyDescent="0.3">
      <c r="A255" s="930" t="s">
        <v>6239</v>
      </c>
      <c r="B255" s="662" t="s">
        <v>5919</v>
      </c>
      <c r="C255" s="662" t="s">
        <v>4986</v>
      </c>
      <c r="D255" s="662" t="s">
        <v>6403</v>
      </c>
      <c r="E255" s="662" t="s">
        <v>6404</v>
      </c>
      <c r="F255" s="665">
        <v>7</v>
      </c>
      <c r="G255" s="665">
        <v>1055</v>
      </c>
      <c r="H255" s="665">
        <v>1</v>
      </c>
      <c r="I255" s="665">
        <v>150.71428571428572</v>
      </c>
      <c r="J255" s="665">
        <v>2</v>
      </c>
      <c r="K255" s="665">
        <v>302</v>
      </c>
      <c r="L255" s="665">
        <v>0.28625592417061613</v>
      </c>
      <c r="M255" s="665">
        <v>151</v>
      </c>
      <c r="N255" s="665">
        <v>3</v>
      </c>
      <c r="O255" s="665">
        <v>465</v>
      </c>
      <c r="P255" s="678">
        <v>0.44075829383886256</v>
      </c>
      <c r="Q255" s="937">
        <v>155</v>
      </c>
    </row>
    <row r="256" spans="1:17" ht="14.4" customHeight="1" x14ac:dyDescent="0.3">
      <c r="A256" s="930" t="s">
        <v>6239</v>
      </c>
      <c r="B256" s="662" t="s">
        <v>5919</v>
      </c>
      <c r="C256" s="662" t="s">
        <v>4986</v>
      </c>
      <c r="D256" s="662" t="s">
        <v>6405</v>
      </c>
      <c r="E256" s="662" t="s">
        <v>6406</v>
      </c>
      <c r="F256" s="665">
        <v>3</v>
      </c>
      <c r="G256" s="665">
        <v>580</v>
      </c>
      <c r="H256" s="665">
        <v>1</v>
      </c>
      <c r="I256" s="665">
        <v>193.33333333333334</v>
      </c>
      <c r="J256" s="665"/>
      <c r="K256" s="665"/>
      <c r="L256" s="665"/>
      <c r="M256" s="665"/>
      <c r="N256" s="665">
        <v>3</v>
      </c>
      <c r="O256" s="665">
        <v>597</v>
      </c>
      <c r="P256" s="678">
        <v>1.0293103448275862</v>
      </c>
      <c r="Q256" s="937">
        <v>199</v>
      </c>
    </row>
    <row r="257" spans="1:17" ht="14.4" customHeight="1" x14ac:dyDescent="0.3">
      <c r="A257" s="930" t="s">
        <v>6239</v>
      </c>
      <c r="B257" s="662" t="s">
        <v>5919</v>
      </c>
      <c r="C257" s="662" t="s">
        <v>4986</v>
      </c>
      <c r="D257" s="662" t="s">
        <v>6407</v>
      </c>
      <c r="E257" s="662" t="s">
        <v>6408</v>
      </c>
      <c r="F257" s="665">
        <v>52</v>
      </c>
      <c r="G257" s="665">
        <v>10307</v>
      </c>
      <c r="H257" s="665">
        <v>1</v>
      </c>
      <c r="I257" s="665">
        <v>198.21153846153845</v>
      </c>
      <c r="J257" s="665">
        <v>69</v>
      </c>
      <c r="K257" s="665">
        <v>13800</v>
      </c>
      <c r="L257" s="665">
        <v>1.3388958959930144</v>
      </c>
      <c r="M257" s="665">
        <v>200</v>
      </c>
      <c r="N257" s="665">
        <v>168</v>
      </c>
      <c r="O257" s="665">
        <v>34272</v>
      </c>
      <c r="P257" s="678">
        <v>3.3251188512661298</v>
      </c>
      <c r="Q257" s="937">
        <v>204</v>
      </c>
    </row>
    <row r="258" spans="1:17" ht="14.4" customHeight="1" x14ac:dyDescent="0.3">
      <c r="A258" s="930" t="s">
        <v>6239</v>
      </c>
      <c r="B258" s="662" t="s">
        <v>5919</v>
      </c>
      <c r="C258" s="662" t="s">
        <v>4986</v>
      </c>
      <c r="D258" s="662" t="s">
        <v>6409</v>
      </c>
      <c r="E258" s="662" t="s">
        <v>6410</v>
      </c>
      <c r="F258" s="665"/>
      <c r="G258" s="665"/>
      <c r="H258" s="665"/>
      <c r="I258" s="665"/>
      <c r="J258" s="665">
        <v>1</v>
      </c>
      <c r="K258" s="665">
        <v>418</v>
      </c>
      <c r="L258" s="665"/>
      <c r="M258" s="665">
        <v>418</v>
      </c>
      <c r="N258" s="665">
        <v>4</v>
      </c>
      <c r="O258" s="665">
        <v>1704</v>
      </c>
      <c r="P258" s="678"/>
      <c r="Q258" s="937">
        <v>426</v>
      </c>
    </row>
    <row r="259" spans="1:17" ht="14.4" customHeight="1" x14ac:dyDescent="0.3">
      <c r="A259" s="930" t="s">
        <v>6239</v>
      </c>
      <c r="B259" s="662" t="s">
        <v>5919</v>
      </c>
      <c r="C259" s="662" t="s">
        <v>4986</v>
      </c>
      <c r="D259" s="662" t="s">
        <v>6411</v>
      </c>
      <c r="E259" s="662" t="s">
        <v>6412</v>
      </c>
      <c r="F259" s="665">
        <v>1</v>
      </c>
      <c r="G259" s="665">
        <v>159</v>
      </c>
      <c r="H259" s="665">
        <v>1</v>
      </c>
      <c r="I259" s="665">
        <v>159</v>
      </c>
      <c r="J259" s="665"/>
      <c r="K259" s="665"/>
      <c r="L259" s="665"/>
      <c r="M259" s="665"/>
      <c r="N259" s="665"/>
      <c r="O259" s="665"/>
      <c r="P259" s="678"/>
      <c r="Q259" s="937"/>
    </row>
    <row r="260" spans="1:17" ht="14.4" customHeight="1" x14ac:dyDescent="0.3">
      <c r="A260" s="930" t="s">
        <v>6239</v>
      </c>
      <c r="B260" s="662" t="s">
        <v>5919</v>
      </c>
      <c r="C260" s="662" t="s">
        <v>4986</v>
      </c>
      <c r="D260" s="662" t="s">
        <v>6413</v>
      </c>
      <c r="E260" s="662" t="s">
        <v>6414</v>
      </c>
      <c r="F260" s="665">
        <v>2</v>
      </c>
      <c r="G260" s="665">
        <v>854</v>
      </c>
      <c r="H260" s="665">
        <v>1</v>
      </c>
      <c r="I260" s="665">
        <v>427</v>
      </c>
      <c r="J260" s="665">
        <v>5</v>
      </c>
      <c r="K260" s="665">
        <v>2140</v>
      </c>
      <c r="L260" s="665">
        <v>2.5058548009367683</v>
      </c>
      <c r="M260" s="665">
        <v>428</v>
      </c>
      <c r="N260" s="665">
        <v>2</v>
      </c>
      <c r="O260" s="665">
        <v>872</v>
      </c>
      <c r="P260" s="678">
        <v>1.0210772833723654</v>
      </c>
      <c r="Q260" s="937">
        <v>436</v>
      </c>
    </row>
    <row r="261" spans="1:17" ht="14.4" customHeight="1" x14ac:dyDescent="0.3">
      <c r="A261" s="930" t="s">
        <v>6239</v>
      </c>
      <c r="B261" s="662" t="s">
        <v>5919</v>
      </c>
      <c r="C261" s="662" t="s">
        <v>4986</v>
      </c>
      <c r="D261" s="662" t="s">
        <v>6415</v>
      </c>
      <c r="E261" s="662" t="s">
        <v>6416</v>
      </c>
      <c r="F261" s="665">
        <v>89</v>
      </c>
      <c r="G261" s="665">
        <v>188661</v>
      </c>
      <c r="H261" s="665">
        <v>1</v>
      </c>
      <c r="I261" s="665">
        <v>2119.7865168539324</v>
      </c>
      <c r="J261" s="665">
        <v>93</v>
      </c>
      <c r="K261" s="665">
        <v>197439</v>
      </c>
      <c r="L261" s="665">
        <v>1.0465278992478573</v>
      </c>
      <c r="M261" s="665">
        <v>2123</v>
      </c>
      <c r="N261" s="665">
        <v>72</v>
      </c>
      <c r="O261" s="665">
        <v>155088</v>
      </c>
      <c r="P261" s="678">
        <v>0.82204589183774068</v>
      </c>
      <c r="Q261" s="937">
        <v>2154</v>
      </c>
    </row>
    <row r="262" spans="1:17" ht="14.4" customHeight="1" x14ac:dyDescent="0.3">
      <c r="A262" s="930" t="s">
        <v>6239</v>
      </c>
      <c r="B262" s="662" t="s">
        <v>5919</v>
      </c>
      <c r="C262" s="662" t="s">
        <v>4986</v>
      </c>
      <c r="D262" s="662" t="s">
        <v>6417</v>
      </c>
      <c r="E262" s="662" t="s">
        <v>6374</v>
      </c>
      <c r="F262" s="665">
        <v>21</v>
      </c>
      <c r="G262" s="665">
        <v>39168</v>
      </c>
      <c r="H262" s="665">
        <v>1</v>
      </c>
      <c r="I262" s="665">
        <v>1865.1428571428571</v>
      </c>
      <c r="J262" s="665">
        <v>9</v>
      </c>
      <c r="K262" s="665">
        <v>16821</v>
      </c>
      <c r="L262" s="665">
        <v>0.42945772058823528</v>
      </c>
      <c r="M262" s="665">
        <v>1869</v>
      </c>
      <c r="N262" s="665">
        <v>17</v>
      </c>
      <c r="O262" s="665">
        <v>32096</v>
      </c>
      <c r="P262" s="678">
        <v>0.81944444444444442</v>
      </c>
      <c r="Q262" s="937">
        <v>1888</v>
      </c>
    </row>
    <row r="263" spans="1:17" ht="14.4" customHeight="1" x14ac:dyDescent="0.3">
      <c r="A263" s="930" t="s">
        <v>6239</v>
      </c>
      <c r="B263" s="662" t="s">
        <v>5919</v>
      </c>
      <c r="C263" s="662" t="s">
        <v>4986</v>
      </c>
      <c r="D263" s="662" t="s">
        <v>6418</v>
      </c>
      <c r="E263" s="662" t="s">
        <v>6419</v>
      </c>
      <c r="F263" s="665">
        <v>1</v>
      </c>
      <c r="G263" s="665">
        <v>9711</v>
      </c>
      <c r="H263" s="665">
        <v>1</v>
      </c>
      <c r="I263" s="665">
        <v>9711</v>
      </c>
      <c r="J263" s="665"/>
      <c r="K263" s="665"/>
      <c r="L263" s="665"/>
      <c r="M263" s="665"/>
      <c r="N263" s="665"/>
      <c r="O263" s="665"/>
      <c r="P263" s="678"/>
      <c r="Q263" s="937"/>
    </row>
    <row r="264" spans="1:17" ht="14.4" customHeight="1" x14ac:dyDescent="0.3">
      <c r="A264" s="930" t="s">
        <v>6239</v>
      </c>
      <c r="B264" s="662" t="s">
        <v>5919</v>
      </c>
      <c r="C264" s="662" t="s">
        <v>4986</v>
      </c>
      <c r="D264" s="662" t="s">
        <v>6420</v>
      </c>
      <c r="E264" s="662" t="s">
        <v>6421</v>
      </c>
      <c r="F264" s="665">
        <v>22</v>
      </c>
      <c r="G264" s="665">
        <v>184591</v>
      </c>
      <c r="H264" s="665">
        <v>1</v>
      </c>
      <c r="I264" s="665">
        <v>8390.5</v>
      </c>
      <c r="J264" s="665">
        <v>15</v>
      </c>
      <c r="K264" s="665">
        <v>125985</v>
      </c>
      <c r="L264" s="665">
        <v>0.68250889805028414</v>
      </c>
      <c r="M264" s="665">
        <v>8399</v>
      </c>
      <c r="N264" s="665">
        <v>19</v>
      </c>
      <c r="O264" s="665">
        <v>160721</v>
      </c>
      <c r="P264" s="678">
        <v>0.8706870865860199</v>
      </c>
      <c r="Q264" s="937">
        <v>8459</v>
      </c>
    </row>
    <row r="265" spans="1:17" ht="14.4" customHeight="1" x14ac:dyDescent="0.3">
      <c r="A265" s="930" t="s">
        <v>6239</v>
      </c>
      <c r="B265" s="662" t="s">
        <v>5919</v>
      </c>
      <c r="C265" s="662" t="s">
        <v>4986</v>
      </c>
      <c r="D265" s="662" t="s">
        <v>6422</v>
      </c>
      <c r="E265" s="662" t="s">
        <v>6423</v>
      </c>
      <c r="F265" s="665">
        <v>3</v>
      </c>
      <c r="G265" s="665">
        <v>5987</v>
      </c>
      <c r="H265" s="665">
        <v>1</v>
      </c>
      <c r="I265" s="665">
        <v>1995.6666666666667</v>
      </c>
      <c r="J265" s="665">
        <v>4</v>
      </c>
      <c r="K265" s="665">
        <v>8020</v>
      </c>
      <c r="L265" s="665">
        <v>1.339569066310339</v>
      </c>
      <c r="M265" s="665">
        <v>2005</v>
      </c>
      <c r="N265" s="665">
        <v>3</v>
      </c>
      <c r="O265" s="665">
        <v>6159</v>
      </c>
      <c r="P265" s="678">
        <v>1.0287289126440622</v>
      </c>
      <c r="Q265" s="937">
        <v>2053</v>
      </c>
    </row>
    <row r="266" spans="1:17" ht="14.4" customHeight="1" x14ac:dyDescent="0.3">
      <c r="A266" s="930" t="s">
        <v>6239</v>
      </c>
      <c r="B266" s="662" t="s">
        <v>5919</v>
      </c>
      <c r="C266" s="662" t="s">
        <v>4986</v>
      </c>
      <c r="D266" s="662" t="s">
        <v>6424</v>
      </c>
      <c r="E266" s="662" t="s">
        <v>6425</v>
      </c>
      <c r="F266" s="665"/>
      <c r="G266" s="665"/>
      <c r="H266" s="665"/>
      <c r="I266" s="665"/>
      <c r="J266" s="665">
        <v>1</v>
      </c>
      <c r="K266" s="665">
        <v>919</v>
      </c>
      <c r="L266" s="665"/>
      <c r="M266" s="665">
        <v>919</v>
      </c>
      <c r="N266" s="665"/>
      <c r="O266" s="665"/>
      <c r="P266" s="678"/>
      <c r="Q266" s="937"/>
    </row>
    <row r="267" spans="1:17" ht="14.4" customHeight="1" x14ac:dyDescent="0.3">
      <c r="A267" s="930" t="s">
        <v>6239</v>
      </c>
      <c r="B267" s="662" t="s">
        <v>5919</v>
      </c>
      <c r="C267" s="662" t="s">
        <v>4986</v>
      </c>
      <c r="D267" s="662" t="s">
        <v>6426</v>
      </c>
      <c r="E267" s="662" t="s">
        <v>6427</v>
      </c>
      <c r="F267" s="665"/>
      <c r="G267" s="665"/>
      <c r="H267" s="665"/>
      <c r="I267" s="665"/>
      <c r="J267" s="665">
        <v>1</v>
      </c>
      <c r="K267" s="665">
        <v>2058</v>
      </c>
      <c r="L267" s="665"/>
      <c r="M267" s="665">
        <v>2058</v>
      </c>
      <c r="N267" s="665"/>
      <c r="O267" s="665"/>
      <c r="P267" s="678"/>
      <c r="Q267" s="937"/>
    </row>
    <row r="268" spans="1:17" ht="14.4" customHeight="1" x14ac:dyDescent="0.3">
      <c r="A268" s="930" t="s">
        <v>6428</v>
      </c>
      <c r="B268" s="662" t="s">
        <v>6429</v>
      </c>
      <c r="C268" s="662" t="s">
        <v>4986</v>
      </c>
      <c r="D268" s="662" t="s">
        <v>6430</v>
      </c>
      <c r="E268" s="662" t="s">
        <v>6431</v>
      </c>
      <c r="F268" s="665">
        <v>580</v>
      </c>
      <c r="G268" s="665">
        <v>118352</v>
      </c>
      <c r="H268" s="665">
        <v>1</v>
      </c>
      <c r="I268" s="665">
        <v>204.05517241379312</v>
      </c>
      <c r="J268" s="665">
        <v>467</v>
      </c>
      <c r="K268" s="665">
        <v>96202</v>
      </c>
      <c r="L268" s="665">
        <v>0.81284642422603759</v>
      </c>
      <c r="M268" s="665">
        <v>206</v>
      </c>
      <c r="N268" s="665">
        <v>380</v>
      </c>
      <c r="O268" s="665">
        <v>80180</v>
      </c>
      <c r="P268" s="678">
        <v>0.6774705961876436</v>
      </c>
      <c r="Q268" s="937">
        <v>211</v>
      </c>
    </row>
    <row r="269" spans="1:17" ht="14.4" customHeight="1" x14ac:dyDescent="0.3">
      <c r="A269" s="930" t="s">
        <v>6428</v>
      </c>
      <c r="B269" s="662" t="s">
        <v>6429</v>
      </c>
      <c r="C269" s="662" t="s">
        <v>4986</v>
      </c>
      <c r="D269" s="662" t="s">
        <v>6432</v>
      </c>
      <c r="E269" s="662" t="s">
        <v>6431</v>
      </c>
      <c r="F269" s="665"/>
      <c r="G269" s="665"/>
      <c r="H269" s="665"/>
      <c r="I269" s="665"/>
      <c r="J269" s="665">
        <v>1</v>
      </c>
      <c r="K269" s="665">
        <v>85</v>
      </c>
      <c r="L269" s="665"/>
      <c r="M269" s="665">
        <v>85</v>
      </c>
      <c r="N269" s="665"/>
      <c r="O269" s="665"/>
      <c r="P269" s="678"/>
      <c r="Q269" s="937"/>
    </row>
    <row r="270" spans="1:17" ht="14.4" customHeight="1" x14ac:dyDescent="0.3">
      <c r="A270" s="930" t="s">
        <v>6428</v>
      </c>
      <c r="B270" s="662" t="s">
        <v>6429</v>
      </c>
      <c r="C270" s="662" t="s">
        <v>4986</v>
      </c>
      <c r="D270" s="662" t="s">
        <v>6433</v>
      </c>
      <c r="E270" s="662" t="s">
        <v>6434</v>
      </c>
      <c r="F270" s="665">
        <v>429</v>
      </c>
      <c r="G270" s="665">
        <v>125656</v>
      </c>
      <c r="H270" s="665">
        <v>1</v>
      </c>
      <c r="I270" s="665">
        <v>292.90442890442893</v>
      </c>
      <c r="J270" s="665">
        <v>390</v>
      </c>
      <c r="K270" s="665">
        <v>115050</v>
      </c>
      <c r="L270" s="665">
        <v>0.91559495766218879</v>
      </c>
      <c r="M270" s="665">
        <v>295</v>
      </c>
      <c r="N270" s="665">
        <v>316</v>
      </c>
      <c r="O270" s="665">
        <v>95116</v>
      </c>
      <c r="P270" s="678">
        <v>0.7569554975488636</v>
      </c>
      <c r="Q270" s="937">
        <v>301</v>
      </c>
    </row>
    <row r="271" spans="1:17" ht="14.4" customHeight="1" x14ac:dyDescent="0.3">
      <c r="A271" s="930" t="s">
        <v>6428</v>
      </c>
      <c r="B271" s="662" t="s">
        <v>6429</v>
      </c>
      <c r="C271" s="662" t="s">
        <v>4986</v>
      </c>
      <c r="D271" s="662" t="s">
        <v>6435</v>
      </c>
      <c r="E271" s="662" t="s">
        <v>6436</v>
      </c>
      <c r="F271" s="665">
        <v>12</v>
      </c>
      <c r="G271" s="665">
        <v>1125</v>
      </c>
      <c r="H271" s="665">
        <v>1</v>
      </c>
      <c r="I271" s="665">
        <v>93.75</v>
      </c>
      <c r="J271" s="665">
        <v>1</v>
      </c>
      <c r="K271" s="665">
        <v>95</v>
      </c>
      <c r="L271" s="665">
        <v>8.4444444444444447E-2</v>
      </c>
      <c r="M271" s="665">
        <v>95</v>
      </c>
      <c r="N271" s="665">
        <v>9</v>
      </c>
      <c r="O271" s="665">
        <v>891</v>
      </c>
      <c r="P271" s="678">
        <v>0.79200000000000004</v>
      </c>
      <c r="Q271" s="937">
        <v>99</v>
      </c>
    </row>
    <row r="272" spans="1:17" ht="14.4" customHeight="1" x14ac:dyDescent="0.3">
      <c r="A272" s="930" t="s">
        <v>6428</v>
      </c>
      <c r="B272" s="662" t="s">
        <v>6429</v>
      </c>
      <c r="C272" s="662" t="s">
        <v>4986</v>
      </c>
      <c r="D272" s="662" t="s">
        <v>6437</v>
      </c>
      <c r="E272" s="662" t="s">
        <v>6438</v>
      </c>
      <c r="F272" s="665">
        <v>82</v>
      </c>
      <c r="G272" s="665">
        <v>11033</v>
      </c>
      <c r="H272" s="665">
        <v>1</v>
      </c>
      <c r="I272" s="665">
        <v>134.54878048780489</v>
      </c>
      <c r="J272" s="665">
        <v>91</v>
      </c>
      <c r="K272" s="665">
        <v>12285</v>
      </c>
      <c r="L272" s="665">
        <v>1.1134777485724645</v>
      </c>
      <c r="M272" s="665">
        <v>135</v>
      </c>
      <c r="N272" s="665">
        <v>100</v>
      </c>
      <c r="O272" s="665">
        <v>13700</v>
      </c>
      <c r="P272" s="678">
        <v>1.2417293573823982</v>
      </c>
      <c r="Q272" s="937">
        <v>137</v>
      </c>
    </row>
    <row r="273" spans="1:17" ht="14.4" customHeight="1" x14ac:dyDescent="0.3">
      <c r="A273" s="930" t="s">
        <v>6428</v>
      </c>
      <c r="B273" s="662" t="s">
        <v>6429</v>
      </c>
      <c r="C273" s="662" t="s">
        <v>4986</v>
      </c>
      <c r="D273" s="662" t="s">
        <v>6439</v>
      </c>
      <c r="E273" s="662" t="s">
        <v>6438</v>
      </c>
      <c r="F273" s="665">
        <v>1</v>
      </c>
      <c r="G273" s="665">
        <v>175</v>
      </c>
      <c r="H273" s="665">
        <v>1</v>
      </c>
      <c r="I273" s="665">
        <v>175</v>
      </c>
      <c r="J273" s="665">
        <v>1</v>
      </c>
      <c r="K273" s="665">
        <v>178</v>
      </c>
      <c r="L273" s="665">
        <v>1.0171428571428571</v>
      </c>
      <c r="M273" s="665">
        <v>178</v>
      </c>
      <c r="N273" s="665"/>
      <c r="O273" s="665"/>
      <c r="P273" s="678"/>
      <c r="Q273" s="937"/>
    </row>
    <row r="274" spans="1:17" ht="14.4" customHeight="1" x14ac:dyDescent="0.3">
      <c r="A274" s="930" t="s">
        <v>6428</v>
      </c>
      <c r="B274" s="662" t="s">
        <v>6429</v>
      </c>
      <c r="C274" s="662" t="s">
        <v>4986</v>
      </c>
      <c r="D274" s="662" t="s">
        <v>6440</v>
      </c>
      <c r="E274" s="662" t="s">
        <v>6441</v>
      </c>
      <c r="F274" s="665"/>
      <c r="G274" s="665"/>
      <c r="H274" s="665"/>
      <c r="I274" s="665"/>
      <c r="J274" s="665">
        <v>2</v>
      </c>
      <c r="K274" s="665">
        <v>1240</v>
      </c>
      <c r="L274" s="665"/>
      <c r="M274" s="665">
        <v>620</v>
      </c>
      <c r="N274" s="665"/>
      <c r="O274" s="665"/>
      <c r="P274" s="678"/>
      <c r="Q274" s="937"/>
    </row>
    <row r="275" spans="1:17" ht="14.4" customHeight="1" x14ac:dyDescent="0.3">
      <c r="A275" s="930" t="s">
        <v>6428</v>
      </c>
      <c r="B275" s="662" t="s">
        <v>6429</v>
      </c>
      <c r="C275" s="662" t="s">
        <v>4986</v>
      </c>
      <c r="D275" s="662" t="s">
        <v>6442</v>
      </c>
      <c r="E275" s="662" t="s">
        <v>6443</v>
      </c>
      <c r="F275" s="665">
        <v>10</v>
      </c>
      <c r="G275" s="665">
        <v>1595</v>
      </c>
      <c r="H275" s="665">
        <v>1</v>
      </c>
      <c r="I275" s="665">
        <v>159.5</v>
      </c>
      <c r="J275" s="665">
        <v>8</v>
      </c>
      <c r="K275" s="665">
        <v>1288</v>
      </c>
      <c r="L275" s="665">
        <v>0.80752351097178687</v>
      </c>
      <c r="M275" s="665">
        <v>161</v>
      </c>
      <c r="N275" s="665">
        <v>11</v>
      </c>
      <c r="O275" s="665">
        <v>1903</v>
      </c>
      <c r="P275" s="678">
        <v>1.193103448275862</v>
      </c>
      <c r="Q275" s="937">
        <v>173</v>
      </c>
    </row>
    <row r="276" spans="1:17" ht="14.4" customHeight="1" x14ac:dyDescent="0.3">
      <c r="A276" s="930" t="s">
        <v>6428</v>
      </c>
      <c r="B276" s="662" t="s">
        <v>6429</v>
      </c>
      <c r="C276" s="662" t="s">
        <v>4986</v>
      </c>
      <c r="D276" s="662" t="s">
        <v>6444</v>
      </c>
      <c r="E276" s="662" t="s">
        <v>6445</v>
      </c>
      <c r="F276" s="665">
        <v>2</v>
      </c>
      <c r="G276" s="665">
        <v>764</v>
      </c>
      <c r="H276" s="665">
        <v>1</v>
      </c>
      <c r="I276" s="665">
        <v>382</v>
      </c>
      <c r="J276" s="665"/>
      <c r="K276" s="665"/>
      <c r="L276" s="665"/>
      <c r="M276" s="665"/>
      <c r="N276" s="665">
        <v>1</v>
      </c>
      <c r="O276" s="665">
        <v>384</v>
      </c>
      <c r="P276" s="678">
        <v>0.50261780104712039</v>
      </c>
      <c r="Q276" s="937">
        <v>384</v>
      </c>
    </row>
    <row r="277" spans="1:17" ht="14.4" customHeight="1" x14ac:dyDescent="0.3">
      <c r="A277" s="930" t="s">
        <v>6428</v>
      </c>
      <c r="B277" s="662" t="s">
        <v>6429</v>
      </c>
      <c r="C277" s="662" t="s">
        <v>4986</v>
      </c>
      <c r="D277" s="662" t="s">
        <v>6446</v>
      </c>
      <c r="E277" s="662" t="s">
        <v>6447</v>
      </c>
      <c r="F277" s="665">
        <v>90</v>
      </c>
      <c r="G277" s="665">
        <v>23736</v>
      </c>
      <c r="H277" s="665">
        <v>1</v>
      </c>
      <c r="I277" s="665">
        <v>263.73333333333335</v>
      </c>
      <c r="J277" s="665">
        <v>47</v>
      </c>
      <c r="K277" s="665">
        <v>12502</v>
      </c>
      <c r="L277" s="665">
        <v>0.52671048196831816</v>
      </c>
      <c r="M277" s="665">
        <v>266</v>
      </c>
      <c r="N277" s="665">
        <v>43</v>
      </c>
      <c r="O277" s="665">
        <v>11739</v>
      </c>
      <c r="P277" s="678">
        <v>0.49456521739130432</v>
      </c>
      <c r="Q277" s="937">
        <v>273</v>
      </c>
    </row>
    <row r="278" spans="1:17" ht="14.4" customHeight="1" x14ac:dyDescent="0.3">
      <c r="A278" s="930" t="s">
        <v>6428</v>
      </c>
      <c r="B278" s="662" t="s">
        <v>6429</v>
      </c>
      <c r="C278" s="662" t="s">
        <v>4986</v>
      </c>
      <c r="D278" s="662" t="s">
        <v>6448</v>
      </c>
      <c r="E278" s="662" t="s">
        <v>6449</v>
      </c>
      <c r="F278" s="665">
        <v>97</v>
      </c>
      <c r="G278" s="665">
        <v>13677</v>
      </c>
      <c r="H278" s="665">
        <v>1</v>
      </c>
      <c r="I278" s="665">
        <v>141</v>
      </c>
      <c r="J278" s="665">
        <v>95</v>
      </c>
      <c r="K278" s="665">
        <v>13395</v>
      </c>
      <c r="L278" s="665">
        <v>0.97938144329896903</v>
      </c>
      <c r="M278" s="665">
        <v>141</v>
      </c>
      <c r="N278" s="665">
        <v>94</v>
      </c>
      <c r="O278" s="665">
        <v>13348</v>
      </c>
      <c r="P278" s="678">
        <v>0.97594501718213056</v>
      </c>
      <c r="Q278" s="937">
        <v>142</v>
      </c>
    </row>
    <row r="279" spans="1:17" ht="14.4" customHeight="1" x14ac:dyDescent="0.3">
      <c r="A279" s="930" t="s">
        <v>6428</v>
      </c>
      <c r="B279" s="662" t="s">
        <v>6429</v>
      </c>
      <c r="C279" s="662" t="s">
        <v>4986</v>
      </c>
      <c r="D279" s="662" t="s">
        <v>6450</v>
      </c>
      <c r="E279" s="662" t="s">
        <v>6449</v>
      </c>
      <c r="F279" s="665">
        <v>83</v>
      </c>
      <c r="G279" s="665">
        <v>6474</v>
      </c>
      <c r="H279" s="665">
        <v>1</v>
      </c>
      <c r="I279" s="665">
        <v>78</v>
      </c>
      <c r="J279" s="665">
        <v>91</v>
      </c>
      <c r="K279" s="665">
        <v>7098</v>
      </c>
      <c r="L279" s="665">
        <v>1.0963855421686748</v>
      </c>
      <c r="M279" s="665">
        <v>78</v>
      </c>
      <c r="N279" s="665">
        <v>100</v>
      </c>
      <c r="O279" s="665">
        <v>7800</v>
      </c>
      <c r="P279" s="678">
        <v>1.2048192771084338</v>
      </c>
      <c r="Q279" s="937">
        <v>78</v>
      </c>
    </row>
    <row r="280" spans="1:17" ht="14.4" customHeight="1" x14ac:dyDescent="0.3">
      <c r="A280" s="930" t="s">
        <v>6428</v>
      </c>
      <c r="B280" s="662" t="s">
        <v>6429</v>
      </c>
      <c r="C280" s="662" t="s">
        <v>4986</v>
      </c>
      <c r="D280" s="662" t="s">
        <v>6451</v>
      </c>
      <c r="E280" s="662" t="s">
        <v>6452</v>
      </c>
      <c r="F280" s="665">
        <v>97</v>
      </c>
      <c r="G280" s="665">
        <v>29556</v>
      </c>
      <c r="H280" s="665">
        <v>1</v>
      </c>
      <c r="I280" s="665">
        <v>304.70103092783506</v>
      </c>
      <c r="J280" s="665">
        <v>95</v>
      </c>
      <c r="K280" s="665">
        <v>29165</v>
      </c>
      <c r="L280" s="665">
        <v>0.98677087562593047</v>
      </c>
      <c r="M280" s="665">
        <v>307</v>
      </c>
      <c r="N280" s="665">
        <v>94</v>
      </c>
      <c r="O280" s="665">
        <v>29422</v>
      </c>
      <c r="P280" s="678">
        <v>0.99546623359047237</v>
      </c>
      <c r="Q280" s="937">
        <v>313</v>
      </c>
    </row>
    <row r="281" spans="1:17" ht="14.4" customHeight="1" x14ac:dyDescent="0.3">
      <c r="A281" s="930" t="s">
        <v>6428</v>
      </c>
      <c r="B281" s="662" t="s">
        <v>6429</v>
      </c>
      <c r="C281" s="662" t="s">
        <v>4986</v>
      </c>
      <c r="D281" s="662" t="s">
        <v>6453</v>
      </c>
      <c r="E281" s="662" t="s">
        <v>6454</v>
      </c>
      <c r="F281" s="665">
        <v>2</v>
      </c>
      <c r="G281" s="665">
        <v>972</v>
      </c>
      <c r="H281" s="665">
        <v>1</v>
      </c>
      <c r="I281" s="665">
        <v>486</v>
      </c>
      <c r="J281" s="665"/>
      <c r="K281" s="665"/>
      <c r="L281" s="665"/>
      <c r="M281" s="665"/>
      <c r="N281" s="665">
        <v>1</v>
      </c>
      <c r="O281" s="665">
        <v>488</v>
      </c>
      <c r="P281" s="678">
        <v>0.50205761316872433</v>
      </c>
      <c r="Q281" s="937">
        <v>488</v>
      </c>
    </row>
    <row r="282" spans="1:17" ht="14.4" customHeight="1" x14ac:dyDescent="0.3">
      <c r="A282" s="930" t="s">
        <v>6428</v>
      </c>
      <c r="B282" s="662" t="s">
        <v>6429</v>
      </c>
      <c r="C282" s="662" t="s">
        <v>4986</v>
      </c>
      <c r="D282" s="662" t="s">
        <v>6455</v>
      </c>
      <c r="E282" s="662" t="s">
        <v>6456</v>
      </c>
      <c r="F282" s="665">
        <v>36</v>
      </c>
      <c r="G282" s="665">
        <v>5780</v>
      </c>
      <c r="H282" s="665">
        <v>1</v>
      </c>
      <c r="I282" s="665">
        <v>160.55555555555554</v>
      </c>
      <c r="J282" s="665">
        <v>21</v>
      </c>
      <c r="K282" s="665">
        <v>3381</v>
      </c>
      <c r="L282" s="665">
        <v>0.58494809688581317</v>
      </c>
      <c r="M282" s="665">
        <v>161</v>
      </c>
      <c r="N282" s="665">
        <v>30</v>
      </c>
      <c r="O282" s="665">
        <v>4890</v>
      </c>
      <c r="P282" s="678">
        <v>0.84602076124567471</v>
      </c>
      <c r="Q282" s="937">
        <v>163</v>
      </c>
    </row>
    <row r="283" spans="1:17" ht="14.4" customHeight="1" x14ac:dyDescent="0.3">
      <c r="A283" s="930" t="s">
        <v>6428</v>
      </c>
      <c r="B283" s="662" t="s">
        <v>6429</v>
      </c>
      <c r="C283" s="662" t="s">
        <v>4986</v>
      </c>
      <c r="D283" s="662" t="s">
        <v>6457</v>
      </c>
      <c r="E283" s="662" t="s">
        <v>6431</v>
      </c>
      <c r="F283" s="665">
        <v>229</v>
      </c>
      <c r="G283" s="665">
        <v>16165</v>
      </c>
      <c r="H283" s="665">
        <v>1</v>
      </c>
      <c r="I283" s="665">
        <v>70.589519650655021</v>
      </c>
      <c r="J283" s="665">
        <v>273</v>
      </c>
      <c r="K283" s="665">
        <v>19383</v>
      </c>
      <c r="L283" s="665">
        <v>1.1990720692854933</v>
      </c>
      <c r="M283" s="665">
        <v>71</v>
      </c>
      <c r="N283" s="665">
        <v>273</v>
      </c>
      <c r="O283" s="665">
        <v>19656</v>
      </c>
      <c r="P283" s="678">
        <v>1.2159604082895143</v>
      </c>
      <c r="Q283" s="937">
        <v>72</v>
      </c>
    </row>
    <row r="284" spans="1:17" ht="14.4" customHeight="1" x14ac:dyDescent="0.3">
      <c r="A284" s="930" t="s">
        <v>6428</v>
      </c>
      <c r="B284" s="662" t="s">
        <v>6429</v>
      </c>
      <c r="C284" s="662" t="s">
        <v>4986</v>
      </c>
      <c r="D284" s="662" t="s">
        <v>6458</v>
      </c>
      <c r="E284" s="662" t="s">
        <v>6459</v>
      </c>
      <c r="F284" s="665"/>
      <c r="G284" s="665"/>
      <c r="H284" s="665"/>
      <c r="I284" s="665"/>
      <c r="J284" s="665">
        <v>1</v>
      </c>
      <c r="K284" s="665">
        <v>220</v>
      </c>
      <c r="L284" s="665"/>
      <c r="M284" s="665">
        <v>220</v>
      </c>
      <c r="N284" s="665"/>
      <c r="O284" s="665"/>
      <c r="P284" s="678"/>
      <c r="Q284" s="937"/>
    </row>
    <row r="285" spans="1:17" ht="14.4" customHeight="1" x14ac:dyDescent="0.3">
      <c r="A285" s="930" t="s">
        <v>6428</v>
      </c>
      <c r="B285" s="662" t="s">
        <v>6429</v>
      </c>
      <c r="C285" s="662" t="s">
        <v>4986</v>
      </c>
      <c r="D285" s="662" t="s">
        <v>6460</v>
      </c>
      <c r="E285" s="662" t="s">
        <v>6461</v>
      </c>
      <c r="F285" s="665">
        <v>15</v>
      </c>
      <c r="G285" s="665">
        <v>17879</v>
      </c>
      <c r="H285" s="665">
        <v>1</v>
      </c>
      <c r="I285" s="665">
        <v>1191.9333333333334</v>
      </c>
      <c r="J285" s="665">
        <v>9</v>
      </c>
      <c r="K285" s="665">
        <v>10755</v>
      </c>
      <c r="L285" s="665">
        <v>0.60154371049834998</v>
      </c>
      <c r="M285" s="665">
        <v>1195</v>
      </c>
      <c r="N285" s="665">
        <v>16</v>
      </c>
      <c r="O285" s="665">
        <v>19376</v>
      </c>
      <c r="P285" s="678">
        <v>1.08372951507355</v>
      </c>
      <c r="Q285" s="937">
        <v>1211</v>
      </c>
    </row>
    <row r="286" spans="1:17" ht="14.4" customHeight="1" x14ac:dyDescent="0.3">
      <c r="A286" s="930" t="s">
        <v>6428</v>
      </c>
      <c r="B286" s="662" t="s">
        <v>6429</v>
      </c>
      <c r="C286" s="662" t="s">
        <v>4986</v>
      </c>
      <c r="D286" s="662" t="s">
        <v>6462</v>
      </c>
      <c r="E286" s="662" t="s">
        <v>6463</v>
      </c>
      <c r="F286" s="665">
        <v>6</v>
      </c>
      <c r="G286" s="665">
        <v>652</v>
      </c>
      <c r="H286" s="665">
        <v>1</v>
      </c>
      <c r="I286" s="665">
        <v>108.66666666666667</v>
      </c>
      <c r="J286" s="665">
        <v>8</v>
      </c>
      <c r="K286" s="665">
        <v>880</v>
      </c>
      <c r="L286" s="665">
        <v>1.3496932515337423</v>
      </c>
      <c r="M286" s="665">
        <v>110</v>
      </c>
      <c r="N286" s="665">
        <v>8</v>
      </c>
      <c r="O286" s="665">
        <v>912</v>
      </c>
      <c r="P286" s="678">
        <v>1.3987730061349692</v>
      </c>
      <c r="Q286" s="937">
        <v>114</v>
      </c>
    </row>
    <row r="287" spans="1:17" ht="14.4" customHeight="1" x14ac:dyDescent="0.3">
      <c r="A287" s="930" t="s">
        <v>6428</v>
      </c>
      <c r="B287" s="662" t="s">
        <v>6429</v>
      </c>
      <c r="C287" s="662" t="s">
        <v>4986</v>
      </c>
      <c r="D287" s="662" t="s">
        <v>6464</v>
      </c>
      <c r="E287" s="662" t="s">
        <v>6465</v>
      </c>
      <c r="F287" s="665"/>
      <c r="G287" s="665"/>
      <c r="H287" s="665"/>
      <c r="I287" s="665"/>
      <c r="J287" s="665">
        <v>2</v>
      </c>
      <c r="K287" s="665">
        <v>646</v>
      </c>
      <c r="L287" s="665"/>
      <c r="M287" s="665">
        <v>323</v>
      </c>
      <c r="N287" s="665">
        <v>1</v>
      </c>
      <c r="O287" s="665">
        <v>346</v>
      </c>
      <c r="P287" s="678"/>
      <c r="Q287" s="937">
        <v>346</v>
      </c>
    </row>
    <row r="288" spans="1:17" ht="14.4" customHeight="1" x14ac:dyDescent="0.3">
      <c r="A288" s="930" t="s">
        <v>6428</v>
      </c>
      <c r="B288" s="662" t="s">
        <v>6429</v>
      </c>
      <c r="C288" s="662" t="s">
        <v>4986</v>
      </c>
      <c r="D288" s="662" t="s">
        <v>6466</v>
      </c>
      <c r="E288" s="662" t="s">
        <v>6467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301</v>
      </c>
      <c r="P288" s="678"/>
      <c r="Q288" s="937">
        <v>301</v>
      </c>
    </row>
    <row r="289" spans="1:17" ht="14.4" customHeight="1" x14ac:dyDescent="0.3">
      <c r="A289" s="930" t="s">
        <v>6468</v>
      </c>
      <c r="B289" s="662" t="s">
        <v>6469</v>
      </c>
      <c r="C289" s="662" t="s">
        <v>4986</v>
      </c>
      <c r="D289" s="662" t="s">
        <v>6470</v>
      </c>
      <c r="E289" s="662" t="s">
        <v>6471</v>
      </c>
      <c r="F289" s="665">
        <v>19</v>
      </c>
      <c r="G289" s="665">
        <v>1014</v>
      </c>
      <c r="H289" s="665">
        <v>1</v>
      </c>
      <c r="I289" s="665">
        <v>53.368421052631582</v>
      </c>
      <c r="J289" s="665">
        <v>38</v>
      </c>
      <c r="K289" s="665">
        <v>2052</v>
      </c>
      <c r="L289" s="665">
        <v>2.0236686390532546</v>
      </c>
      <c r="M289" s="665">
        <v>54</v>
      </c>
      <c r="N289" s="665">
        <v>84</v>
      </c>
      <c r="O289" s="665">
        <v>4872</v>
      </c>
      <c r="P289" s="678">
        <v>4.8047337278106506</v>
      </c>
      <c r="Q289" s="937">
        <v>58</v>
      </c>
    </row>
    <row r="290" spans="1:17" ht="14.4" customHeight="1" x14ac:dyDescent="0.3">
      <c r="A290" s="930" t="s">
        <v>6468</v>
      </c>
      <c r="B290" s="662" t="s">
        <v>6469</v>
      </c>
      <c r="C290" s="662" t="s">
        <v>4986</v>
      </c>
      <c r="D290" s="662" t="s">
        <v>6472</v>
      </c>
      <c r="E290" s="662" t="s">
        <v>6473</v>
      </c>
      <c r="F290" s="665">
        <v>46</v>
      </c>
      <c r="G290" s="665">
        <v>5588</v>
      </c>
      <c r="H290" s="665">
        <v>1</v>
      </c>
      <c r="I290" s="665">
        <v>121.47826086956522</v>
      </c>
      <c r="J290" s="665">
        <v>46</v>
      </c>
      <c r="K290" s="665">
        <v>5658</v>
      </c>
      <c r="L290" s="665">
        <v>1.0125268432355046</v>
      </c>
      <c r="M290" s="665">
        <v>123</v>
      </c>
      <c r="N290" s="665">
        <v>92</v>
      </c>
      <c r="O290" s="665">
        <v>12052</v>
      </c>
      <c r="P290" s="678">
        <v>2.1567644953471725</v>
      </c>
      <c r="Q290" s="937">
        <v>131</v>
      </c>
    </row>
    <row r="291" spans="1:17" ht="14.4" customHeight="1" x14ac:dyDescent="0.3">
      <c r="A291" s="930" t="s">
        <v>6468</v>
      </c>
      <c r="B291" s="662" t="s">
        <v>6469</v>
      </c>
      <c r="C291" s="662" t="s">
        <v>4986</v>
      </c>
      <c r="D291" s="662" t="s">
        <v>6474</v>
      </c>
      <c r="E291" s="662" t="s">
        <v>6475</v>
      </c>
      <c r="F291" s="665">
        <v>5</v>
      </c>
      <c r="G291" s="665">
        <v>872</v>
      </c>
      <c r="H291" s="665">
        <v>1</v>
      </c>
      <c r="I291" s="665">
        <v>174.4</v>
      </c>
      <c r="J291" s="665">
        <v>1</v>
      </c>
      <c r="K291" s="665">
        <v>177</v>
      </c>
      <c r="L291" s="665">
        <v>0.20298165137614679</v>
      </c>
      <c r="M291" s="665">
        <v>177</v>
      </c>
      <c r="N291" s="665">
        <v>5</v>
      </c>
      <c r="O291" s="665">
        <v>945</v>
      </c>
      <c r="P291" s="678">
        <v>1.0837155963302751</v>
      </c>
      <c r="Q291" s="937">
        <v>189</v>
      </c>
    </row>
    <row r="292" spans="1:17" ht="14.4" customHeight="1" x14ac:dyDescent="0.3">
      <c r="A292" s="930" t="s">
        <v>6468</v>
      </c>
      <c r="B292" s="662" t="s">
        <v>6469</v>
      </c>
      <c r="C292" s="662" t="s">
        <v>4986</v>
      </c>
      <c r="D292" s="662" t="s">
        <v>6476</v>
      </c>
      <c r="E292" s="662" t="s">
        <v>6477</v>
      </c>
      <c r="F292" s="665">
        <v>3</v>
      </c>
      <c r="G292" s="665">
        <v>1140</v>
      </c>
      <c r="H292" s="665">
        <v>1</v>
      </c>
      <c r="I292" s="665">
        <v>380</v>
      </c>
      <c r="J292" s="665">
        <v>2</v>
      </c>
      <c r="K292" s="665">
        <v>768</v>
      </c>
      <c r="L292" s="665">
        <v>0.67368421052631577</v>
      </c>
      <c r="M292" s="665">
        <v>384</v>
      </c>
      <c r="N292" s="665">
        <v>13</v>
      </c>
      <c r="O292" s="665">
        <v>5291</v>
      </c>
      <c r="P292" s="678">
        <v>4.6412280701754387</v>
      </c>
      <c r="Q292" s="937">
        <v>407</v>
      </c>
    </row>
    <row r="293" spans="1:17" ht="14.4" customHeight="1" x14ac:dyDescent="0.3">
      <c r="A293" s="930" t="s">
        <v>6468</v>
      </c>
      <c r="B293" s="662" t="s">
        <v>6469</v>
      </c>
      <c r="C293" s="662" t="s">
        <v>4986</v>
      </c>
      <c r="D293" s="662" t="s">
        <v>6478</v>
      </c>
      <c r="E293" s="662" t="s">
        <v>6479</v>
      </c>
      <c r="F293" s="665"/>
      <c r="G293" s="665"/>
      <c r="H293" s="665"/>
      <c r="I293" s="665"/>
      <c r="J293" s="665">
        <v>10</v>
      </c>
      <c r="K293" s="665">
        <v>1720</v>
      </c>
      <c r="L293" s="665"/>
      <c r="M293" s="665">
        <v>172</v>
      </c>
      <c r="N293" s="665">
        <v>23</v>
      </c>
      <c r="O293" s="665">
        <v>4117</v>
      </c>
      <c r="P293" s="678"/>
      <c r="Q293" s="937">
        <v>179</v>
      </c>
    </row>
    <row r="294" spans="1:17" ht="14.4" customHeight="1" x14ac:dyDescent="0.3">
      <c r="A294" s="930" t="s">
        <v>6468</v>
      </c>
      <c r="B294" s="662" t="s">
        <v>6469</v>
      </c>
      <c r="C294" s="662" t="s">
        <v>4986</v>
      </c>
      <c r="D294" s="662" t="s">
        <v>6480</v>
      </c>
      <c r="E294" s="662" t="s">
        <v>6481</v>
      </c>
      <c r="F294" s="665"/>
      <c r="G294" s="665"/>
      <c r="H294" s="665"/>
      <c r="I294" s="665"/>
      <c r="J294" s="665">
        <v>2</v>
      </c>
      <c r="K294" s="665">
        <v>1066</v>
      </c>
      <c r="L294" s="665"/>
      <c r="M294" s="665">
        <v>533</v>
      </c>
      <c r="N294" s="665">
        <v>9</v>
      </c>
      <c r="O294" s="665">
        <v>5121</v>
      </c>
      <c r="P294" s="678"/>
      <c r="Q294" s="937">
        <v>569</v>
      </c>
    </row>
    <row r="295" spans="1:17" ht="14.4" customHeight="1" x14ac:dyDescent="0.3">
      <c r="A295" s="930" t="s">
        <v>6468</v>
      </c>
      <c r="B295" s="662" t="s">
        <v>6469</v>
      </c>
      <c r="C295" s="662" t="s">
        <v>4986</v>
      </c>
      <c r="D295" s="662" t="s">
        <v>6482</v>
      </c>
      <c r="E295" s="662" t="s">
        <v>6483</v>
      </c>
      <c r="F295" s="665">
        <v>7</v>
      </c>
      <c r="G295" s="665">
        <v>2232</v>
      </c>
      <c r="H295" s="665">
        <v>1</v>
      </c>
      <c r="I295" s="665">
        <v>318.85714285714283</v>
      </c>
      <c r="J295" s="665">
        <v>16</v>
      </c>
      <c r="K295" s="665">
        <v>5152</v>
      </c>
      <c r="L295" s="665">
        <v>2.3082437275985663</v>
      </c>
      <c r="M295" s="665">
        <v>322</v>
      </c>
      <c r="N295" s="665">
        <v>28</v>
      </c>
      <c r="O295" s="665">
        <v>9380</v>
      </c>
      <c r="P295" s="678">
        <v>4.2025089605734767</v>
      </c>
      <c r="Q295" s="937">
        <v>335</v>
      </c>
    </row>
    <row r="296" spans="1:17" ht="14.4" customHeight="1" x14ac:dyDescent="0.3">
      <c r="A296" s="930" t="s">
        <v>6468</v>
      </c>
      <c r="B296" s="662" t="s">
        <v>6469</v>
      </c>
      <c r="C296" s="662" t="s">
        <v>4986</v>
      </c>
      <c r="D296" s="662" t="s">
        <v>6484</v>
      </c>
      <c r="E296" s="662" t="s">
        <v>6485</v>
      </c>
      <c r="F296" s="665">
        <v>48</v>
      </c>
      <c r="G296" s="665">
        <v>16248</v>
      </c>
      <c r="H296" s="665">
        <v>1</v>
      </c>
      <c r="I296" s="665">
        <v>338.5</v>
      </c>
      <c r="J296" s="665">
        <v>23</v>
      </c>
      <c r="K296" s="665">
        <v>7843</v>
      </c>
      <c r="L296" s="665">
        <v>0.48270556376169377</v>
      </c>
      <c r="M296" s="665">
        <v>341</v>
      </c>
      <c r="N296" s="665">
        <v>11</v>
      </c>
      <c r="O296" s="665">
        <v>3839</v>
      </c>
      <c r="P296" s="678">
        <v>0.23627523387493846</v>
      </c>
      <c r="Q296" s="937">
        <v>349</v>
      </c>
    </row>
    <row r="297" spans="1:17" ht="14.4" customHeight="1" x14ac:dyDescent="0.3">
      <c r="A297" s="930" t="s">
        <v>6468</v>
      </c>
      <c r="B297" s="662" t="s">
        <v>6469</v>
      </c>
      <c r="C297" s="662" t="s">
        <v>4986</v>
      </c>
      <c r="D297" s="662" t="s">
        <v>6486</v>
      </c>
      <c r="E297" s="662" t="s">
        <v>6487</v>
      </c>
      <c r="F297" s="665">
        <v>1</v>
      </c>
      <c r="G297" s="665">
        <v>108</v>
      </c>
      <c r="H297" s="665">
        <v>1</v>
      </c>
      <c r="I297" s="665">
        <v>108</v>
      </c>
      <c r="J297" s="665">
        <v>1</v>
      </c>
      <c r="K297" s="665">
        <v>109</v>
      </c>
      <c r="L297" s="665">
        <v>1.0092592592592593</v>
      </c>
      <c r="M297" s="665">
        <v>109</v>
      </c>
      <c r="N297" s="665">
        <v>7</v>
      </c>
      <c r="O297" s="665">
        <v>819</v>
      </c>
      <c r="P297" s="678">
        <v>7.583333333333333</v>
      </c>
      <c r="Q297" s="937">
        <v>117</v>
      </c>
    </row>
    <row r="298" spans="1:17" ht="14.4" customHeight="1" x14ac:dyDescent="0.3">
      <c r="A298" s="930" t="s">
        <v>6468</v>
      </c>
      <c r="B298" s="662" t="s">
        <v>6469</v>
      </c>
      <c r="C298" s="662" t="s">
        <v>4986</v>
      </c>
      <c r="D298" s="662" t="s">
        <v>6488</v>
      </c>
      <c r="E298" s="662" t="s">
        <v>6489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387</v>
      </c>
      <c r="P298" s="678"/>
      <c r="Q298" s="937">
        <v>387</v>
      </c>
    </row>
    <row r="299" spans="1:17" ht="14.4" customHeight="1" x14ac:dyDescent="0.3">
      <c r="A299" s="930" t="s">
        <v>6468</v>
      </c>
      <c r="B299" s="662" t="s">
        <v>6469</v>
      </c>
      <c r="C299" s="662" t="s">
        <v>4986</v>
      </c>
      <c r="D299" s="662" t="s">
        <v>6490</v>
      </c>
      <c r="E299" s="662" t="s">
        <v>6491</v>
      </c>
      <c r="F299" s="665">
        <v>1</v>
      </c>
      <c r="G299" s="665">
        <v>37</v>
      </c>
      <c r="H299" s="665">
        <v>1</v>
      </c>
      <c r="I299" s="665">
        <v>37</v>
      </c>
      <c r="J299" s="665">
        <v>1</v>
      </c>
      <c r="K299" s="665">
        <v>37</v>
      </c>
      <c r="L299" s="665">
        <v>1</v>
      </c>
      <c r="M299" s="665">
        <v>37</v>
      </c>
      <c r="N299" s="665">
        <v>4</v>
      </c>
      <c r="O299" s="665">
        <v>152</v>
      </c>
      <c r="P299" s="678">
        <v>4.1081081081081079</v>
      </c>
      <c r="Q299" s="937">
        <v>38</v>
      </c>
    </row>
    <row r="300" spans="1:17" ht="14.4" customHeight="1" x14ac:dyDescent="0.3">
      <c r="A300" s="930" t="s">
        <v>6468</v>
      </c>
      <c r="B300" s="662" t="s">
        <v>6469</v>
      </c>
      <c r="C300" s="662" t="s">
        <v>4986</v>
      </c>
      <c r="D300" s="662" t="s">
        <v>5927</v>
      </c>
      <c r="E300" s="662" t="s">
        <v>5928</v>
      </c>
      <c r="F300" s="665">
        <v>1</v>
      </c>
      <c r="G300" s="665">
        <v>664</v>
      </c>
      <c r="H300" s="665">
        <v>1</v>
      </c>
      <c r="I300" s="665">
        <v>664</v>
      </c>
      <c r="J300" s="665"/>
      <c r="K300" s="665"/>
      <c r="L300" s="665"/>
      <c r="M300" s="665"/>
      <c r="N300" s="665">
        <v>2</v>
      </c>
      <c r="O300" s="665">
        <v>1408</v>
      </c>
      <c r="P300" s="678">
        <v>2.1204819277108435</v>
      </c>
      <c r="Q300" s="937">
        <v>704</v>
      </c>
    </row>
    <row r="301" spans="1:17" ht="14.4" customHeight="1" x14ac:dyDescent="0.3">
      <c r="A301" s="930" t="s">
        <v>6468</v>
      </c>
      <c r="B301" s="662" t="s">
        <v>6469</v>
      </c>
      <c r="C301" s="662" t="s">
        <v>4986</v>
      </c>
      <c r="D301" s="662" t="s">
        <v>6492</v>
      </c>
      <c r="E301" s="662" t="s">
        <v>6493</v>
      </c>
      <c r="F301" s="665">
        <v>24</v>
      </c>
      <c r="G301" s="665">
        <v>6774</v>
      </c>
      <c r="H301" s="665">
        <v>1</v>
      </c>
      <c r="I301" s="665">
        <v>282.25</v>
      </c>
      <c r="J301" s="665">
        <v>29</v>
      </c>
      <c r="K301" s="665">
        <v>8265</v>
      </c>
      <c r="L301" s="665">
        <v>1.2201062887511072</v>
      </c>
      <c r="M301" s="665">
        <v>285</v>
      </c>
      <c r="N301" s="665">
        <v>52</v>
      </c>
      <c r="O301" s="665">
        <v>15808</v>
      </c>
      <c r="P301" s="678">
        <v>2.3336285798641865</v>
      </c>
      <c r="Q301" s="937">
        <v>304</v>
      </c>
    </row>
    <row r="302" spans="1:17" ht="14.4" customHeight="1" x14ac:dyDescent="0.3">
      <c r="A302" s="930" t="s">
        <v>6468</v>
      </c>
      <c r="B302" s="662" t="s">
        <v>6469</v>
      </c>
      <c r="C302" s="662" t="s">
        <v>4986</v>
      </c>
      <c r="D302" s="662" t="s">
        <v>6494</v>
      </c>
      <c r="E302" s="662" t="s">
        <v>6495</v>
      </c>
      <c r="F302" s="665">
        <v>14</v>
      </c>
      <c r="G302" s="665">
        <v>6404</v>
      </c>
      <c r="H302" s="665">
        <v>1</v>
      </c>
      <c r="I302" s="665">
        <v>457.42857142857144</v>
      </c>
      <c r="J302" s="665">
        <v>16</v>
      </c>
      <c r="K302" s="665">
        <v>7392</v>
      </c>
      <c r="L302" s="665">
        <v>1.1542785758900687</v>
      </c>
      <c r="M302" s="665">
        <v>462</v>
      </c>
      <c r="N302" s="665">
        <v>39</v>
      </c>
      <c r="O302" s="665">
        <v>19266</v>
      </c>
      <c r="P302" s="678">
        <v>3.0084322298563397</v>
      </c>
      <c r="Q302" s="937">
        <v>494</v>
      </c>
    </row>
    <row r="303" spans="1:17" ht="14.4" customHeight="1" x14ac:dyDescent="0.3">
      <c r="A303" s="930" t="s">
        <v>6468</v>
      </c>
      <c r="B303" s="662" t="s">
        <v>6469</v>
      </c>
      <c r="C303" s="662" t="s">
        <v>4986</v>
      </c>
      <c r="D303" s="662" t="s">
        <v>6496</v>
      </c>
      <c r="E303" s="662" t="s">
        <v>6497</v>
      </c>
      <c r="F303" s="665">
        <v>39</v>
      </c>
      <c r="G303" s="665">
        <v>13668</v>
      </c>
      <c r="H303" s="665">
        <v>1</v>
      </c>
      <c r="I303" s="665">
        <v>350.46153846153845</v>
      </c>
      <c r="J303" s="665">
        <v>45</v>
      </c>
      <c r="K303" s="665">
        <v>16020</v>
      </c>
      <c r="L303" s="665">
        <v>1.1720807726075504</v>
      </c>
      <c r="M303" s="665">
        <v>356</v>
      </c>
      <c r="N303" s="665">
        <v>80</v>
      </c>
      <c r="O303" s="665">
        <v>29600</v>
      </c>
      <c r="P303" s="678">
        <v>2.1656423763535266</v>
      </c>
      <c r="Q303" s="937">
        <v>370</v>
      </c>
    </row>
    <row r="304" spans="1:17" ht="14.4" customHeight="1" x14ac:dyDescent="0.3">
      <c r="A304" s="930" t="s">
        <v>6468</v>
      </c>
      <c r="B304" s="662" t="s">
        <v>6469</v>
      </c>
      <c r="C304" s="662" t="s">
        <v>4986</v>
      </c>
      <c r="D304" s="662" t="s">
        <v>6498</v>
      </c>
      <c r="E304" s="662" t="s">
        <v>6499</v>
      </c>
      <c r="F304" s="665">
        <v>1</v>
      </c>
      <c r="G304" s="665">
        <v>115</v>
      </c>
      <c r="H304" s="665">
        <v>1</v>
      </c>
      <c r="I304" s="665">
        <v>115</v>
      </c>
      <c r="J304" s="665">
        <v>1</v>
      </c>
      <c r="K304" s="665">
        <v>117</v>
      </c>
      <c r="L304" s="665">
        <v>1.017391304347826</v>
      </c>
      <c r="M304" s="665">
        <v>117</v>
      </c>
      <c r="N304" s="665">
        <v>2</v>
      </c>
      <c r="O304" s="665">
        <v>250</v>
      </c>
      <c r="P304" s="678">
        <v>2.1739130434782608</v>
      </c>
      <c r="Q304" s="937">
        <v>125</v>
      </c>
    </row>
    <row r="305" spans="1:17" ht="14.4" customHeight="1" x14ac:dyDescent="0.3">
      <c r="A305" s="930" t="s">
        <v>6468</v>
      </c>
      <c r="B305" s="662" t="s">
        <v>6469</v>
      </c>
      <c r="C305" s="662" t="s">
        <v>4986</v>
      </c>
      <c r="D305" s="662" t="s">
        <v>5929</v>
      </c>
      <c r="E305" s="662" t="s">
        <v>5930</v>
      </c>
      <c r="F305" s="665">
        <v>2</v>
      </c>
      <c r="G305" s="665">
        <v>918</v>
      </c>
      <c r="H305" s="665">
        <v>1</v>
      </c>
      <c r="I305" s="665">
        <v>459</v>
      </c>
      <c r="J305" s="665">
        <v>1</v>
      </c>
      <c r="K305" s="665">
        <v>463</v>
      </c>
      <c r="L305" s="665">
        <v>0.50435729847494548</v>
      </c>
      <c r="M305" s="665">
        <v>463</v>
      </c>
      <c r="N305" s="665">
        <v>9</v>
      </c>
      <c r="O305" s="665">
        <v>4455</v>
      </c>
      <c r="P305" s="678">
        <v>4.8529411764705879</v>
      </c>
      <c r="Q305" s="937">
        <v>495</v>
      </c>
    </row>
    <row r="306" spans="1:17" ht="14.4" customHeight="1" x14ac:dyDescent="0.3">
      <c r="A306" s="930" t="s">
        <v>6468</v>
      </c>
      <c r="B306" s="662" t="s">
        <v>6469</v>
      </c>
      <c r="C306" s="662" t="s">
        <v>4986</v>
      </c>
      <c r="D306" s="662" t="s">
        <v>6500</v>
      </c>
      <c r="E306" s="662" t="s">
        <v>6501</v>
      </c>
      <c r="F306" s="665">
        <v>2</v>
      </c>
      <c r="G306" s="665">
        <v>868</v>
      </c>
      <c r="H306" s="665">
        <v>1</v>
      </c>
      <c r="I306" s="665">
        <v>434</v>
      </c>
      <c r="J306" s="665">
        <v>6</v>
      </c>
      <c r="K306" s="665">
        <v>2622</v>
      </c>
      <c r="L306" s="665">
        <v>3.0207373271889399</v>
      </c>
      <c r="M306" s="665">
        <v>437</v>
      </c>
      <c r="N306" s="665">
        <v>17</v>
      </c>
      <c r="O306" s="665">
        <v>7752</v>
      </c>
      <c r="P306" s="678">
        <v>8.9308755760368665</v>
      </c>
      <c r="Q306" s="937">
        <v>456</v>
      </c>
    </row>
    <row r="307" spans="1:17" ht="14.4" customHeight="1" x14ac:dyDescent="0.3">
      <c r="A307" s="930" t="s">
        <v>6468</v>
      </c>
      <c r="B307" s="662" t="s">
        <v>6469</v>
      </c>
      <c r="C307" s="662" t="s">
        <v>4986</v>
      </c>
      <c r="D307" s="662" t="s">
        <v>6502</v>
      </c>
      <c r="E307" s="662" t="s">
        <v>6503</v>
      </c>
      <c r="F307" s="665">
        <v>11</v>
      </c>
      <c r="G307" s="665">
        <v>588</v>
      </c>
      <c r="H307" s="665">
        <v>1</v>
      </c>
      <c r="I307" s="665">
        <v>53.454545454545453</v>
      </c>
      <c r="J307" s="665">
        <v>8</v>
      </c>
      <c r="K307" s="665">
        <v>432</v>
      </c>
      <c r="L307" s="665">
        <v>0.73469387755102045</v>
      </c>
      <c r="M307" s="665">
        <v>54</v>
      </c>
      <c r="N307" s="665">
        <v>10</v>
      </c>
      <c r="O307" s="665">
        <v>580</v>
      </c>
      <c r="P307" s="678">
        <v>0.98639455782312924</v>
      </c>
      <c r="Q307" s="937">
        <v>58</v>
      </c>
    </row>
    <row r="308" spans="1:17" ht="14.4" customHeight="1" x14ac:dyDescent="0.3">
      <c r="A308" s="930" t="s">
        <v>6468</v>
      </c>
      <c r="B308" s="662" t="s">
        <v>6469</v>
      </c>
      <c r="C308" s="662" t="s">
        <v>4986</v>
      </c>
      <c r="D308" s="662" t="s">
        <v>6504</v>
      </c>
      <c r="E308" s="662" t="s">
        <v>6505</v>
      </c>
      <c r="F308" s="665">
        <v>285</v>
      </c>
      <c r="G308" s="665">
        <v>47499</v>
      </c>
      <c r="H308" s="665">
        <v>1</v>
      </c>
      <c r="I308" s="665">
        <v>166.66315789473686</v>
      </c>
      <c r="J308" s="665">
        <v>202</v>
      </c>
      <c r="K308" s="665">
        <v>34138</v>
      </c>
      <c r="L308" s="665">
        <v>0.71870986757615951</v>
      </c>
      <c r="M308" s="665">
        <v>169</v>
      </c>
      <c r="N308" s="665">
        <v>408</v>
      </c>
      <c r="O308" s="665">
        <v>71400</v>
      </c>
      <c r="P308" s="678">
        <v>1.5031895408324385</v>
      </c>
      <c r="Q308" s="937">
        <v>175</v>
      </c>
    </row>
    <row r="309" spans="1:17" ht="14.4" customHeight="1" x14ac:dyDescent="0.3">
      <c r="A309" s="930" t="s">
        <v>6468</v>
      </c>
      <c r="B309" s="662" t="s">
        <v>6469</v>
      </c>
      <c r="C309" s="662" t="s">
        <v>4986</v>
      </c>
      <c r="D309" s="662" t="s">
        <v>5933</v>
      </c>
      <c r="E309" s="662" t="s">
        <v>5934</v>
      </c>
      <c r="F309" s="665">
        <v>6</v>
      </c>
      <c r="G309" s="665">
        <v>478</v>
      </c>
      <c r="H309" s="665">
        <v>1</v>
      </c>
      <c r="I309" s="665">
        <v>79.666666666666671</v>
      </c>
      <c r="J309" s="665"/>
      <c r="K309" s="665"/>
      <c r="L309" s="665"/>
      <c r="M309" s="665"/>
      <c r="N309" s="665">
        <v>4</v>
      </c>
      <c r="O309" s="665">
        <v>340</v>
      </c>
      <c r="P309" s="678">
        <v>0.71129707112970708</v>
      </c>
      <c r="Q309" s="937">
        <v>85</v>
      </c>
    </row>
    <row r="310" spans="1:17" ht="14.4" customHeight="1" x14ac:dyDescent="0.3">
      <c r="A310" s="930" t="s">
        <v>6468</v>
      </c>
      <c r="B310" s="662" t="s">
        <v>6469</v>
      </c>
      <c r="C310" s="662" t="s">
        <v>4986</v>
      </c>
      <c r="D310" s="662" t="s">
        <v>6506</v>
      </c>
      <c r="E310" s="662" t="s">
        <v>6507</v>
      </c>
      <c r="F310" s="665">
        <v>6</v>
      </c>
      <c r="G310" s="665">
        <v>968</v>
      </c>
      <c r="H310" s="665">
        <v>1</v>
      </c>
      <c r="I310" s="665">
        <v>161.33333333333334</v>
      </c>
      <c r="J310" s="665">
        <v>2</v>
      </c>
      <c r="K310" s="665">
        <v>326</v>
      </c>
      <c r="L310" s="665">
        <v>0.33677685950413222</v>
      </c>
      <c r="M310" s="665">
        <v>163</v>
      </c>
      <c r="N310" s="665">
        <v>5</v>
      </c>
      <c r="O310" s="665">
        <v>845</v>
      </c>
      <c r="P310" s="678">
        <v>0.87293388429752061</v>
      </c>
      <c r="Q310" s="937">
        <v>169</v>
      </c>
    </row>
    <row r="311" spans="1:17" ht="14.4" customHeight="1" x14ac:dyDescent="0.3">
      <c r="A311" s="930" t="s">
        <v>6468</v>
      </c>
      <c r="B311" s="662" t="s">
        <v>6469</v>
      </c>
      <c r="C311" s="662" t="s">
        <v>4986</v>
      </c>
      <c r="D311" s="662" t="s">
        <v>5937</v>
      </c>
      <c r="E311" s="662" t="s">
        <v>5938</v>
      </c>
      <c r="F311" s="665">
        <v>1</v>
      </c>
      <c r="G311" s="665">
        <v>169</v>
      </c>
      <c r="H311" s="665">
        <v>1</v>
      </c>
      <c r="I311" s="665">
        <v>169</v>
      </c>
      <c r="J311" s="665"/>
      <c r="K311" s="665"/>
      <c r="L311" s="665"/>
      <c r="M311" s="665"/>
      <c r="N311" s="665"/>
      <c r="O311" s="665"/>
      <c r="P311" s="678"/>
      <c r="Q311" s="937"/>
    </row>
    <row r="312" spans="1:17" ht="14.4" customHeight="1" x14ac:dyDescent="0.3">
      <c r="A312" s="930" t="s">
        <v>6468</v>
      </c>
      <c r="B312" s="662" t="s">
        <v>6469</v>
      </c>
      <c r="C312" s="662" t="s">
        <v>4986</v>
      </c>
      <c r="D312" s="662" t="s">
        <v>6508</v>
      </c>
      <c r="E312" s="662" t="s">
        <v>6509</v>
      </c>
      <c r="F312" s="665">
        <v>1</v>
      </c>
      <c r="G312" s="665">
        <v>243</v>
      </c>
      <c r="H312" s="665">
        <v>1</v>
      </c>
      <c r="I312" s="665">
        <v>243</v>
      </c>
      <c r="J312" s="665"/>
      <c r="K312" s="665"/>
      <c r="L312" s="665"/>
      <c r="M312" s="665"/>
      <c r="N312" s="665">
        <v>2</v>
      </c>
      <c r="O312" s="665">
        <v>526</v>
      </c>
      <c r="P312" s="678">
        <v>2.1646090534979425</v>
      </c>
      <c r="Q312" s="937">
        <v>263</v>
      </c>
    </row>
    <row r="313" spans="1:17" ht="14.4" customHeight="1" x14ac:dyDescent="0.3">
      <c r="A313" s="930" t="s">
        <v>6468</v>
      </c>
      <c r="B313" s="662" t="s">
        <v>6469</v>
      </c>
      <c r="C313" s="662" t="s">
        <v>4986</v>
      </c>
      <c r="D313" s="662" t="s">
        <v>6510</v>
      </c>
      <c r="E313" s="662" t="s">
        <v>6511</v>
      </c>
      <c r="F313" s="665"/>
      <c r="G313" s="665"/>
      <c r="H313" s="665"/>
      <c r="I313" s="665"/>
      <c r="J313" s="665">
        <v>1</v>
      </c>
      <c r="K313" s="665">
        <v>2012</v>
      </c>
      <c r="L313" s="665"/>
      <c r="M313" s="665">
        <v>2012</v>
      </c>
      <c r="N313" s="665">
        <v>1</v>
      </c>
      <c r="O313" s="665">
        <v>2130</v>
      </c>
      <c r="P313" s="678"/>
      <c r="Q313" s="937">
        <v>2130</v>
      </c>
    </row>
    <row r="314" spans="1:17" ht="14.4" customHeight="1" x14ac:dyDescent="0.3">
      <c r="A314" s="930" t="s">
        <v>6468</v>
      </c>
      <c r="B314" s="662" t="s">
        <v>6469</v>
      </c>
      <c r="C314" s="662" t="s">
        <v>4986</v>
      </c>
      <c r="D314" s="662" t="s">
        <v>6512</v>
      </c>
      <c r="E314" s="662" t="s">
        <v>6513</v>
      </c>
      <c r="F314" s="665">
        <v>1</v>
      </c>
      <c r="G314" s="665">
        <v>223</v>
      </c>
      <c r="H314" s="665">
        <v>1</v>
      </c>
      <c r="I314" s="665">
        <v>223</v>
      </c>
      <c r="J314" s="665">
        <v>1</v>
      </c>
      <c r="K314" s="665">
        <v>226</v>
      </c>
      <c r="L314" s="665">
        <v>1.0134529147982063</v>
      </c>
      <c r="M314" s="665">
        <v>226</v>
      </c>
      <c r="N314" s="665">
        <v>9</v>
      </c>
      <c r="O314" s="665">
        <v>2178</v>
      </c>
      <c r="P314" s="678">
        <v>9.7668161434977581</v>
      </c>
      <c r="Q314" s="937">
        <v>242</v>
      </c>
    </row>
    <row r="315" spans="1:17" ht="14.4" customHeight="1" x14ac:dyDescent="0.3">
      <c r="A315" s="930" t="s">
        <v>6468</v>
      </c>
      <c r="B315" s="662" t="s">
        <v>6469</v>
      </c>
      <c r="C315" s="662" t="s">
        <v>4986</v>
      </c>
      <c r="D315" s="662" t="s">
        <v>6514</v>
      </c>
      <c r="E315" s="662" t="s">
        <v>6515</v>
      </c>
      <c r="F315" s="665">
        <v>11</v>
      </c>
      <c r="G315" s="665">
        <v>4504</v>
      </c>
      <c r="H315" s="665">
        <v>1</v>
      </c>
      <c r="I315" s="665">
        <v>409.45454545454544</v>
      </c>
      <c r="J315" s="665">
        <v>5</v>
      </c>
      <c r="K315" s="665">
        <v>2090</v>
      </c>
      <c r="L315" s="665">
        <v>0.46403197158081705</v>
      </c>
      <c r="M315" s="665">
        <v>418</v>
      </c>
      <c r="N315" s="665">
        <v>11</v>
      </c>
      <c r="O315" s="665">
        <v>4653</v>
      </c>
      <c r="P315" s="678">
        <v>1.0330817051509769</v>
      </c>
      <c r="Q315" s="937">
        <v>423</v>
      </c>
    </row>
    <row r="316" spans="1:17" ht="14.4" customHeight="1" x14ac:dyDescent="0.3">
      <c r="A316" s="930" t="s">
        <v>6468</v>
      </c>
      <c r="B316" s="662" t="s">
        <v>6469</v>
      </c>
      <c r="C316" s="662" t="s">
        <v>4986</v>
      </c>
      <c r="D316" s="662" t="s">
        <v>6516</v>
      </c>
      <c r="E316" s="662" t="s">
        <v>6517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288</v>
      </c>
      <c r="P316" s="678"/>
      <c r="Q316" s="937">
        <v>288</v>
      </c>
    </row>
    <row r="317" spans="1:17" ht="14.4" customHeight="1" x14ac:dyDescent="0.3">
      <c r="A317" s="930" t="s">
        <v>6518</v>
      </c>
      <c r="B317" s="662" t="s">
        <v>6519</v>
      </c>
      <c r="C317" s="662" t="s">
        <v>4986</v>
      </c>
      <c r="D317" s="662" t="s">
        <v>6520</v>
      </c>
      <c r="E317" s="662" t="s">
        <v>6521</v>
      </c>
      <c r="F317" s="665">
        <v>739</v>
      </c>
      <c r="G317" s="665">
        <v>117899</v>
      </c>
      <c r="H317" s="665">
        <v>1</v>
      </c>
      <c r="I317" s="665">
        <v>159.53856562922869</v>
      </c>
      <c r="J317" s="665">
        <v>811</v>
      </c>
      <c r="K317" s="665">
        <v>130571</v>
      </c>
      <c r="L317" s="665">
        <v>1.1074818276660532</v>
      </c>
      <c r="M317" s="665">
        <v>161</v>
      </c>
      <c r="N317" s="665">
        <v>862</v>
      </c>
      <c r="O317" s="665">
        <v>149126</v>
      </c>
      <c r="P317" s="678">
        <v>1.2648622973901391</v>
      </c>
      <c r="Q317" s="937">
        <v>173</v>
      </c>
    </row>
    <row r="318" spans="1:17" ht="14.4" customHeight="1" x14ac:dyDescent="0.3">
      <c r="A318" s="930" t="s">
        <v>6518</v>
      </c>
      <c r="B318" s="662" t="s">
        <v>6519</v>
      </c>
      <c r="C318" s="662" t="s">
        <v>4986</v>
      </c>
      <c r="D318" s="662" t="s">
        <v>6522</v>
      </c>
      <c r="E318" s="662" t="s">
        <v>6523</v>
      </c>
      <c r="F318" s="665">
        <v>284</v>
      </c>
      <c r="G318" s="665">
        <v>331406</v>
      </c>
      <c r="H318" s="665">
        <v>1</v>
      </c>
      <c r="I318" s="665">
        <v>1166.9225352112676</v>
      </c>
      <c r="J318" s="665">
        <v>89</v>
      </c>
      <c r="K318" s="665">
        <v>104041</v>
      </c>
      <c r="L318" s="665">
        <v>0.31393819061815414</v>
      </c>
      <c r="M318" s="665">
        <v>1169</v>
      </c>
      <c r="N318" s="665">
        <v>116</v>
      </c>
      <c r="O318" s="665">
        <v>136068</v>
      </c>
      <c r="P318" s="678">
        <v>0.41057796177498296</v>
      </c>
      <c r="Q318" s="937">
        <v>1173</v>
      </c>
    </row>
    <row r="319" spans="1:17" ht="14.4" customHeight="1" x14ac:dyDescent="0.3">
      <c r="A319" s="930" t="s">
        <v>6518</v>
      </c>
      <c r="B319" s="662" t="s">
        <v>6519</v>
      </c>
      <c r="C319" s="662" t="s">
        <v>4986</v>
      </c>
      <c r="D319" s="662" t="s">
        <v>6524</v>
      </c>
      <c r="E319" s="662" t="s">
        <v>6525</v>
      </c>
      <c r="F319" s="665">
        <v>341</v>
      </c>
      <c r="G319" s="665">
        <v>13464</v>
      </c>
      <c r="H319" s="665">
        <v>1</v>
      </c>
      <c r="I319" s="665">
        <v>39.483870967741936</v>
      </c>
      <c r="J319" s="665">
        <v>175</v>
      </c>
      <c r="K319" s="665">
        <v>7000</v>
      </c>
      <c r="L319" s="665">
        <v>0.51990493166963758</v>
      </c>
      <c r="M319" s="665">
        <v>40</v>
      </c>
      <c r="N319" s="665">
        <v>115</v>
      </c>
      <c r="O319" s="665">
        <v>4715</v>
      </c>
      <c r="P319" s="678">
        <v>0.35019310754604871</v>
      </c>
      <c r="Q319" s="937">
        <v>41</v>
      </c>
    </row>
    <row r="320" spans="1:17" ht="14.4" customHeight="1" x14ac:dyDescent="0.3">
      <c r="A320" s="930" t="s">
        <v>6518</v>
      </c>
      <c r="B320" s="662" t="s">
        <v>6519</v>
      </c>
      <c r="C320" s="662" t="s">
        <v>4986</v>
      </c>
      <c r="D320" s="662" t="s">
        <v>6444</v>
      </c>
      <c r="E320" s="662" t="s">
        <v>6445</v>
      </c>
      <c r="F320" s="665">
        <v>25</v>
      </c>
      <c r="G320" s="665">
        <v>9566</v>
      </c>
      <c r="H320" s="665">
        <v>1</v>
      </c>
      <c r="I320" s="665">
        <v>382.64</v>
      </c>
      <c r="J320" s="665">
        <v>20</v>
      </c>
      <c r="K320" s="665">
        <v>7660</v>
      </c>
      <c r="L320" s="665">
        <v>0.80075266569098891</v>
      </c>
      <c r="M320" s="665">
        <v>383</v>
      </c>
      <c r="N320" s="665">
        <v>14</v>
      </c>
      <c r="O320" s="665">
        <v>5376</v>
      </c>
      <c r="P320" s="678">
        <v>0.56199038260505962</v>
      </c>
      <c r="Q320" s="937">
        <v>384</v>
      </c>
    </row>
    <row r="321" spans="1:17" ht="14.4" customHeight="1" x14ac:dyDescent="0.3">
      <c r="A321" s="930" t="s">
        <v>6518</v>
      </c>
      <c r="B321" s="662" t="s">
        <v>6519</v>
      </c>
      <c r="C321" s="662" t="s">
        <v>4986</v>
      </c>
      <c r="D321" s="662" t="s">
        <v>6526</v>
      </c>
      <c r="E321" s="662" t="s">
        <v>6527</v>
      </c>
      <c r="F321" s="665">
        <v>14</v>
      </c>
      <c r="G321" s="665">
        <v>518</v>
      </c>
      <c r="H321" s="665">
        <v>1</v>
      </c>
      <c r="I321" s="665">
        <v>37</v>
      </c>
      <c r="J321" s="665">
        <v>6</v>
      </c>
      <c r="K321" s="665">
        <v>222</v>
      </c>
      <c r="L321" s="665">
        <v>0.42857142857142855</v>
      </c>
      <c r="M321" s="665">
        <v>37</v>
      </c>
      <c r="N321" s="665">
        <v>37</v>
      </c>
      <c r="O321" s="665">
        <v>1369</v>
      </c>
      <c r="P321" s="678">
        <v>2.6428571428571428</v>
      </c>
      <c r="Q321" s="937">
        <v>37</v>
      </c>
    </row>
    <row r="322" spans="1:17" ht="14.4" customHeight="1" x14ac:dyDescent="0.3">
      <c r="A322" s="930" t="s">
        <v>6518</v>
      </c>
      <c r="B322" s="662" t="s">
        <v>6519</v>
      </c>
      <c r="C322" s="662" t="s">
        <v>4986</v>
      </c>
      <c r="D322" s="662" t="s">
        <v>6528</v>
      </c>
      <c r="E322" s="662" t="s">
        <v>6529</v>
      </c>
      <c r="F322" s="665">
        <v>45</v>
      </c>
      <c r="G322" s="665">
        <v>20010</v>
      </c>
      <c r="H322" s="665">
        <v>1</v>
      </c>
      <c r="I322" s="665">
        <v>444.66666666666669</v>
      </c>
      <c r="J322" s="665">
        <v>33</v>
      </c>
      <c r="K322" s="665">
        <v>14685</v>
      </c>
      <c r="L322" s="665">
        <v>0.73388305847076463</v>
      </c>
      <c r="M322" s="665">
        <v>445</v>
      </c>
      <c r="N322" s="665">
        <v>42</v>
      </c>
      <c r="O322" s="665">
        <v>18732</v>
      </c>
      <c r="P322" s="678">
        <v>0.93613193403298356</v>
      </c>
      <c r="Q322" s="937">
        <v>446</v>
      </c>
    </row>
    <row r="323" spans="1:17" ht="14.4" customHeight="1" x14ac:dyDescent="0.3">
      <c r="A323" s="930" t="s">
        <v>6518</v>
      </c>
      <c r="B323" s="662" t="s">
        <v>6519</v>
      </c>
      <c r="C323" s="662" t="s">
        <v>4986</v>
      </c>
      <c r="D323" s="662" t="s">
        <v>6530</v>
      </c>
      <c r="E323" s="662" t="s">
        <v>6531</v>
      </c>
      <c r="F323" s="665">
        <v>108</v>
      </c>
      <c r="G323" s="665">
        <v>4428</v>
      </c>
      <c r="H323" s="665">
        <v>1</v>
      </c>
      <c r="I323" s="665">
        <v>41</v>
      </c>
      <c r="J323" s="665">
        <v>85</v>
      </c>
      <c r="K323" s="665">
        <v>3485</v>
      </c>
      <c r="L323" s="665">
        <v>0.78703703703703709</v>
      </c>
      <c r="M323" s="665">
        <v>41</v>
      </c>
      <c r="N323" s="665">
        <v>84</v>
      </c>
      <c r="O323" s="665">
        <v>3528</v>
      </c>
      <c r="P323" s="678">
        <v>0.7967479674796748</v>
      </c>
      <c r="Q323" s="937">
        <v>42</v>
      </c>
    </row>
    <row r="324" spans="1:17" ht="14.4" customHeight="1" x14ac:dyDescent="0.3">
      <c r="A324" s="930" t="s">
        <v>6518</v>
      </c>
      <c r="B324" s="662" t="s">
        <v>6519</v>
      </c>
      <c r="C324" s="662" t="s">
        <v>4986</v>
      </c>
      <c r="D324" s="662" t="s">
        <v>6532</v>
      </c>
      <c r="E324" s="662" t="s">
        <v>6533</v>
      </c>
      <c r="F324" s="665">
        <v>50</v>
      </c>
      <c r="G324" s="665">
        <v>24522</v>
      </c>
      <c r="H324" s="665">
        <v>1</v>
      </c>
      <c r="I324" s="665">
        <v>490.44</v>
      </c>
      <c r="J324" s="665">
        <v>30</v>
      </c>
      <c r="K324" s="665">
        <v>14730</v>
      </c>
      <c r="L324" s="665">
        <v>0.60068509909469048</v>
      </c>
      <c r="M324" s="665">
        <v>491</v>
      </c>
      <c r="N324" s="665">
        <v>67</v>
      </c>
      <c r="O324" s="665">
        <v>32964</v>
      </c>
      <c r="P324" s="678">
        <v>1.3442622950819672</v>
      </c>
      <c r="Q324" s="937">
        <v>492</v>
      </c>
    </row>
    <row r="325" spans="1:17" ht="14.4" customHeight="1" x14ac:dyDescent="0.3">
      <c r="A325" s="930" t="s">
        <v>6518</v>
      </c>
      <c r="B325" s="662" t="s">
        <v>6519</v>
      </c>
      <c r="C325" s="662" t="s">
        <v>4986</v>
      </c>
      <c r="D325" s="662" t="s">
        <v>6534</v>
      </c>
      <c r="E325" s="662" t="s">
        <v>6535</v>
      </c>
      <c r="F325" s="665">
        <v>90</v>
      </c>
      <c r="G325" s="665">
        <v>2790</v>
      </c>
      <c r="H325" s="665">
        <v>1</v>
      </c>
      <c r="I325" s="665">
        <v>31</v>
      </c>
      <c r="J325" s="665">
        <v>75</v>
      </c>
      <c r="K325" s="665">
        <v>2325</v>
      </c>
      <c r="L325" s="665">
        <v>0.83333333333333337</v>
      </c>
      <c r="M325" s="665">
        <v>31</v>
      </c>
      <c r="N325" s="665">
        <v>42</v>
      </c>
      <c r="O325" s="665">
        <v>1302</v>
      </c>
      <c r="P325" s="678">
        <v>0.46666666666666667</v>
      </c>
      <c r="Q325" s="937">
        <v>31</v>
      </c>
    </row>
    <row r="326" spans="1:17" ht="14.4" customHeight="1" x14ac:dyDescent="0.3">
      <c r="A326" s="930" t="s">
        <v>6518</v>
      </c>
      <c r="B326" s="662" t="s">
        <v>6519</v>
      </c>
      <c r="C326" s="662" t="s">
        <v>4986</v>
      </c>
      <c r="D326" s="662" t="s">
        <v>6536</v>
      </c>
      <c r="E326" s="662" t="s">
        <v>6537</v>
      </c>
      <c r="F326" s="665">
        <v>5</v>
      </c>
      <c r="G326" s="665">
        <v>1029</v>
      </c>
      <c r="H326" s="665">
        <v>1</v>
      </c>
      <c r="I326" s="665">
        <v>205.8</v>
      </c>
      <c r="J326" s="665">
        <v>7</v>
      </c>
      <c r="K326" s="665">
        <v>1449</v>
      </c>
      <c r="L326" s="665">
        <v>1.4081632653061225</v>
      </c>
      <c r="M326" s="665">
        <v>207</v>
      </c>
      <c r="N326" s="665">
        <v>6</v>
      </c>
      <c r="O326" s="665">
        <v>1248</v>
      </c>
      <c r="P326" s="678">
        <v>1.2128279883381925</v>
      </c>
      <c r="Q326" s="937">
        <v>208</v>
      </c>
    </row>
    <row r="327" spans="1:17" ht="14.4" customHeight="1" x14ac:dyDescent="0.3">
      <c r="A327" s="930" t="s">
        <v>6518</v>
      </c>
      <c r="B327" s="662" t="s">
        <v>6519</v>
      </c>
      <c r="C327" s="662" t="s">
        <v>4986</v>
      </c>
      <c r="D327" s="662" t="s">
        <v>6538</v>
      </c>
      <c r="E327" s="662" t="s">
        <v>6539</v>
      </c>
      <c r="F327" s="665">
        <v>5</v>
      </c>
      <c r="G327" s="665">
        <v>1895</v>
      </c>
      <c r="H327" s="665">
        <v>1</v>
      </c>
      <c r="I327" s="665">
        <v>379</v>
      </c>
      <c r="J327" s="665">
        <v>7</v>
      </c>
      <c r="K327" s="665">
        <v>2660</v>
      </c>
      <c r="L327" s="665">
        <v>1.4036939313984169</v>
      </c>
      <c r="M327" s="665">
        <v>380</v>
      </c>
      <c r="N327" s="665">
        <v>7</v>
      </c>
      <c r="O327" s="665">
        <v>2688</v>
      </c>
      <c r="P327" s="678">
        <v>1.4184696569920845</v>
      </c>
      <c r="Q327" s="937">
        <v>384</v>
      </c>
    </row>
    <row r="328" spans="1:17" ht="14.4" customHeight="1" x14ac:dyDescent="0.3">
      <c r="A328" s="930" t="s">
        <v>6518</v>
      </c>
      <c r="B328" s="662" t="s">
        <v>6519</v>
      </c>
      <c r="C328" s="662" t="s">
        <v>4986</v>
      </c>
      <c r="D328" s="662" t="s">
        <v>6540</v>
      </c>
      <c r="E328" s="662" t="s">
        <v>6541</v>
      </c>
      <c r="F328" s="665">
        <v>1248</v>
      </c>
      <c r="G328" s="665">
        <v>142542</v>
      </c>
      <c r="H328" s="665">
        <v>1</v>
      </c>
      <c r="I328" s="665">
        <v>114.21634615384616</v>
      </c>
      <c r="J328" s="665">
        <v>1155</v>
      </c>
      <c r="K328" s="665">
        <v>133980</v>
      </c>
      <c r="L328" s="665">
        <v>0.93993349328618936</v>
      </c>
      <c r="M328" s="665">
        <v>116</v>
      </c>
      <c r="N328" s="665">
        <v>995</v>
      </c>
      <c r="O328" s="665">
        <v>116415</v>
      </c>
      <c r="P328" s="678">
        <v>0.81670665488066674</v>
      </c>
      <c r="Q328" s="937">
        <v>117</v>
      </c>
    </row>
    <row r="329" spans="1:17" ht="14.4" customHeight="1" x14ac:dyDescent="0.3">
      <c r="A329" s="930" t="s">
        <v>6518</v>
      </c>
      <c r="B329" s="662" t="s">
        <v>6519</v>
      </c>
      <c r="C329" s="662" t="s">
        <v>4986</v>
      </c>
      <c r="D329" s="662" t="s">
        <v>6542</v>
      </c>
      <c r="E329" s="662" t="s">
        <v>6543</v>
      </c>
      <c r="F329" s="665">
        <v>468</v>
      </c>
      <c r="G329" s="665">
        <v>39547</v>
      </c>
      <c r="H329" s="665">
        <v>1</v>
      </c>
      <c r="I329" s="665">
        <v>84.502136752136749</v>
      </c>
      <c r="J329" s="665">
        <v>451</v>
      </c>
      <c r="K329" s="665">
        <v>38335</v>
      </c>
      <c r="L329" s="665">
        <v>0.96935292183983612</v>
      </c>
      <c r="M329" s="665">
        <v>85</v>
      </c>
      <c r="N329" s="665">
        <v>511</v>
      </c>
      <c r="O329" s="665">
        <v>46501</v>
      </c>
      <c r="P329" s="678">
        <v>1.175841403899158</v>
      </c>
      <c r="Q329" s="937">
        <v>91</v>
      </c>
    </row>
    <row r="330" spans="1:17" ht="14.4" customHeight="1" x14ac:dyDescent="0.3">
      <c r="A330" s="930" t="s">
        <v>6518</v>
      </c>
      <c r="B330" s="662" t="s">
        <v>6519</v>
      </c>
      <c r="C330" s="662" t="s">
        <v>4986</v>
      </c>
      <c r="D330" s="662" t="s">
        <v>6544</v>
      </c>
      <c r="E330" s="662" t="s">
        <v>6545</v>
      </c>
      <c r="F330" s="665">
        <v>7</v>
      </c>
      <c r="G330" s="665">
        <v>679</v>
      </c>
      <c r="H330" s="665">
        <v>1</v>
      </c>
      <c r="I330" s="665">
        <v>97</v>
      </c>
      <c r="J330" s="665">
        <v>12</v>
      </c>
      <c r="K330" s="665">
        <v>1176</v>
      </c>
      <c r="L330" s="665">
        <v>1.731958762886598</v>
      </c>
      <c r="M330" s="665">
        <v>98</v>
      </c>
      <c r="N330" s="665">
        <v>3</v>
      </c>
      <c r="O330" s="665">
        <v>297</v>
      </c>
      <c r="P330" s="678">
        <v>0.4374079528718704</v>
      </c>
      <c r="Q330" s="937">
        <v>99</v>
      </c>
    </row>
    <row r="331" spans="1:17" ht="14.4" customHeight="1" x14ac:dyDescent="0.3">
      <c r="A331" s="930" t="s">
        <v>6518</v>
      </c>
      <c r="B331" s="662" t="s">
        <v>6519</v>
      </c>
      <c r="C331" s="662" t="s">
        <v>4986</v>
      </c>
      <c r="D331" s="662" t="s">
        <v>6546</v>
      </c>
      <c r="E331" s="662" t="s">
        <v>6547</v>
      </c>
      <c r="F331" s="665">
        <v>84</v>
      </c>
      <c r="G331" s="665">
        <v>1764</v>
      </c>
      <c r="H331" s="665">
        <v>1</v>
      </c>
      <c r="I331" s="665">
        <v>21</v>
      </c>
      <c r="J331" s="665">
        <v>103</v>
      </c>
      <c r="K331" s="665">
        <v>2163</v>
      </c>
      <c r="L331" s="665">
        <v>1.2261904761904763</v>
      </c>
      <c r="M331" s="665">
        <v>21</v>
      </c>
      <c r="N331" s="665">
        <v>67</v>
      </c>
      <c r="O331" s="665">
        <v>1407</v>
      </c>
      <c r="P331" s="678">
        <v>0.79761904761904767</v>
      </c>
      <c r="Q331" s="937">
        <v>21</v>
      </c>
    </row>
    <row r="332" spans="1:17" ht="14.4" customHeight="1" x14ac:dyDescent="0.3">
      <c r="A332" s="930" t="s">
        <v>6518</v>
      </c>
      <c r="B332" s="662" t="s">
        <v>6519</v>
      </c>
      <c r="C332" s="662" t="s">
        <v>4986</v>
      </c>
      <c r="D332" s="662" t="s">
        <v>6453</v>
      </c>
      <c r="E332" s="662" t="s">
        <v>6454</v>
      </c>
      <c r="F332" s="665">
        <v>218</v>
      </c>
      <c r="G332" s="665">
        <v>106084</v>
      </c>
      <c r="H332" s="665">
        <v>1</v>
      </c>
      <c r="I332" s="665">
        <v>486.62385321100919</v>
      </c>
      <c r="J332" s="665">
        <v>295</v>
      </c>
      <c r="K332" s="665">
        <v>143665</v>
      </c>
      <c r="L332" s="665">
        <v>1.3542570038837147</v>
      </c>
      <c r="M332" s="665">
        <v>487</v>
      </c>
      <c r="N332" s="665">
        <v>199</v>
      </c>
      <c r="O332" s="665">
        <v>97112</v>
      </c>
      <c r="P332" s="678">
        <v>0.91542551185852716</v>
      </c>
      <c r="Q332" s="937">
        <v>488</v>
      </c>
    </row>
    <row r="333" spans="1:17" ht="14.4" customHeight="1" x14ac:dyDescent="0.3">
      <c r="A333" s="930" t="s">
        <v>6518</v>
      </c>
      <c r="B333" s="662" t="s">
        <v>6519</v>
      </c>
      <c r="C333" s="662" t="s">
        <v>4986</v>
      </c>
      <c r="D333" s="662" t="s">
        <v>6548</v>
      </c>
      <c r="E333" s="662" t="s">
        <v>6549</v>
      </c>
      <c r="F333" s="665">
        <v>131</v>
      </c>
      <c r="G333" s="665">
        <v>5311</v>
      </c>
      <c r="H333" s="665">
        <v>1</v>
      </c>
      <c r="I333" s="665">
        <v>40.541984732824424</v>
      </c>
      <c r="J333" s="665">
        <v>89</v>
      </c>
      <c r="K333" s="665">
        <v>3649</v>
      </c>
      <c r="L333" s="665">
        <v>0.68706458294106576</v>
      </c>
      <c r="M333" s="665">
        <v>41</v>
      </c>
      <c r="N333" s="665">
        <v>85</v>
      </c>
      <c r="O333" s="665">
        <v>3485</v>
      </c>
      <c r="P333" s="678">
        <v>0.6561852758425909</v>
      </c>
      <c r="Q333" s="937">
        <v>41</v>
      </c>
    </row>
    <row r="334" spans="1:17" ht="14.4" customHeight="1" x14ac:dyDescent="0.3">
      <c r="A334" s="930" t="s">
        <v>6518</v>
      </c>
      <c r="B334" s="662" t="s">
        <v>6519</v>
      </c>
      <c r="C334" s="662" t="s">
        <v>4986</v>
      </c>
      <c r="D334" s="662" t="s">
        <v>6550</v>
      </c>
      <c r="E334" s="662" t="s">
        <v>6551</v>
      </c>
      <c r="F334" s="665">
        <v>1</v>
      </c>
      <c r="G334" s="665">
        <v>2059</v>
      </c>
      <c r="H334" s="665">
        <v>1</v>
      </c>
      <c r="I334" s="665">
        <v>2059</v>
      </c>
      <c r="J334" s="665"/>
      <c r="K334" s="665"/>
      <c r="L334" s="665"/>
      <c r="M334" s="665"/>
      <c r="N334" s="665">
        <v>1</v>
      </c>
      <c r="O334" s="665">
        <v>2112</v>
      </c>
      <c r="P334" s="678">
        <v>1.0257406508013598</v>
      </c>
      <c r="Q334" s="937">
        <v>2112</v>
      </c>
    </row>
    <row r="335" spans="1:17" ht="14.4" customHeight="1" x14ac:dyDescent="0.3">
      <c r="A335" s="930" t="s">
        <v>6518</v>
      </c>
      <c r="B335" s="662" t="s">
        <v>6519</v>
      </c>
      <c r="C335" s="662" t="s">
        <v>4986</v>
      </c>
      <c r="D335" s="662" t="s">
        <v>6552</v>
      </c>
      <c r="E335" s="662" t="s">
        <v>6553</v>
      </c>
      <c r="F335" s="665">
        <v>14</v>
      </c>
      <c r="G335" s="665">
        <v>8477</v>
      </c>
      <c r="H335" s="665">
        <v>1</v>
      </c>
      <c r="I335" s="665">
        <v>605.5</v>
      </c>
      <c r="J335" s="665">
        <v>9</v>
      </c>
      <c r="K335" s="665">
        <v>5472</v>
      </c>
      <c r="L335" s="665">
        <v>0.6455113837442491</v>
      </c>
      <c r="M335" s="665">
        <v>608</v>
      </c>
      <c r="N335" s="665">
        <v>26</v>
      </c>
      <c r="O335" s="665">
        <v>15964</v>
      </c>
      <c r="P335" s="678">
        <v>1.8832134009673234</v>
      </c>
      <c r="Q335" s="937">
        <v>614</v>
      </c>
    </row>
    <row r="336" spans="1:17" ht="14.4" customHeight="1" x14ac:dyDescent="0.3">
      <c r="A336" s="930" t="s">
        <v>6518</v>
      </c>
      <c r="B336" s="662" t="s">
        <v>6519</v>
      </c>
      <c r="C336" s="662" t="s">
        <v>4986</v>
      </c>
      <c r="D336" s="662" t="s">
        <v>6554</v>
      </c>
      <c r="E336" s="662" t="s">
        <v>6555</v>
      </c>
      <c r="F336" s="665">
        <v>1</v>
      </c>
      <c r="G336" s="665">
        <v>962</v>
      </c>
      <c r="H336" s="665">
        <v>1</v>
      </c>
      <c r="I336" s="665">
        <v>962</v>
      </c>
      <c r="J336" s="665">
        <v>1</v>
      </c>
      <c r="K336" s="665">
        <v>962</v>
      </c>
      <c r="L336" s="665">
        <v>1</v>
      </c>
      <c r="M336" s="665">
        <v>962</v>
      </c>
      <c r="N336" s="665"/>
      <c r="O336" s="665"/>
      <c r="P336" s="678"/>
      <c r="Q336" s="937"/>
    </row>
    <row r="337" spans="1:17" ht="14.4" customHeight="1" x14ac:dyDescent="0.3">
      <c r="A337" s="930" t="s">
        <v>6518</v>
      </c>
      <c r="B337" s="662" t="s">
        <v>6519</v>
      </c>
      <c r="C337" s="662" t="s">
        <v>4986</v>
      </c>
      <c r="D337" s="662" t="s">
        <v>6556</v>
      </c>
      <c r="E337" s="662" t="s">
        <v>6557</v>
      </c>
      <c r="F337" s="665"/>
      <c r="G337" s="665"/>
      <c r="H337" s="665"/>
      <c r="I337" s="665"/>
      <c r="J337" s="665">
        <v>1</v>
      </c>
      <c r="K337" s="665">
        <v>27</v>
      </c>
      <c r="L337" s="665"/>
      <c r="M337" s="665">
        <v>27</v>
      </c>
      <c r="N337" s="665"/>
      <c r="O337" s="665"/>
      <c r="P337" s="678"/>
      <c r="Q337" s="937"/>
    </row>
    <row r="338" spans="1:17" ht="14.4" customHeight="1" x14ac:dyDescent="0.3">
      <c r="A338" s="930" t="s">
        <v>6518</v>
      </c>
      <c r="B338" s="662" t="s">
        <v>6519</v>
      </c>
      <c r="C338" s="662" t="s">
        <v>4986</v>
      </c>
      <c r="D338" s="662" t="s">
        <v>6558</v>
      </c>
      <c r="E338" s="662" t="s">
        <v>6559</v>
      </c>
      <c r="F338" s="665">
        <v>1</v>
      </c>
      <c r="G338" s="665">
        <v>327</v>
      </c>
      <c r="H338" s="665">
        <v>1</v>
      </c>
      <c r="I338" s="665">
        <v>327</v>
      </c>
      <c r="J338" s="665">
        <v>3</v>
      </c>
      <c r="K338" s="665">
        <v>984</v>
      </c>
      <c r="L338" s="665">
        <v>3.0091743119266057</v>
      </c>
      <c r="M338" s="665">
        <v>328</v>
      </c>
      <c r="N338" s="665">
        <v>22</v>
      </c>
      <c r="O338" s="665">
        <v>7238</v>
      </c>
      <c r="P338" s="678">
        <v>22.134556574923547</v>
      </c>
      <c r="Q338" s="937">
        <v>329</v>
      </c>
    </row>
    <row r="339" spans="1:17" ht="14.4" customHeight="1" x14ac:dyDescent="0.3">
      <c r="A339" s="930" t="s">
        <v>6560</v>
      </c>
      <c r="B339" s="662" t="s">
        <v>6561</v>
      </c>
      <c r="C339" s="662" t="s">
        <v>4986</v>
      </c>
      <c r="D339" s="662" t="s">
        <v>6562</v>
      </c>
      <c r="E339" s="662" t="s">
        <v>6563</v>
      </c>
      <c r="F339" s="665"/>
      <c r="G339" s="665"/>
      <c r="H339" s="665"/>
      <c r="I339" s="665"/>
      <c r="J339" s="665"/>
      <c r="K339" s="665"/>
      <c r="L339" s="665"/>
      <c r="M339" s="665"/>
      <c r="N339" s="665">
        <v>2</v>
      </c>
      <c r="O339" s="665">
        <v>1684</v>
      </c>
      <c r="P339" s="678"/>
      <c r="Q339" s="937">
        <v>842</v>
      </c>
    </row>
    <row r="340" spans="1:17" ht="14.4" customHeight="1" x14ac:dyDescent="0.3">
      <c r="A340" s="930" t="s">
        <v>6560</v>
      </c>
      <c r="B340" s="662" t="s">
        <v>6561</v>
      </c>
      <c r="C340" s="662" t="s">
        <v>4986</v>
      </c>
      <c r="D340" s="662" t="s">
        <v>6564</v>
      </c>
      <c r="E340" s="662" t="s">
        <v>6565</v>
      </c>
      <c r="F340" s="665">
        <v>4</v>
      </c>
      <c r="G340" s="665">
        <v>665</v>
      </c>
      <c r="H340" s="665">
        <v>1</v>
      </c>
      <c r="I340" s="665">
        <v>166.25</v>
      </c>
      <c r="J340" s="665">
        <v>5</v>
      </c>
      <c r="K340" s="665">
        <v>835</v>
      </c>
      <c r="L340" s="665">
        <v>1.255639097744361</v>
      </c>
      <c r="M340" s="665">
        <v>167</v>
      </c>
      <c r="N340" s="665">
        <v>11</v>
      </c>
      <c r="O340" s="665">
        <v>1848</v>
      </c>
      <c r="P340" s="678">
        <v>2.7789473684210528</v>
      </c>
      <c r="Q340" s="937">
        <v>168</v>
      </c>
    </row>
    <row r="341" spans="1:17" ht="14.4" customHeight="1" x14ac:dyDescent="0.3">
      <c r="A341" s="930" t="s">
        <v>6560</v>
      </c>
      <c r="B341" s="662" t="s">
        <v>6561</v>
      </c>
      <c r="C341" s="662" t="s">
        <v>4986</v>
      </c>
      <c r="D341" s="662" t="s">
        <v>6566</v>
      </c>
      <c r="E341" s="662" t="s">
        <v>6567</v>
      </c>
      <c r="F341" s="665">
        <v>7</v>
      </c>
      <c r="G341" s="665">
        <v>1207</v>
      </c>
      <c r="H341" s="665">
        <v>1</v>
      </c>
      <c r="I341" s="665">
        <v>172.42857142857142</v>
      </c>
      <c r="J341" s="665">
        <v>4</v>
      </c>
      <c r="K341" s="665">
        <v>692</v>
      </c>
      <c r="L341" s="665">
        <v>0.57332228666114338</v>
      </c>
      <c r="M341" s="665">
        <v>173</v>
      </c>
      <c r="N341" s="665">
        <v>9</v>
      </c>
      <c r="O341" s="665">
        <v>1566</v>
      </c>
      <c r="P341" s="678">
        <v>1.2974316487158244</v>
      </c>
      <c r="Q341" s="937">
        <v>174</v>
      </c>
    </row>
    <row r="342" spans="1:17" ht="14.4" customHeight="1" x14ac:dyDescent="0.3">
      <c r="A342" s="930" t="s">
        <v>6560</v>
      </c>
      <c r="B342" s="662" t="s">
        <v>6561</v>
      </c>
      <c r="C342" s="662" t="s">
        <v>4986</v>
      </c>
      <c r="D342" s="662" t="s">
        <v>6093</v>
      </c>
      <c r="E342" s="662" t="s">
        <v>6094</v>
      </c>
      <c r="F342" s="665"/>
      <c r="G342" s="665"/>
      <c r="H342" s="665"/>
      <c r="I342" s="665"/>
      <c r="J342" s="665">
        <v>1</v>
      </c>
      <c r="K342" s="665">
        <v>351</v>
      </c>
      <c r="L342" s="665"/>
      <c r="M342" s="665">
        <v>351</v>
      </c>
      <c r="N342" s="665"/>
      <c r="O342" s="665"/>
      <c r="P342" s="678"/>
      <c r="Q342" s="937"/>
    </row>
    <row r="343" spans="1:17" ht="14.4" customHeight="1" x14ac:dyDescent="0.3">
      <c r="A343" s="930" t="s">
        <v>6560</v>
      </c>
      <c r="B343" s="662" t="s">
        <v>6561</v>
      </c>
      <c r="C343" s="662" t="s">
        <v>4986</v>
      </c>
      <c r="D343" s="662" t="s">
        <v>6568</v>
      </c>
      <c r="E343" s="662" t="s">
        <v>6569</v>
      </c>
      <c r="F343" s="665">
        <v>2</v>
      </c>
      <c r="G343" s="665">
        <v>1092</v>
      </c>
      <c r="H343" s="665">
        <v>1</v>
      </c>
      <c r="I343" s="665">
        <v>546</v>
      </c>
      <c r="J343" s="665">
        <v>1</v>
      </c>
      <c r="K343" s="665">
        <v>547</v>
      </c>
      <c r="L343" s="665">
        <v>0.50091575091575091</v>
      </c>
      <c r="M343" s="665">
        <v>547</v>
      </c>
      <c r="N343" s="665">
        <v>2</v>
      </c>
      <c r="O343" s="665">
        <v>1098</v>
      </c>
      <c r="P343" s="678">
        <v>1.0054945054945055</v>
      </c>
      <c r="Q343" s="937">
        <v>549</v>
      </c>
    </row>
    <row r="344" spans="1:17" ht="14.4" customHeight="1" x14ac:dyDescent="0.3">
      <c r="A344" s="930" t="s">
        <v>6560</v>
      </c>
      <c r="B344" s="662" t="s">
        <v>6561</v>
      </c>
      <c r="C344" s="662" t="s">
        <v>4986</v>
      </c>
      <c r="D344" s="662" t="s">
        <v>6570</v>
      </c>
      <c r="E344" s="662" t="s">
        <v>6571</v>
      </c>
      <c r="F344" s="665">
        <v>1</v>
      </c>
      <c r="G344" s="665">
        <v>675</v>
      </c>
      <c r="H344" s="665">
        <v>1</v>
      </c>
      <c r="I344" s="665">
        <v>675</v>
      </c>
      <c r="J344" s="665"/>
      <c r="K344" s="665"/>
      <c r="L344" s="665"/>
      <c r="M344" s="665"/>
      <c r="N344" s="665"/>
      <c r="O344" s="665"/>
      <c r="P344" s="678"/>
      <c r="Q344" s="937"/>
    </row>
    <row r="345" spans="1:17" ht="14.4" customHeight="1" x14ac:dyDescent="0.3">
      <c r="A345" s="930" t="s">
        <v>6560</v>
      </c>
      <c r="B345" s="662" t="s">
        <v>6561</v>
      </c>
      <c r="C345" s="662" t="s">
        <v>4986</v>
      </c>
      <c r="D345" s="662" t="s">
        <v>6572</v>
      </c>
      <c r="E345" s="662" t="s">
        <v>6573</v>
      </c>
      <c r="F345" s="665"/>
      <c r="G345" s="665"/>
      <c r="H345" s="665"/>
      <c r="I345" s="665"/>
      <c r="J345" s="665">
        <v>1</v>
      </c>
      <c r="K345" s="665">
        <v>511</v>
      </c>
      <c r="L345" s="665"/>
      <c r="M345" s="665">
        <v>511</v>
      </c>
      <c r="N345" s="665">
        <v>1</v>
      </c>
      <c r="O345" s="665">
        <v>513</v>
      </c>
      <c r="P345" s="678"/>
      <c r="Q345" s="937">
        <v>513</v>
      </c>
    </row>
    <row r="346" spans="1:17" ht="14.4" customHeight="1" x14ac:dyDescent="0.3">
      <c r="A346" s="930" t="s">
        <v>6560</v>
      </c>
      <c r="B346" s="662" t="s">
        <v>6561</v>
      </c>
      <c r="C346" s="662" t="s">
        <v>4986</v>
      </c>
      <c r="D346" s="662" t="s">
        <v>6574</v>
      </c>
      <c r="E346" s="662" t="s">
        <v>6575</v>
      </c>
      <c r="F346" s="665"/>
      <c r="G346" s="665"/>
      <c r="H346" s="665"/>
      <c r="I346" s="665"/>
      <c r="J346" s="665">
        <v>1</v>
      </c>
      <c r="K346" s="665">
        <v>421</v>
      </c>
      <c r="L346" s="665"/>
      <c r="M346" s="665">
        <v>421</v>
      </c>
      <c r="N346" s="665">
        <v>1</v>
      </c>
      <c r="O346" s="665">
        <v>423</v>
      </c>
      <c r="P346" s="678"/>
      <c r="Q346" s="937">
        <v>423</v>
      </c>
    </row>
    <row r="347" spans="1:17" ht="14.4" customHeight="1" x14ac:dyDescent="0.3">
      <c r="A347" s="930" t="s">
        <v>6560</v>
      </c>
      <c r="B347" s="662" t="s">
        <v>6561</v>
      </c>
      <c r="C347" s="662" t="s">
        <v>4986</v>
      </c>
      <c r="D347" s="662" t="s">
        <v>6576</v>
      </c>
      <c r="E347" s="662" t="s">
        <v>6577</v>
      </c>
      <c r="F347" s="665">
        <v>2</v>
      </c>
      <c r="G347" s="665">
        <v>692</v>
      </c>
      <c r="H347" s="665">
        <v>1</v>
      </c>
      <c r="I347" s="665">
        <v>346</v>
      </c>
      <c r="J347" s="665">
        <v>2</v>
      </c>
      <c r="K347" s="665">
        <v>694</v>
      </c>
      <c r="L347" s="665">
        <v>1.0028901734104045</v>
      </c>
      <c r="M347" s="665">
        <v>347</v>
      </c>
      <c r="N347" s="665">
        <v>2</v>
      </c>
      <c r="O347" s="665">
        <v>698</v>
      </c>
      <c r="P347" s="678">
        <v>1.0086705202312138</v>
      </c>
      <c r="Q347" s="937">
        <v>349</v>
      </c>
    </row>
    <row r="348" spans="1:17" ht="14.4" customHeight="1" x14ac:dyDescent="0.3">
      <c r="A348" s="930" t="s">
        <v>6560</v>
      </c>
      <c r="B348" s="662" t="s">
        <v>6561</v>
      </c>
      <c r="C348" s="662" t="s">
        <v>4986</v>
      </c>
      <c r="D348" s="662" t="s">
        <v>5969</v>
      </c>
      <c r="E348" s="662" t="s">
        <v>5970</v>
      </c>
      <c r="F348" s="665"/>
      <c r="G348" s="665"/>
      <c r="H348" s="665"/>
      <c r="I348" s="665"/>
      <c r="J348" s="665"/>
      <c r="K348" s="665"/>
      <c r="L348" s="665"/>
      <c r="M348" s="665"/>
      <c r="N348" s="665">
        <v>4</v>
      </c>
      <c r="O348" s="665">
        <v>2032</v>
      </c>
      <c r="P348" s="678"/>
      <c r="Q348" s="937">
        <v>508</v>
      </c>
    </row>
    <row r="349" spans="1:17" ht="14.4" customHeight="1" x14ac:dyDescent="0.3">
      <c r="A349" s="930" t="s">
        <v>6560</v>
      </c>
      <c r="B349" s="662" t="s">
        <v>6561</v>
      </c>
      <c r="C349" s="662" t="s">
        <v>4986</v>
      </c>
      <c r="D349" s="662" t="s">
        <v>6578</v>
      </c>
      <c r="E349" s="662" t="s">
        <v>6579</v>
      </c>
      <c r="F349" s="665">
        <v>1</v>
      </c>
      <c r="G349" s="665">
        <v>238</v>
      </c>
      <c r="H349" s="665">
        <v>1</v>
      </c>
      <c r="I349" s="665">
        <v>238</v>
      </c>
      <c r="J349" s="665"/>
      <c r="K349" s="665"/>
      <c r="L349" s="665"/>
      <c r="M349" s="665"/>
      <c r="N349" s="665"/>
      <c r="O349" s="665"/>
      <c r="P349" s="678"/>
      <c r="Q349" s="937"/>
    </row>
    <row r="350" spans="1:17" ht="14.4" customHeight="1" x14ac:dyDescent="0.3">
      <c r="A350" s="930" t="s">
        <v>6560</v>
      </c>
      <c r="B350" s="662" t="s">
        <v>6561</v>
      </c>
      <c r="C350" s="662" t="s">
        <v>4986</v>
      </c>
      <c r="D350" s="662" t="s">
        <v>6580</v>
      </c>
      <c r="E350" s="662" t="s">
        <v>6581</v>
      </c>
      <c r="F350" s="665">
        <v>1</v>
      </c>
      <c r="G350" s="665">
        <v>111</v>
      </c>
      <c r="H350" s="665">
        <v>1</v>
      </c>
      <c r="I350" s="665">
        <v>111</v>
      </c>
      <c r="J350" s="665"/>
      <c r="K350" s="665"/>
      <c r="L350" s="665"/>
      <c r="M350" s="665"/>
      <c r="N350" s="665">
        <v>1</v>
      </c>
      <c r="O350" s="665">
        <v>111</v>
      </c>
      <c r="P350" s="678">
        <v>1</v>
      </c>
      <c r="Q350" s="937">
        <v>111</v>
      </c>
    </row>
    <row r="351" spans="1:17" ht="14.4" customHeight="1" x14ac:dyDescent="0.3">
      <c r="A351" s="930" t="s">
        <v>6560</v>
      </c>
      <c r="B351" s="662" t="s">
        <v>6561</v>
      </c>
      <c r="C351" s="662" t="s">
        <v>4986</v>
      </c>
      <c r="D351" s="662" t="s">
        <v>5993</v>
      </c>
      <c r="E351" s="662" t="s">
        <v>5994</v>
      </c>
      <c r="F351" s="665">
        <v>9</v>
      </c>
      <c r="G351" s="665">
        <v>3132</v>
      </c>
      <c r="H351" s="665">
        <v>1</v>
      </c>
      <c r="I351" s="665">
        <v>348</v>
      </c>
      <c r="J351" s="665">
        <v>17</v>
      </c>
      <c r="K351" s="665">
        <v>5933</v>
      </c>
      <c r="L351" s="665">
        <v>1.894316730523627</v>
      </c>
      <c r="M351" s="665">
        <v>349</v>
      </c>
      <c r="N351" s="665">
        <v>36</v>
      </c>
      <c r="O351" s="665">
        <v>12600</v>
      </c>
      <c r="P351" s="678">
        <v>4.0229885057471266</v>
      </c>
      <c r="Q351" s="937">
        <v>350</v>
      </c>
    </row>
    <row r="352" spans="1:17" ht="14.4" customHeight="1" x14ac:dyDescent="0.3">
      <c r="A352" s="930" t="s">
        <v>6560</v>
      </c>
      <c r="B352" s="662" t="s">
        <v>6561</v>
      </c>
      <c r="C352" s="662" t="s">
        <v>4986</v>
      </c>
      <c r="D352" s="662" t="s">
        <v>6125</v>
      </c>
      <c r="E352" s="662" t="s">
        <v>6126</v>
      </c>
      <c r="F352" s="665"/>
      <c r="G352" s="665"/>
      <c r="H352" s="665"/>
      <c r="I352" s="665"/>
      <c r="J352" s="665">
        <v>2</v>
      </c>
      <c r="K352" s="665">
        <v>296</v>
      </c>
      <c r="L352" s="665"/>
      <c r="M352" s="665">
        <v>148</v>
      </c>
      <c r="N352" s="665"/>
      <c r="O352" s="665"/>
      <c r="P352" s="678"/>
      <c r="Q352" s="937"/>
    </row>
    <row r="353" spans="1:17" ht="14.4" customHeight="1" x14ac:dyDescent="0.3">
      <c r="A353" s="930" t="s">
        <v>6560</v>
      </c>
      <c r="B353" s="662" t="s">
        <v>6561</v>
      </c>
      <c r="C353" s="662" t="s">
        <v>4986</v>
      </c>
      <c r="D353" s="662" t="s">
        <v>6582</v>
      </c>
      <c r="E353" s="662" t="s">
        <v>6583</v>
      </c>
      <c r="F353" s="665">
        <v>2</v>
      </c>
      <c r="G353" s="665">
        <v>412</v>
      </c>
      <c r="H353" s="665">
        <v>1</v>
      </c>
      <c r="I353" s="665">
        <v>206</v>
      </c>
      <c r="J353" s="665">
        <v>2</v>
      </c>
      <c r="K353" s="665">
        <v>414</v>
      </c>
      <c r="L353" s="665">
        <v>1.0048543689320388</v>
      </c>
      <c r="M353" s="665">
        <v>207</v>
      </c>
      <c r="N353" s="665">
        <v>1</v>
      </c>
      <c r="O353" s="665">
        <v>209</v>
      </c>
      <c r="P353" s="678">
        <v>0.50728155339805825</v>
      </c>
      <c r="Q353" s="937">
        <v>209</v>
      </c>
    </row>
    <row r="354" spans="1:17" ht="14.4" customHeight="1" x14ac:dyDescent="0.3">
      <c r="A354" s="930" t="s">
        <v>6560</v>
      </c>
      <c r="B354" s="662" t="s">
        <v>6561</v>
      </c>
      <c r="C354" s="662" t="s">
        <v>4986</v>
      </c>
      <c r="D354" s="662" t="s">
        <v>6584</v>
      </c>
      <c r="E354" s="662" t="s">
        <v>6585</v>
      </c>
      <c r="F354" s="665">
        <v>3</v>
      </c>
      <c r="G354" s="665">
        <v>115</v>
      </c>
      <c r="H354" s="665">
        <v>1</v>
      </c>
      <c r="I354" s="665">
        <v>38.333333333333336</v>
      </c>
      <c r="J354" s="665">
        <v>1</v>
      </c>
      <c r="K354" s="665">
        <v>39</v>
      </c>
      <c r="L354" s="665">
        <v>0.33913043478260868</v>
      </c>
      <c r="M354" s="665">
        <v>39</v>
      </c>
      <c r="N354" s="665">
        <v>6</v>
      </c>
      <c r="O354" s="665">
        <v>240</v>
      </c>
      <c r="P354" s="678">
        <v>2.0869565217391304</v>
      </c>
      <c r="Q354" s="937">
        <v>40</v>
      </c>
    </row>
    <row r="355" spans="1:17" ht="14.4" customHeight="1" x14ac:dyDescent="0.3">
      <c r="A355" s="930" t="s">
        <v>6560</v>
      </c>
      <c r="B355" s="662" t="s">
        <v>6561</v>
      </c>
      <c r="C355" s="662" t="s">
        <v>4986</v>
      </c>
      <c r="D355" s="662" t="s">
        <v>6586</v>
      </c>
      <c r="E355" s="662" t="s">
        <v>6587</v>
      </c>
      <c r="F355" s="665">
        <v>4</v>
      </c>
      <c r="G355" s="665">
        <v>677</v>
      </c>
      <c r="H355" s="665">
        <v>1</v>
      </c>
      <c r="I355" s="665">
        <v>169.25</v>
      </c>
      <c r="J355" s="665">
        <v>5</v>
      </c>
      <c r="K355" s="665">
        <v>850</v>
      </c>
      <c r="L355" s="665">
        <v>1.2555391432791729</v>
      </c>
      <c r="M355" s="665">
        <v>170</v>
      </c>
      <c r="N355" s="665">
        <v>11</v>
      </c>
      <c r="O355" s="665">
        <v>1881</v>
      </c>
      <c r="P355" s="678">
        <v>2.7784342688330872</v>
      </c>
      <c r="Q355" s="937">
        <v>171</v>
      </c>
    </row>
    <row r="356" spans="1:17" ht="14.4" customHeight="1" x14ac:dyDescent="0.3">
      <c r="A356" s="930" t="s">
        <v>6560</v>
      </c>
      <c r="B356" s="662" t="s">
        <v>6561</v>
      </c>
      <c r="C356" s="662" t="s">
        <v>4986</v>
      </c>
      <c r="D356" s="662" t="s">
        <v>6588</v>
      </c>
      <c r="E356" s="662" t="s">
        <v>6589</v>
      </c>
      <c r="F356" s="665">
        <v>2</v>
      </c>
      <c r="G356" s="665">
        <v>1374</v>
      </c>
      <c r="H356" s="665">
        <v>1</v>
      </c>
      <c r="I356" s="665">
        <v>687</v>
      </c>
      <c r="J356" s="665"/>
      <c r="K356" s="665"/>
      <c r="L356" s="665"/>
      <c r="M356" s="665"/>
      <c r="N356" s="665">
        <v>1</v>
      </c>
      <c r="O356" s="665">
        <v>690</v>
      </c>
      <c r="P356" s="678">
        <v>0.50218340611353707</v>
      </c>
      <c r="Q356" s="937">
        <v>690</v>
      </c>
    </row>
    <row r="357" spans="1:17" ht="14.4" customHeight="1" x14ac:dyDescent="0.3">
      <c r="A357" s="930" t="s">
        <v>6560</v>
      </c>
      <c r="B357" s="662" t="s">
        <v>6561</v>
      </c>
      <c r="C357" s="662" t="s">
        <v>4986</v>
      </c>
      <c r="D357" s="662" t="s">
        <v>6590</v>
      </c>
      <c r="E357" s="662" t="s">
        <v>6591</v>
      </c>
      <c r="F357" s="665">
        <v>2</v>
      </c>
      <c r="G357" s="665">
        <v>695</v>
      </c>
      <c r="H357" s="665">
        <v>1</v>
      </c>
      <c r="I357" s="665">
        <v>347.5</v>
      </c>
      <c r="J357" s="665">
        <v>2</v>
      </c>
      <c r="K357" s="665">
        <v>696</v>
      </c>
      <c r="L357" s="665">
        <v>1.0014388489208632</v>
      </c>
      <c r="M357" s="665">
        <v>348</v>
      </c>
      <c r="N357" s="665">
        <v>1</v>
      </c>
      <c r="O357" s="665">
        <v>350</v>
      </c>
      <c r="P357" s="678">
        <v>0.50359712230215825</v>
      </c>
      <c r="Q357" s="937">
        <v>350</v>
      </c>
    </row>
    <row r="358" spans="1:17" ht="14.4" customHeight="1" x14ac:dyDescent="0.3">
      <c r="A358" s="930" t="s">
        <v>6560</v>
      </c>
      <c r="B358" s="662" t="s">
        <v>6561</v>
      </c>
      <c r="C358" s="662" t="s">
        <v>4986</v>
      </c>
      <c r="D358" s="662" t="s">
        <v>6592</v>
      </c>
      <c r="E358" s="662" t="s">
        <v>6593</v>
      </c>
      <c r="F358" s="665">
        <v>4</v>
      </c>
      <c r="G358" s="665">
        <v>689</v>
      </c>
      <c r="H358" s="665">
        <v>1</v>
      </c>
      <c r="I358" s="665">
        <v>172.25</v>
      </c>
      <c r="J358" s="665">
        <v>5</v>
      </c>
      <c r="K358" s="665">
        <v>865</v>
      </c>
      <c r="L358" s="665">
        <v>1.2554426705370101</v>
      </c>
      <c r="M358" s="665">
        <v>173</v>
      </c>
      <c r="N358" s="665">
        <v>11</v>
      </c>
      <c r="O358" s="665">
        <v>1914</v>
      </c>
      <c r="P358" s="678">
        <v>2.7779390420899857</v>
      </c>
      <c r="Q358" s="937">
        <v>174</v>
      </c>
    </row>
    <row r="359" spans="1:17" ht="14.4" customHeight="1" x14ac:dyDescent="0.3">
      <c r="A359" s="930" t="s">
        <v>6560</v>
      </c>
      <c r="B359" s="662" t="s">
        <v>6561</v>
      </c>
      <c r="C359" s="662" t="s">
        <v>4986</v>
      </c>
      <c r="D359" s="662" t="s">
        <v>6594</v>
      </c>
      <c r="E359" s="662" t="s">
        <v>6595</v>
      </c>
      <c r="F359" s="665"/>
      <c r="G359" s="665"/>
      <c r="H359" s="665"/>
      <c r="I359" s="665"/>
      <c r="J359" s="665">
        <v>1</v>
      </c>
      <c r="K359" s="665">
        <v>692</v>
      </c>
      <c r="L359" s="665"/>
      <c r="M359" s="665">
        <v>692</v>
      </c>
      <c r="N359" s="665">
        <v>1</v>
      </c>
      <c r="O359" s="665">
        <v>694</v>
      </c>
      <c r="P359" s="678"/>
      <c r="Q359" s="937">
        <v>694</v>
      </c>
    </row>
    <row r="360" spans="1:17" ht="14.4" customHeight="1" x14ac:dyDescent="0.3">
      <c r="A360" s="930" t="s">
        <v>6560</v>
      </c>
      <c r="B360" s="662" t="s">
        <v>6561</v>
      </c>
      <c r="C360" s="662" t="s">
        <v>4986</v>
      </c>
      <c r="D360" s="662" t="s">
        <v>6596</v>
      </c>
      <c r="E360" s="662" t="s">
        <v>6597</v>
      </c>
      <c r="F360" s="665">
        <v>1</v>
      </c>
      <c r="G360" s="665">
        <v>675</v>
      </c>
      <c r="H360" s="665">
        <v>1</v>
      </c>
      <c r="I360" s="665">
        <v>675</v>
      </c>
      <c r="J360" s="665"/>
      <c r="K360" s="665"/>
      <c r="L360" s="665"/>
      <c r="M360" s="665"/>
      <c r="N360" s="665"/>
      <c r="O360" s="665"/>
      <c r="P360" s="678"/>
      <c r="Q360" s="937"/>
    </row>
    <row r="361" spans="1:17" ht="14.4" customHeight="1" x14ac:dyDescent="0.3">
      <c r="A361" s="930" t="s">
        <v>6560</v>
      </c>
      <c r="B361" s="662" t="s">
        <v>6561</v>
      </c>
      <c r="C361" s="662" t="s">
        <v>4986</v>
      </c>
      <c r="D361" s="662" t="s">
        <v>6598</v>
      </c>
      <c r="E361" s="662" t="s">
        <v>6599</v>
      </c>
      <c r="F361" s="665">
        <v>2</v>
      </c>
      <c r="G361" s="665">
        <v>948</v>
      </c>
      <c r="H361" s="665">
        <v>1</v>
      </c>
      <c r="I361" s="665">
        <v>474</v>
      </c>
      <c r="J361" s="665">
        <v>1</v>
      </c>
      <c r="K361" s="665">
        <v>475</v>
      </c>
      <c r="L361" s="665">
        <v>0.50105485232067515</v>
      </c>
      <c r="M361" s="665">
        <v>475</v>
      </c>
      <c r="N361" s="665">
        <v>2</v>
      </c>
      <c r="O361" s="665">
        <v>954</v>
      </c>
      <c r="P361" s="678">
        <v>1.0063291139240507</v>
      </c>
      <c r="Q361" s="937">
        <v>477</v>
      </c>
    </row>
    <row r="362" spans="1:17" ht="14.4" customHeight="1" x14ac:dyDescent="0.3">
      <c r="A362" s="930" t="s">
        <v>6560</v>
      </c>
      <c r="B362" s="662" t="s">
        <v>6561</v>
      </c>
      <c r="C362" s="662" t="s">
        <v>4986</v>
      </c>
      <c r="D362" s="662" t="s">
        <v>6600</v>
      </c>
      <c r="E362" s="662" t="s">
        <v>6601</v>
      </c>
      <c r="F362" s="665"/>
      <c r="G362" s="665"/>
      <c r="H362" s="665"/>
      <c r="I362" s="665"/>
      <c r="J362" s="665">
        <v>1</v>
      </c>
      <c r="K362" s="665">
        <v>289</v>
      </c>
      <c r="L362" s="665"/>
      <c r="M362" s="665">
        <v>289</v>
      </c>
      <c r="N362" s="665">
        <v>1</v>
      </c>
      <c r="O362" s="665">
        <v>291</v>
      </c>
      <c r="P362" s="678"/>
      <c r="Q362" s="937">
        <v>291</v>
      </c>
    </row>
    <row r="363" spans="1:17" ht="14.4" customHeight="1" x14ac:dyDescent="0.3">
      <c r="A363" s="930" t="s">
        <v>6560</v>
      </c>
      <c r="B363" s="662" t="s">
        <v>6561</v>
      </c>
      <c r="C363" s="662" t="s">
        <v>4986</v>
      </c>
      <c r="D363" s="662" t="s">
        <v>6602</v>
      </c>
      <c r="E363" s="662" t="s">
        <v>6603</v>
      </c>
      <c r="F363" s="665">
        <v>7</v>
      </c>
      <c r="G363" s="665">
        <v>1165</v>
      </c>
      <c r="H363" s="665">
        <v>1</v>
      </c>
      <c r="I363" s="665">
        <v>166.42857142857142</v>
      </c>
      <c r="J363" s="665">
        <v>4</v>
      </c>
      <c r="K363" s="665">
        <v>668</v>
      </c>
      <c r="L363" s="665">
        <v>0.57339055793991411</v>
      </c>
      <c r="M363" s="665">
        <v>167</v>
      </c>
      <c r="N363" s="665">
        <v>9</v>
      </c>
      <c r="O363" s="665">
        <v>1512</v>
      </c>
      <c r="P363" s="678">
        <v>1.2978540772532188</v>
      </c>
      <c r="Q363" s="937">
        <v>168</v>
      </c>
    </row>
    <row r="364" spans="1:17" ht="14.4" customHeight="1" x14ac:dyDescent="0.3">
      <c r="A364" s="930" t="s">
        <v>6560</v>
      </c>
      <c r="B364" s="662" t="s">
        <v>6561</v>
      </c>
      <c r="C364" s="662" t="s">
        <v>4986</v>
      </c>
      <c r="D364" s="662" t="s">
        <v>6604</v>
      </c>
      <c r="E364" s="662" t="s">
        <v>6605</v>
      </c>
      <c r="F364" s="665">
        <v>1</v>
      </c>
      <c r="G364" s="665">
        <v>257</v>
      </c>
      <c r="H364" s="665">
        <v>1</v>
      </c>
      <c r="I364" s="665">
        <v>257</v>
      </c>
      <c r="J364" s="665"/>
      <c r="K364" s="665"/>
      <c r="L364" s="665"/>
      <c r="M364" s="665"/>
      <c r="N364" s="665"/>
      <c r="O364" s="665"/>
      <c r="P364" s="678"/>
      <c r="Q364" s="937"/>
    </row>
    <row r="365" spans="1:17" ht="14.4" customHeight="1" x14ac:dyDescent="0.3">
      <c r="A365" s="930" t="s">
        <v>6560</v>
      </c>
      <c r="B365" s="662" t="s">
        <v>6561</v>
      </c>
      <c r="C365" s="662" t="s">
        <v>4986</v>
      </c>
      <c r="D365" s="662" t="s">
        <v>6606</v>
      </c>
      <c r="E365" s="662" t="s">
        <v>6607</v>
      </c>
      <c r="F365" s="665">
        <v>1</v>
      </c>
      <c r="G365" s="665">
        <v>250</v>
      </c>
      <c r="H365" s="665">
        <v>1</v>
      </c>
      <c r="I365" s="665">
        <v>250</v>
      </c>
      <c r="J365" s="665">
        <v>1</v>
      </c>
      <c r="K365" s="665">
        <v>251</v>
      </c>
      <c r="L365" s="665">
        <v>1.004</v>
      </c>
      <c r="M365" s="665">
        <v>251</v>
      </c>
      <c r="N365" s="665"/>
      <c r="O365" s="665"/>
      <c r="P365" s="678"/>
      <c r="Q365" s="937"/>
    </row>
    <row r="366" spans="1:17" ht="14.4" customHeight="1" x14ac:dyDescent="0.3">
      <c r="A366" s="930" t="s">
        <v>6560</v>
      </c>
      <c r="B366" s="662" t="s">
        <v>6561</v>
      </c>
      <c r="C366" s="662" t="s">
        <v>4986</v>
      </c>
      <c r="D366" s="662" t="s">
        <v>6608</v>
      </c>
      <c r="E366" s="662" t="s">
        <v>6609</v>
      </c>
      <c r="F366" s="665">
        <v>1</v>
      </c>
      <c r="G366" s="665">
        <v>423</v>
      </c>
      <c r="H366" s="665">
        <v>1</v>
      </c>
      <c r="I366" s="665">
        <v>423</v>
      </c>
      <c r="J366" s="665">
        <v>1</v>
      </c>
      <c r="K366" s="665">
        <v>423</v>
      </c>
      <c r="L366" s="665">
        <v>1</v>
      </c>
      <c r="M366" s="665">
        <v>423</v>
      </c>
      <c r="N366" s="665"/>
      <c r="O366" s="665"/>
      <c r="P366" s="678"/>
      <c r="Q366" s="937"/>
    </row>
    <row r="367" spans="1:17" ht="14.4" customHeight="1" x14ac:dyDescent="0.3">
      <c r="A367" s="930" t="s">
        <v>6610</v>
      </c>
      <c r="B367" s="662" t="s">
        <v>5949</v>
      </c>
      <c r="C367" s="662" t="s">
        <v>4986</v>
      </c>
      <c r="D367" s="662" t="s">
        <v>5969</v>
      </c>
      <c r="E367" s="662" t="s">
        <v>5970</v>
      </c>
      <c r="F367" s="665"/>
      <c r="G367" s="665"/>
      <c r="H367" s="665"/>
      <c r="I367" s="665"/>
      <c r="J367" s="665">
        <v>1</v>
      </c>
      <c r="K367" s="665">
        <v>503</v>
      </c>
      <c r="L367" s="665"/>
      <c r="M367" s="665">
        <v>503</v>
      </c>
      <c r="N367" s="665"/>
      <c r="O367" s="665"/>
      <c r="P367" s="678"/>
      <c r="Q367" s="937"/>
    </row>
    <row r="368" spans="1:17" ht="14.4" customHeight="1" x14ac:dyDescent="0.3">
      <c r="A368" s="930" t="s">
        <v>6610</v>
      </c>
      <c r="B368" s="662" t="s">
        <v>5949</v>
      </c>
      <c r="C368" s="662" t="s">
        <v>4986</v>
      </c>
      <c r="D368" s="662" t="s">
        <v>6611</v>
      </c>
      <c r="E368" s="662" t="s">
        <v>6612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12793</v>
      </c>
      <c r="P368" s="678"/>
      <c r="Q368" s="937">
        <v>12793</v>
      </c>
    </row>
    <row r="369" spans="1:17" ht="14.4" customHeight="1" x14ac:dyDescent="0.3">
      <c r="A369" s="930" t="s">
        <v>6610</v>
      </c>
      <c r="B369" s="662" t="s">
        <v>5949</v>
      </c>
      <c r="C369" s="662" t="s">
        <v>4986</v>
      </c>
      <c r="D369" s="662" t="s">
        <v>6613</v>
      </c>
      <c r="E369" s="662" t="s">
        <v>6614</v>
      </c>
      <c r="F369" s="665"/>
      <c r="G369" s="665"/>
      <c r="H369" s="665"/>
      <c r="I369" s="665"/>
      <c r="J369" s="665">
        <v>1</v>
      </c>
      <c r="K369" s="665">
        <v>6284</v>
      </c>
      <c r="L369" s="665"/>
      <c r="M369" s="665">
        <v>6284</v>
      </c>
      <c r="N369" s="665"/>
      <c r="O369" s="665"/>
      <c r="P369" s="678"/>
      <c r="Q369" s="937"/>
    </row>
    <row r="370" spans="1:17" ht="14.4" customHeight="1" x14ac:dyDescent="0.3">
      <c r="A370" s="930" t="s">
        <v>6610</v>
      </c>
      <c r="B370" s="662" t="s">
        <v>5949</v>
      </c>
      <c r="C370" s="662" t="s">
        <v>4986</v>
      </c>
      <c r="D370" s="662" t="s">
        <v>5956</v>
      </c>
      <c r="E370" s="662" t="s">
        <v>5957</v>
      </c>
      <c r="F370" s="665">
        <v>1</v>
      </c>
      <c r="G370" s="665">
        <v>1245</v>
      </c>
      <c r="H370" s="665">
        <v>1</v>
      </c>
      <c r="I370" s="665">
        <v>1245</v>
      </c>
      <c r="J370" s="665">
        <v>1</v>
      </c>
      <c r="K370" s="665">
        <v>1268</v>
      </c>
      <c r="L370" s="665">
        <v>1.0184738955823294</v>
      </c>
      <c r="M370" s="665">
        <v>1268</v>
      </c>
      <c r="N370" s="665"/>
      <c r="O370" s="665"/>
      <c r="P370" s="678"/>
      <c r="Q370" s="937"/>
    </row>
    <row r="371" spans="1:17" ht="14.4" customHeight="1" x14ac:dyDescent="0.3">
      <c r="A371" s="930" t="s">
        <v>6610</v>
      </c>
      <c r="B371" s="662" t="s">
        <v>5949</v>
      </c>
      <c r="C371" s="662" t="s">
        <v>4986</v>
      </c>
      <c r="D371" s="662" t="s">
        <v>6615</v>
      </c>
      <c r="E371" s="662" t="s">
        <v>6616</v>
      </c>
      <c r="F371" s="665">
        <v>3</v>
      </c>
      <c r="G371" s="665">
        <v>28011</v>
      </c>
      <c r="H371" s="665">
        <v>1</v>
      </c>
      <c r="I371" s="665">
        <v>9337</v>
      </c>
      <c r="J371" s="665"/>
      <c r="K371" s="665"/>
      <c r="L371" s="665"/>
      <c r="M371" s="665"/>
      <c r="N371" s="665">
        <v>2</v>
      </c>
      <c r="O371" s="665">
        <v>19506</v>
      </c>
      <c r="P371" s="678">
        <v>0.69636928349576954</v>
      </c>
      <c r="Q371" s="937">
        <v>9753</v>
      </c>
    </row>
    <row r="372" spans="1:17" ht="14.4" customHeight="1" x14ac:dyDescent="0.3">
      <c r="A372" s="930" t="s">
        <v>6610</v>
      </c>
      <c r="B372" s="662" t="s">
        <v>5949</v>
      </c>
      <c r="C372" s="662" t="s">
        <v>4986</v>
      </c>
      <c r="D372" s="662" t="s">
        <v>5937</v>
      </c>
      <c r="E372" s="662" t="s">
        <v>5938</v>
      </c>
      <c r="F372" s="665"/>
      <c r="G372" s="665"/>
      <c r="H372" s="665"/>
      <c r="I372" s="665"/>
      <c r="J372" s="665">
        <v>1</v>
      </c>
      <c r="K372" s="665">
        <v>170</v>
      </c>
      <c r="L372" s="665"/>
      <c r="M372" s="665">
        <v>170</v>
      </c>
      <c r="N372" s="665"/>
      <c r="O372" s="665"/>
      <c r="P372" s="678"/>
      <c r="Q372" s="937"/>
    </row>
    <row r="373" spans="1:17" ht="14.4" customHeight="1" x14ac:dyDescent="0.3">
      <c r="A373" s="930" t="s">
        <v>6610</v>
      </c>
      <c r="B373" s="662" t="s">
        <v>5949</v>
      </c>
      <c r="C373" s="662" t="s">
        <v>4986</v>
      </c>
      <c r="D373" s="662" t="s">
        <v>5962</v>
      </c>
      <c r="E373" s="662" t="s">
        <v>5963</v>
      </c>
      <c r="F373" s="665">
        <v>6</v>
      </c>
      <c r="G373" s="665">
        <v>13398</v>
      </c>
      <c r="H373" s="665">
        <v>1</v>
      </c>
      <c r="I373" s="665">
        <v>2233</v>
      </c>
      <c r="J373" s="665"/>
      <c r="K373" s="665"/>
      <c r="L373" s="665"/>
      <c r="M373" s="665"/>
      <c r="N373" s="665"/>
      <c r="O373" s="665"/>
      <c r="P373" s="678"/>
      <c r="Q373" s="937"/>
    </row>
    <row r="374" spans="1:17" ht="14.4" customHeight="1" thickBot="1" x14ac:dyDescent="0.35">
      <c r="A374" s="925" t="s">
        <v>6610</v>
      </c>
      <c r="B374" s="927" t="s">
        <v>5949</v>
      </c>
      <c r="C374" s="927" t="s">
        <v>4986</v>
      </c>
      <c r="D374" s="927" t="s">
        <v>6617</v>
      </c>
      <c r="E374" s="927" t="s">
        <v>6618</v>
      </c>
      <c r="F374" s="938"/>
      <c r="G374" s="938"/>
      <c r="H374" s="938"/>
      <c r="I374" s="938"/>
      <c r="J374" s="938"/>
      <c r="K374" s="938"/>
      <c r="L374" s="938"/>
      <c r="M374" s="938"/>
      <c r="N374" s="938">
        <v>1</v>
      </c>
      <c r="O374" s="938">
        <v>0</v>
      </c>
      <c r="P374" s="928"/>
      <c r="Q374" s="939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1290</v>
      </c>
      <c r="D3" s="197">
        <f>SUBTOTAL(9,D6:D1048576)</f>
        <v>1349</v>
      </c>
      <c r="E3" s="197">
        <f>SUBTOTAL(9,E6:E1048576)</f>
        <v>1385</v>
      </c>
      <c r="F3" s="198">
        <f>IF(OR(E3=0,C3=0),"",E3/C3)</f>
        <v>1.0736434108527131</v>
      </c>
      <c r="G3" s="451">
        <f>SUBTOTAL(9,G6:G1048576)</f>
        <v>30848.330700000002</v>
      </c>
      <c r="H3" s="452">
        <f>SUBTOTAL(9,H6:H1048576)</f>
        <v>31931.900900000004</v>
      </c>
      <c r="I3" s="452">
        <f>SUBTOTAL(9,I6:I1048576)</f>
        <v>33635.314500000008</v>
      </c>
      <c r="J3" s="198">
        <f>IF(OR(I3=0,G3=0),"",I3/G3)</f>
        <v>1.0903447200142991</v>
      </c>
      <c r="K3" s="451">
        <f>SUBTOTAL(9,K6:K1048576)</f>
        <v>10783</v>
      </c>
      <c r="L3" s="452">
        <f>SUBTOTAL(9,L6:L1048576)</f>
        <v>11147</v>
      </c>
      <c r="M3" s="452">
        <f>SUBTOTAL(9,M6:M1048576)</f>
        <v>11820</v>
      </c>
      <c r="N3" s="199">
        <f>IF(OR(M3=0,E3=0),"",M3/E3)</f>
        <v>8.5342960288808669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0"/>
      <c r="B5" s="941"/>
      <c r="C5" s="948">
        <v>2014</v>
      </c>
      <c r="D5" s="948">
        <v>2015</v>
      </c>
      <c r="E5" s="948">
        <v>2016</v>
      </c>
      <c r="F5" s="949" t="s">
        <v>2</v>
      </c>
      <c r="G5" s="959">
        <v>2014</v>
      </c>
      <c r="H5" s="948">
        <v>2015</v>
      </c>
      <c r="I5" s="948">
        <v>2016</v>
      </c>
      <c r="J5" s="949" t="s">
        <v>2</v>
      </c>
      <c r="K5" s="959">
        <v>2014</v>
      </c>
      <c r="L5" s="948">
        <v>2015</v>
      </c>
      <c r="M5" s="948">
        <v>2016</v>
      </c>
      <c r="N5" s="960" t="s">
        <v>93</v>
      </c>
    </row>
    <row r="6" spans="1:14" ht="14.4" customHeight="1" x14ac:dyDescent="0.3">
      <c r="A6" s="942" t="s">
        <v>5741</v>
      </c>
      <c r="B6" s="945" t="s">
        <v>6620</v>
      </c>
      <c r="C6" s="950">
        <v>196</v>
      </c>
      <c r="D6" s="951">
        <v>274</v>
      </c>
      <c r="E6" s="951">
        <v>248</v>
      </c>
      <c r="F6" s="956">
        <v>1.2653061224489797</v>
      </c>
      <c r="G6" s="950">
        <v>5638.8023999999996</v>
      </c>
      <c r="H6" s="951">
        <v>7882.8156000000026</v>
      </c>
      <c r="I6" s="951">
        <v>7138.0077999999985</v>
      </c>
      <c r="J6" s="956">
        <v>1.2658730158730156</v>
      </c>
      <c r="K6" s="950">
        <v>2156</v>
      </c>
      <c r="L6" s="951">
        <v>3014</v>
      </c>
      <c r="M6" s="951">
        <v>2728</v>
      </c>
      <c r="N6" s="961">
        <v>11000</v>
      </c>
    </row>
    <row r="7" spans="1:14" ht="14.4" customHeight="1" x14ac:dyDescent="0.3">
      <c r="A7" s="943" t="s">
        <v>5769</v>
      </c>
      <c r="B7" s="946" t="s">
        <v>6620</v>
      </c>
      <c r="C7" s="952">
        <v>651</v>
      </c>
      <c r="D7" s="953">
        <v>538</v>
      </c>
      <c r="E7" s="953">
        <v>659</v>
      </c>
      <c r="F7" s="957">
        <v>1.0122887864823349</v>
      </c>
      <c r="G7" s="952">
        <v>16385.279399999999</v>
      </c>
      <c r="H7" s="953">
        <v>13541.137200000001</v>
      </c>
      <c r="I7" s="953">
        <v>16586.634600000001</v>
      </c>
      <c r="J7" s="957">
        <v>1.0122887864823349</v>
      </c>
      <c r="K7" s="952">
        <v>5859</v>
      </c>
      <c r="L7" s="953">
        <v>4842</v>
      </c>
      <c r="M7" s="953">
        <v>5931</v>
      </c>
      <c r="N7" s="962">
        <v>9000</v>
      </c>
    </row>
    <row r="8" spans="1:14" ht="14.4" customHeight="1" x14ac:dyDescent="0.3">
      <c r="A8" s="943" t="s">
        <v>5764</v>
      </c>
      <c r="B8" s="946" t="s">
        <v>6620</v>
      </c>
      <c r="C8" s="952">
        <v>377</v>
      </c>
      <c r="D8" s="953">
        <v>450</v>
      </c>
      <c r="E8" s="953">
        <v>441</v>
      </c>
      <c r="F8" s="957">
        <v>1.169761273209549</v>
      </c>
      <c r="G8" s="952">
        <v>8131.6638000000012</v>
      </c>
      <c r="H8" s="953">
        <v>9708.6265999999996</v>
      </c>
      <c r="I8" s="953">
        <v>9514.5020000000059</v>
      </c>
      <c r="J8" s="957">
        <v>1.1700559976422051</v>
      </c>
      <c r="K8" s="952">
        <v>2639</v>
      </c>
      <c r="L8" s="953">
        <v>3150</v>
      </c>
      <c r="M8" s="953">
        <v>3087</v>
      </c>
      <c r="N8" s="962">
        <v>7000</v>
      </c>
    </row>
    <row r="9" spans="1:14" ht="14.4" customHeight="1" x14ac:dyDescent="0.3">
      <c r="A9" s="943" t="s">
        <v>5743</v>
      </c>
      <c r="B9" s="946" t="s">
        <v>6620</v>
      </c>
      <c r="C9" s="952">
        <v>63</v>
      </c>
      <c r="D9" s="953">
        <v>63</v>
      </c>
      <c r="E9" s="953">
        <v>37</v>
      </c>
      <c r="F9" s="957">
        <v>0.58730158730158732</v>
      </c>
      <c r="G9" s="952">
        <v>674.55989999999986</v>
      </c>
      <c r="H9" s="953">
        <v>674.55989999999997</v>
      </c>
      <c r="I9" s="953">
        <v>396.17009999999988</v>
      </c>
      <c r="J9" s="957">
        <v>0.58730158730158721</v>
      </c>
      <c r="K9" s="952">
        <v>126</v>
      </c>
      <c r="L9" s="953">
        <v>126</v>
      </c>
      <c r="M9" s="953">
        <v>74</v>
      </c>
      <c r="N9" s="962">
        <v>2000</v>
      </c>
    </row>
    <row r="10" spans="1:14" ht="14.4" customHeight="1" x14ac:dyDescent="0.3">
      <c r="A10" s="943" t="s">
        <v>5766</v>
      </c>
      <c r="B10" s="946" t="s">
        <v>6620</v>
      </c>
      <c r="C10" s="952">
        <v>3</v>
      </c>
      <c r="D10" s="953">
        <v>6</v>
      </c>
      <c r="E10" s="953"/>
      <c r="F10" s="957"/>
      <c r="G10" s="952">
        <v>18.025199999999998</v>
      </c>
      <c r="H10" s="953">
        <v>36.050400000000003</v>
      </c>
      <c r="I10" s="953"/>
      <c r="J10" s="957"/>
      <c r="K10" s="952">
        <v>3</v>
      </c>
      <c r="L10" s="953">
        <v>6</v>
      </c>
      <c r="M10" s="953"/>
      <c r="N10" s="962"/>
    </row>
    <row r="11" spans="1:14" ht="14.4" customHeight="1" thickBot="1" x14ac:dyDescent="0.35">
      <c r="A11" s="944" t="s">
        <v>5762</v>
      </c>
      <c r="B11" s="947" t="s">
        <v>6620</v>
      </c>
      <c r="C11" s="954"/>
      <c r="D11" s="955">
        <v>18</v>
      </c>
      <c r="E11" s="955"/>
      <c r="F11" s="958"/>
      <c r="G11" s="954"/>
      <c r="H11" s="955">
        <v>88.711199999999991</v>
      </c>
      <c r="I11" s="955"/>
      <c r="J11" s="958"/>
      <c r="K11" s="954"/>
      <c r="L11" s="955">
        <v>9</v>
      </c>
      <c r="M11" s="955"/>
      <c r="N11" s="96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2016-07-27T13:56:56Z</dcterms:modified>
</cp:coreProperties>
</file>